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<sst xmlns="http://schemas.openxmlformats.org/spreadsheetml/2006/main" uniqueCount="906">
  <si>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</si>
  <si>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</si>
  <si>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</si>
  <si>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</si>
  <si>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</si>
  <si>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</si>
  <si>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</si>
  <si>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</si>
  <si>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</si>
  <si>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</si>
  <si>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</si>
  <si>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</si>
  <si>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</si>
  <si>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</si>
  <si>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</si>
  <si>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</si>
  <si>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</si>
  <si>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</si>
  <si>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</si>
  <si>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</si>
  <si>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</si>
  <si>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</si>
  <si>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</si>
  <si>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</si>
  <si>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</si>
  <si>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</si>
  <si>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</si>
  <si>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</si>
  <si>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</si>
  <si>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</si>
  <si>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</si>
  <si>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</si>
  <si>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</si>
  <si>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</si>
  <si>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</si>
  <si>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</si>
  <si>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</si>
  <si>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</si>
  <si>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</si>
  <si>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</si>
  <si>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</si>
  <si>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</si>
  <si>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</si>
  <si>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</si>
  <si>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</si>
  <si>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</si>
  <si>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</si>
  <si>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</si>
  <si>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</si>
  <si>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</si>
  <si>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</si>
  <si>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</si>
  <si>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</si>
  <si>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</si>
  <si>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</si>
  <si>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</si>
  <si>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</si>
  <si>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</si>
  <si>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</si>
  <si>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</si>
  <si>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</si>
  <si>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</si>
  <si>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</si>
  <si>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</si>
  <si>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</si>
  <si>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</si>
  <si>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</si>
  <si>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</si>
  <si>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</si>
  <si>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</si>
  <si>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26/11/2018 13:26</t>
  </si>
  <si>
    <t>TripAdvisor</t>
  </si>
  <si>
    <t>24/02/2019</t>
  </si>
  <si>
    <t>Baobab Suites</t>
  </si>
  <si>
    <t>UK</t>
  </si>
  <si>
    <t>TFS</t>
  </si>
  <si>
    <t>ES</t>
  </si>
  <si>
    <t>0</t>
  </si>
  <si>
    <t>TWIN</t>
  </si>
  <si>
    <t>X09</t>
  </si>
  <si>
    <t>PENDI</t>
  </si>
  <si>
    <t>522.00</t>
  </si>
  <si>
    <t>GBP</t>
  </si>
  <si>
    <t>Available</t>
  </si>
  <si>
    <t>RO</t>
  </si>
  <si>
    <t>Completed</t>
  </si>
  <si>
    <t>CD</t>
  </si>
  <si>
    <t>N</t>
  </si>
  <si>
    <t>None</t>
  </si>
  <si>
    <t>Free</t>
  </si>
  <si>
    <t>LoveHolidays</t>
  </si>
  <si>
    <t>2 Adt</t>
  </si>
  <si>
    <t>C/ Roques del Salmor, 5, Costa Adeje, 38679, Spain</t>
  </si>
  <si>
    <t>TENERIFE</t>
  </si>
  <si>
    <t>558.00</t>
  </si>
  <si>
    <t>Expedia</t>
  </si>
  <si>
    <t>BookingCom</t>
  </si>
  <si>
    <t>HotelsCom2</t>
  </si>
  <si>
    <t>532.00</t>
  </si>
  <si>
    <t>TravelRepublic</t>
  </si>
  <si>
    <t>640.00</t>
  </si>
  <si>
    <t>Avigo</t>
  </si>
  <si>
    <t>554.00</t>
  </si>
  <si>
    <t>TravelUp</t>
  </si>
  <si>
    <t>530.00</t>
  </si>
  <si>
    <t>Otel</t>
  </si>
  <si>
    <t>BookingOpodoWL</t>
  </si>
  <si>
    <t>Agoda</t>
  </si>
  <si>
    <t>560.00</t>
  </si>
  <si>
    <t>Amoma</t>
  </si>
  <si>
    <t>524.00</t>
  </si>
  <si>
    <t>ZenHotels</t>
  </si>
  <si>
    <t>546.00</t>
  </si>
  <si>
    <t>7Ideas</t>
  </si>
  <si>
    <t>552.00</t>
  </si>
  <si>
    <t>Cancelon</t>
  </si>
  <si>
    <t>EBookersEWS</t>
  </si>
  <si>
    <t>536.00</t>
  </si>
  <si>
    <t>LolTravel</t>
  </si>
  <si>
    <t>Hotel Drago San Antonio</t>
  </si>
  <si>
    <t>132.00</t>
  </si>
  <si>
    <t>Opodo</t>
  </si>
  <si>
    <t>Iberostar Bouganville Playa</t>
  </si>
  <si>
    <t>296.00</t>
  </si>
  <si>
    <t>Eugenio Dominguez, 23 San Eugenio Beach, Costa Adeje, 38679, Spain</t>
  </si>
  <si>
    <t>672.00</t>
  </si>
  <si>
    <t>Jet2Holidays</t>
  </si>
  <si>
    <t>316.00</t>
  </si>
  <si>
    <t>IberostarEMEA</t>
  </si>
  <si>
    <t>298.00</t>
  </si>
  <si>
    <t>312.00</t>
  </si>
  <si>
    <t>302.00</t>
  </si>
  <si>
    <t>310.00</t>
  </si>
  <si>
    <t>HotelsCom2IB</t>
  </si>
  <si>
    <t>Catalonia Oro Negro</t>
  </si>
  <si>
    <t>178.00</t>
  </si>
  <si>
    <t>Arquitecto Gomez Cuesta 14, Playa de las Americas, 38660, Spain</t>
  </si>
  <si>
    <t>602.00</t>
  </si>
  <si>
    <t>194.00</t>
  </si>
  <si>
    <t>190.00</t>
  </si>
  <si>
    <t>192.00</t>
  </si>
  <si>
    <t>HotelQuickly</t>
  </si>
  <si>
    <t>196.00</t>
  </si>
  <si>
    <t>Hotel Rural Finca la Raya</t>
  </si>
  <si>
    <t>124.00</t>
  </si>
  <si>
    <t>Expedia.co.uk</t>
  </si>
  <si>
    <t>Hotels.com</t>
  </si>
  <si>
    <t>200.00</t>
  </si>
  <si>
    <t>loveholidays</t>
  </si>
  <si>
    <t>ebookers.com</t>
  </si>
  <si>
    <t>120.00</t>
  </si>
  <si>
    <t>Ecolodge Tenerife</t>
  </si>
  <si>
    <t>Gran Melia Palacio de Isora</t>
  </si>
  <si>
    <t>Gran Melia Palacio de Isora Resort &amp; Spa</t>
  </si>
  <si>
    <t>344.00</t>
  </si>
  <si>
    <t>MeliaEMEA</t>
  </si>
  <si>
    <t>Avenida Los Oceanos s/n, Alcala, 38686, Spain</t>
  </si>
  <si>
    <t>430.00</t>
  </si>
  <si>
    <t>562.00</t>
  </si>
  <si>
    <t>Emblema Suites</t>
  </si>
  <si>
    <t>150.00</t>
  </si>
  <si>
    <t>H10 Costa Adeje Palace</t>
  </si>
  <si>
    <t>334.00</t>
  </si>
  <si>
    <t>La Caleta, Playa La Enramada, s/n La Caleta, Costa Adeje, 38679, Spain</t>
  </si>
  <si>
    <t>736.00</t>
  </si>
  <si>
    <t>354.00</t>
  </si>
  <si>
    <t>346.00</t>
  </si>
  <si>
    <t>348.00</t>
  </si>
  <si>
    <t>404.00</t>
  </si>
  <si>
    <t>366.00</t>
  </si>
  <si>
    <t>Habitaciones Javi</t>
  </si>
  <si>
    <t>54.00</t>
  </si>
  <si>
    <t>Rural Finca Salamanca</t>
  </si>
  <si>
    <t>Hotel Rural Finca Salamanca</t>
  </si>
  <si>
    <t>198.00</t>
  </si>
  <si>
    <t>Carretera Guimar Arafo 2, Guimar, 38500, Spain</t>
  </si>
  <si>
    <t>218.00</t>
  </si>
  <si>
    <t>208.00</t>
  </si>
  <si>
    <t>204.00</t>
  </si>
  <si>
    <t>NH Tenerife</t>
  </si>
  <si>
    <t>126.00</t>
  </si>
  <si>
    <t>NHHotelsDS</t>
  </si>
  <si>
    <t>Candelaria Esquina Doctor Allart La Candelaria, Santa Cruz de Tenerife, 38003, Spain</t>
  </si>
  <si>
    <t>140.00</t>
  </si>
  <si>
    <t>162.00</t>
  </si>
  <si>
    <t>152.00</t>
  </si>
  <si>
    <t>144.00</t>
  </si>
  <si>
    <t>142.00</t>
  </si>
  <si>
    <t>160.00</t>
  </si>
  <si>
    <t>Miramar</t>
  </si>
  <si>
    <t>Miramar Hotel Tenerife Island</t>
  </si>
  <si>
    <t>86.00</t>
  </si>
  <si>
    <t>CancelonIB</t>
  </si>
  <si>
    <t>Parque Taoro S/N, Puerto de la Cruz, 38400, Spain</t>
  </si>
  <si>
    <t>88.00</t>
  </si>
  <si>
    <t>Ona El Marques</t>
  </si>
  <si>
    <t>288.00</t>
  </si>
  <si>
    <t>Calle las Rosas, 4, 38685 Santiago del Teide, Tenerife, Spain</t>
  </si>
  <si>
    <t>290.00</t>
  </si>
  <si>
    <t>Los Amigos Hostel</t>
  </si>
  <si>
    <t>92.00</t>
  </si>
  <si>
    <t>98.00</t>
  </si>
  <si>
    <t>Booking.com</t>
  </si>
  <si>
    <t>100.00</t>
  </si>
  <si>
    <t>ZenHotels.com</t>
  </si>
  <si>
    <t>Gran Hotel Turquesa Playa</t>
  </si>
  <si>
    <t>Calle Antonio Ruiz Alvarez 7, Puerto de la Cruz, 38400, Spain</t>
  </si>
  <si>
    <t>172.00</t>
  </si>
  <si>
    <t>182.00</t>
  </si>
  <si>
    <t>154.00</t>
  </si>
  <si>
    <t>158.00</t>
  </si>
  <si>
    <t>Bahia Princess</t>
  </si>
  <si>
    <t>314.00</t>
  </si>
  <si>
    <t>IdisoDigital</t>
  </si>
  <si>
    <t>Avenida Bruselas, no 1 Princess Hotels Resorts, Costa Adeje, 38670, Spain</t>
  </si>
  <si>
    <t>458.00</t>
  </si>
  <si>
    <t>440.00</t>
  </si>
  <si>
    <t>390.00</t>
  </si>
  <si>
    <t>400.00</t>
  </si>
  <si>
    <t>378.00</t>
  </si>
  <si>
    <t>402.00</t>
  </si>
  <si>
    <t>CatchIt</t>
  </si>
  <si>
    <t>Silken Atlantida Santa Cruz</t>
  </si>
  <si>
    <t>136.00</t>
  </si>
  <si>
    <t>Avenida 3 de Mayo corner of Aurea Díaz Flores, Santa Cruz de Tenerife, 38005, Spain</t>
  </si>
  <si>
    <t>Prestigia</t>
  </si>
  <si>
    <t>166.00</t>
  </si>
  <si>
    <t>164.00</t>
  </si>
  <si>
    <t>Elvoline</t>
  </si>
  <si>
    <t>Spring Hotel Bitacora</t>
  </si>
  <si>
    <t>308.00</t>
  </si>
  <si>
    <t>WIHP</t>
  </si>
  <si>
    <t>Calle California 1, Playa de las Americas, 38660, Spain</t>
  </si>
  <si>
    <t>820.00</t>
  </si>
  <si>
    <t>Hotel Best Semiramis</t>
  </si>
  <si>
    <t>168.00</t>
  </si>
  <si>
    <t>Calle Leopoldo Cologan Zulueta 12, Puerto de la Cruz, 38400, Spain</t>
  </si>
  <si>
    <t>188.00</t>
  </si>
  <si>
    <t>170.00</t>
  </si>
  <si>
    <t>184.00</t>
  </si>
  <si>
    <t>180.00</t>
  </si>
  <si>
    <t>IB_ParatyHotelesSL_1FvA4u</t>
  </si>
  <si>
    <t>Hotel Andorra Tenerife</t>
  </si>
  <si>
    <t>616.00</t>
  </si>
  <si>
    <t>Dragos del Sur</t>
  </si>
  <si>
    <t>Dragos Del Sur</t>
  </si>
  <si>
    <t>148.00</t>
  </si>
  <si>
    <t>Avenida Maritima S/N Puerto de Santiago, Puerto de Santiago, 38683, Spain</t>
  </si>
  <si>
    <t>186.00</t>
  </si>
  <si>
    <t>TIGOTAN Lovers&amp;Friends Playa las AmÃ©ricas</t>
  </si>
  <si>
    <t>Tigotan Lovers &amp; Friends Playa de las Americas</t>
  </si>
  <si>
    <t>264.00</t>
  </si>
  <si>
    <t>C/ Noelia Alfonso Cabrera 6, Playa de las Americas, 38660, Spain</t>
  </si>
  <si>
    <t>Parque Verde</t>
  </si>
  <si>
    <t>74.00</t>
  </si>
  <si>
    <t>Casamarilla</t>
  </si>
  <si>
    <t>Hotel Rural Casamarilla</t>
  </si>
  <si>
    <t>La Caleta de Interian Los Silos. TF42 KM. 9, Tenerife. Canary Islands, Los Silos, 38470, Spain</t>
  </si>
  <si>
    <t>Hotel Rural 4 Esquinas</t>
  </si>
  <si>
    <t>Hotel Emblematico 4 Esquinas</t>
  </si>
  <si>
    <t>156.00</t>
  </si>
  <si>
    <t>Calle Iglesia 11 Corner of Obispo Perez Cacerés 19, , 38620, Spain</t>
  </si>
  <si>
    <t>220.00</t>
  </si>
  <si>
    <t>210.00</t>
  </si>
  <si>
    <t>Zentral Center</t>
  </si>
  <si>
    <t>Hotel Zentral Center</t>
  </si>
  <si>
    <t>Avenida Arquitecto Gomez Cuesta s/n, Playa de las Americas, 38650, Spain</t>
  </si>
  <si>
    <t>202.00</t>
  </si>
  <si>
    <t>Hostal Buenavista del Norte</t>
  </si>
  <si>
    <t>Checkin Bungalows Atlantida</t>
  </si>
  <si>
    <t>234.00</t>
  </si>
  <si>
    <t>Avenida Londres 3, Los Cristianos, 38650, Spain</t>
  </si>
  <si>
    <t>Regency Torviscas Apartments and Suites</t>
  </si>
  <si>
    <t>Calle Cataluna 2, 38660, Adeje, Tenerife, Spain (Formerly Regency Club)</t>
  </si>
  <si>
    <t>Neptuno Costa Adeje</t>
  </si>
  <si>
    <t>Neptuno Aparthotel</t>
  </si>
  <si>
    <t>336.00</t>
  </si>
  <si>
    <t>Calle Cataluna 3 Urb. Torviscas Centro, Costa Adeje, 38660, Spain</t>
  </si>
  <si>
    <t>Apartamentos Caribe</t>
  </si>
  <si>
    <t>206.00</t>
  </si>
  <si>
    <t>Avda. V Centenario 3, Playa de las Americas, 38660, Spain</t>
  </si>
  <si>
    <t>224.00</t>
  </si>
  <si>
    <t>RF Bambi</t>
  </si>
  <si>
    <t>Apartamentos RF Bambi</t>
  </si>
  <si>
    <t>84.00</t>
  </si>
  <si>
    <t>Calle Enrique Talg 15, Puerto de la Cruz, 38400, Spain</t>
  </si>
  <si>
    <t>94.00</t>
  </si>
  <si>
    <t>Cleopatra Palace Hotel</t>
  </si>
  <si>
    <t>286.00</t>
  </si>
  <si>
    <t>Avenida de las Americas s/n Playa del Camison, Playa de las Americas, 38660, Spain</t>
  </si>
  <si>
    <t>294.00</t>
  </si>
  <si>
    <t>Selenta</t>
  </si>
  <si>
    <t>306.00</t>
  </si>
  <si>
    <t>Leonardo</t>
  </si>
  <si>
    <t>Sun Holidays</t>
  </si>
  <si>
    <t>Hotel Sun Holidays</t>
  </si>
  <si>
    <t>Calle Penita 6, Puerto de la Cruz, 38400, Spain</t>
  </si>
  <si>
    <t>102.00</t>
  </si>
  <si>
    <t>HostelWorld</t>
  </si>
  <si>
    <t>GetARoomMeta</t>
  </si>
  <si>
    <t>96.00</t>
  </si>
  <si>
    <t>Hard Rock hotel Tenerife</t>
  </si>
  <si>
    <t>Hard Rock Hotel Tenerife</t>
  </si>
  <si>
    <t>364.00</t>
  </si>
  <si>
    <t>Avenida Adeje 300 s/n Playa Paraiso, , 38678, Spain</t>
  </si>
  <si>
    <t>Palladium</t>
  </si>
  <si>
    <t>656.00</t>
  </si>
  <si>
    <t>394.00</t>
  </si>
  <si>
    <t>408.00</t>
  </si>
  <si>
    <t>La Laguna</t>
  </si>
  <si>
    <t>62.00</t>
  </si>
  <si>
    <t>Hotel Alhambra</t>
  </si>
  <si>
    <t>Riu Palace Tenerife</t>
  </si>
  <si>
    <t>Hotel Riu Palace Tenerife</t>
  </si>
  <si>
    <t>502.00</t>
  </si>
  <si>
    <t>Riu</t>
  </si>
  <si>
    <t>Urbanizacion La Herradura, , 38670, Spain</t>
  </si>
  <si>
    <t>Atlantis Park Aparthotel</t>
  </si>
  <si>
    <t>128.00</t>
  </si>
  <si>
    <t>122.00</t>
  </si>
  <si>
    <t>Iberostar Grand El Mirador</t>
  </si>
  <si>
    <t>646.00</t>
  </si>
  <si>
    <t>1192.00</t>
  </si>
  <si>
    <t>718.00</t>
  </si>
  <si>
    <t>648.00</t>
  </si>
  <si>
    <t>658.00</t>
  </si>
  <si>
    <t>662.00</t>
  </si>
  <si>
    <t>664.00</t>
  </si>
  <si>
    <t>San Telmo</t>
  </si>
  <si>
    <t>Hotel San Telmo</t>
  </si>
  <si>
    <t>80.00</t>
  </si>
  <si>
    <t>Calle San Telmo 18, Puerto de la Cruz, 38400, Spain</t>
  </si>
  <si>
    <t>90.00</t>
  </si>
  <si>
    <t>106.00</t>
  </si>
  <si>
    <t>Roomer</t>
  </si>
  <si>
    <t>Sol Sun Beach Apartamentos</t>
  </si>
  <si>
    <t>Sol Sun Beach Apartments by Melia</t>
  </si>
  <si>
    <t>Calle Londres 3, Playa de Fanabe, 38660, Spain</t>
  </si>
  <si>
    <t>226.00</t>
  </si>
  <si>
    <t>250.00</t>
  </si>
  <si>
    <t>214.00</t>
  </si>
  <si>
    <t>260.00</t>
  </si>
  <si>
    <t>258.00</t>
  </si>
  <si>
    <t>Terrazas Los Gigantes</t>
  </si>
  <si>
    <t>Laguna Park II</t>
  </si>
  <si>
    <t>Laguna Park 2</t>
  </si>
  <si>
    <t>70.00</t>
  </si>
  <si>
    <t>C/ Pais Vasco 2 Urb Torviscas Alto s/n, Playa de las Americas, 38660, Spain</t>
  </si>
  <si>
    <t>Gran Oasis Resort</t>
  </si>
  <si>
    <t>776.00</t>
  </si>
  <si>
    <t>Calle Meandro 3, Playa de las Americas, 38640, Spain</t>
  </si>
  <si>
    <t>Bahia Flamingo</t>
  </si>
  <si>
    <t>Hotel Bahia Flamingo</t>
  </si>
  <si>
    <t>Avenida de la Gaviota, 3 Urb. Varadero, Playa de la Arena, 38683, Spain</t>
  </si>
  <si>
    <t>138.00</t>
  </si>
  <si>
    <t>Masaru</t>
  </si>
  <si>
    <t>Masaru Apartments</t>
  </si>
  <si>
    <t>Calle Robles 2, Puerto de la Cruz, 38400, Spain</t>
  </si>
  <si>
    <t>Be Smart Florida</t>
  </si>
  <si>
    <t>Apartamentos Be Smart Florida</t>
  </si>
  <si>
    <t>82.00</t>
  </si>
  <si>
    <t>Calle Calafate 3, Puerto de la Cruz, 38400, Spain</t>
  </si>
  <si>
    <t>Catalonia Punta del Rey</t>
  </si>
  <si>
    <t>Avenida Generalisimo 165, Las Caletillas, 38520, Spain</t>
  </si>
  <si>
    <t>130.00</t>
  </si>
  <si>
    <t>Sol Tenerife</t>
  </si>
  <si>
    <t>Avda Rafael Puig Lliviana s/n, Playa de las Americas, 38660, Spain</t>
  </si>
  <si>
    <t>540.00</t>
  </si>
  <si>
    <t>212.00</t>
  </si>
  <si>
    <t>Sunset Bay Club by Diamond Resorts</t>
  </si>
  <si>
    <t>Calle Antonio Navarro, 1, Costa Adeje, 38670, Spain</t>
  </si>
  <si>
    <t>TRYP PUERTO DE LA CRUZ</t>
  </si>
  <si>
    <t>Sol Puerto de la Cruz Tenerife</t>
  </si>
  <si>
    <t>Jose del Campo Llarena, 2, Puerto de la Cruz, 38400, Spain</t>
  </si>
  <si>
    <t>518.00</t>
  </si>
  <si>
    <t>114.00</t>
  </si>
  <si>
    <t>116.00</t>
  </si>
  <si>
    <t>118.00</t>
  </si>
  <si>
    <t>Gf Noelia</t>
  </si>
  <si>
    <t>GF Noelia</t>
  </si>
  <si>
    <t>Avenida Hermanos Fernandez Perdigon 9, Puerto de la Cruz, 38400, Spain</t>
  </si>
  <si>
    <t>134.00</t>
  </si>
  <si>
    <t>Paradise Park Fun Lifestyle Hotel</t>
  </si>
  <si>
    <t>292.00</t>
  </si>
  <si>
    <t>Urb. Oasis del Sur s/n, Los Cristianos, 38650, Spain</t>
  </si>
  <si>
    <t>358.00</t>
  </si>
  <si>
    <t>304.00</t>
  </si>
  <si>
    <t>320.00</t>
  </si>
  <si>
    <t>Tropical</t>
  </si>
  <si>
    <t>Aparthotel Tropical</t>
  </si>
  <si>
    <t>76.00</t>
  </si>
  <si>
    <t>Lugar Puerto Viejo 1, Puerto de la Cruz, 38400, Spain</t>
  </si>
  <si>
    <t>Palm Beach Club</t>
  </si>
  <si>
    <t>Palm Beach Tenerife</t>
  </si>
  <si>
    <t>Avenida V Centenario, 11, Playa de las Americas, 38660, Spain</t>
  </si>
  <si>
    <t>236.00</t>
  </si>
  <si>
    <t>The Ritz-Carlton, Abama</t>
  </si>
  <si>
    <t>442.00</t>
  </si>
  <si>
    <t>470.00</t>
  </si>
  <si>
    <t>488.00</t>
  </si>
  <si>
    <t>448.00</t>
  </si>
  <si>
    <t>Marriott1</t>
  </si>
  <si>
    <t>Camping Montana Roja</t>
  </si>
  <si>
    <t>El Jostel</t>
  </si>
  <si>
    <t>Hostelworld.com</t>
  </si>
  <si>
    <t>Colon Guanahani - Adrian Hoteles</t>
  </si>
  <si>
    <t>714.00</t>
  </si>
  <si>
    <t>322.00</t>
  </si>
  <si>
    <t>342.00</t>
  </si>
  <si>
    <t>Apartamentos Arena Suites</t>
  </si>
  <si>
    <t>Hotel Riu Buena Vista</t>
  </si>
  <si>
    <t>248.00</t>
  </si>
  <si>
    <t>Horno 35 , Urb. Playa Paraiso Adeje - Tenerife, Playa Paraiso, 38678, Spain</t>
  </si>
  <si>
    <t>Hotel Rural Caserio los Partidos</t>
  </si>
  <si>
    <t>Agoda.com</t>
  </si>
  <si>
    <t>Comodoro</t>
  </si>
  <si>
    <t>Comodoro Apartments</t>
  </si>
  <si>
    <t>222.00</t>
  </si>
  <si>
    <t>Avenida Juan Carlos I 30, Los Cristianos, 38650, Spain</t>
  </si>
  <si>
    <t>230.00</t>
  </si>
  <si>
    <t>228.00</t>
  </si>
  <si>
    <t>Bed and Breakfast Tenerife Sur Villa Paloma</t>
  </si>
  <si>
    <t>Monopol</t>
  </si>
  <si>
    <t>Hotel Monopol</t>
  </si>
  <si>
    <t>Calle Quintana 15, Puerto de la Cruz, 38400, Spain</t>
  </si>
  <si>
    <t>Lagarto Backpackers</t>
  </si>
  <si>
    <t>Hotel Rural Conde Tio Medina</t>
  </si>
  <si>
    <t>66.00</t>
  </si>
  <si>
    <t>Casa Vera de la Hoya</t>
  </si>
  <si>
    <t>Los Geranios</t>
  </si>
  <si>
    <t>Vincci Tenerife Golf</t>
  </si>
  <si>
    <t>608.00</t>
  </si>
  <si>
    <t>240.00</t>
  </si>
  <si>
    <t>278.00</t>
  </si>
  <si>
    <t>GF Victoria</t>
  </si>
  <si>
    <t>638.00</t>
  </si>
  <si>
    <t>952.00</t>
  </si>
  <si>
    <t>Finca Alibaba</t>
  </si>
  <si>
    <t>Hotel Rural La Correa del Almendro</t>
  </si>
  <si>
    <t>Camino Real a La Escalona 58 Altavista, 38640, Arona, Tenerife, Spain</t>
  </si>
  <si>
    <t>Marola Portosin</t>
  </si>
  <si>
    <t>Avenida Antonio Dominguez 20 Tenerife, Playa de las Americas, 38650, Spain</t>
  </si>
  <si>
    <t>Casa antigua</t>
  </si>
  <si>
    <t>La Vista Pension</t>
  </si>
  <si>
    <t>Mediterranean Palace</t>
  </si>
  <si>
    <t>Mediterranean Palace Hotel</t>
  </si>
  <si>
    <t>254.00</t>
  </si>
  <si>
    <t>Avda de las Americas s/n Playa del Camison, Playa de las Americas, 38660, Spain</t>
  </si>
  <si>
    <t>276.00</t>
  </si>
  <si>
    <t>262.00</t>
  </si>
  <si>
    <t>284.00</t>
  </si>
  <si>
    <t>256.00</t>
  </si>
  <si>
    <t>Santa Barbara Golf &amp; Ocean Golf Club Diamond Res</t>
  </si>
  <si>
    <t>Santa Barbara Golf &amp; Ocean Club by Diamond Resorts</t>
  </si>
  <si>
    <t>Avd del Atlantico, Urb Golf de Sur, , 38620, Spain</t>
  </si>
  <si>
    <t>368.00</t>
  </si>
  <si>
    <t>Los Duendes Del Sur</t>
  </si>
  <si>
    <t>Annapurna Hotel Tenerife (ex Alborada Beach Club)</t>
  </si>
  <si>
    <t>Annapurna Hotel Tenerife</t>
  </si>
  <si>
    <t>Avda Fernando Salazar Gonzalez S/N, Las Galletas, 38631, Spain</t>
  </si>
  <si>
    <t>Andrea&amp;apos;s</t>
  </si>
  <si>
    <t>Hotel Andrea's</t>
  </si>
  <si>
    <t>110.00</t>
  </si>
  <si>
    <t>Travesia Valle Menendez Seg 6, Los Cristianos, 38650, Spain</t>
  </si>
  <si>
    <t>112.00</t>
  </si>
  <si>
    <t>Gran Tacande Wellness &amp; Relax Costa Adeje</t>
  </si>
  <si>
    <t>Dreamplace</t>
  </si>
  <si>
    <t>Alcalde Walter Paetzmann s/n, Costa Adeje, 38670, Spain</t>
  </si>
  <si>
    <t>742.00</t>
  </si>
  <si>
    <t>332.00</t>
  </si>
  <si>
    <t>326.00</t>
  </si>
  <si>
    <t>340.00</t>
  </si>
  <si>
    <t>Diamante Suites</t>
  </si>
  <si>
    <t>Hotel Diamante Suites</t>
  </si>
  <si>
    <t>Calle Manuel Yanes Barreto 13, Puerto de la Cruz, 38400, Spain</t>
  </si>
  <si>
    <t>174.00</t>
  </si>
  <si>
    <t>176.00</t>
  </si>
  <si>
    <t>146.00</t>
  </si>
  <si>
    <t>Terrazas del Sur</t>
  </si>
  <si>
    <t>78.00</t>
  </si>
  <si>
    <t>Endless Summer Hostel</t>
  </si>
  <si>
    <t>Ona Los Claveles</t>
  </si>
  <si>
    <t>Royal Park Albatros</t>
  </si>
  <si>
    <t>Muthu Royal Park Albatros</t>
  </si>
  <si>
    <t>Urbanizacion el Guincho Golf del Sur, San Miguel de Abona, , 38639, Spain</t>
  </si>
  <si>
    <t>Casa Rural Merche</t>
  </si>
  <si>
    <t>Finca la Hacienda Rural Hotel</t>
  </si>
  <si>
    <t>Finca La Hacienda Rural Hotel</t>
  </si>
  <si>
    <t>Ntra. Sta. De Lourdes, 2, Los Silos, 38470, Spain</t>
  </si>
  <si>
    <t>Pension Cejas</t>
  </si>
  <si>
    <t>Marino Tenerife</t>
  </si>
  <si>
    <t>104.00</t>
  </si>
  <si>
    <t>Calle Minerva 2, Costa del Silencio, 38630, Spain</t>
  </si>
  <si>
    <t>Holiday Home Emblema</t>
  </si>
  <si>
    <t>Weare Hotel La Paz</t>
  </si>
  <si>
    <t>Hotel Weare La Paz</t>
  </si>
  <si>
    <t>La Haya, 3, Puerto de la Cruz, 38400, Spain</t>
  </si>
  <si>
    <t>Horizonte</t>
  </si>
  <si>
    <t>Hotel Horizonte</t>
  </si>
  <si>
    <t>68.00</t>
  </si>
  <si>
    <t>Calle Santa Rosa de Lima 11, Santa Cruz de Tenerife, 38002, Spain</t>
  </si>
  <si>
    <t>72.00</t>
  </si>
  <si>
    <t>Principe Paz</t>
  </si>
  <si>
    <t>Hotel Principe Paz</t>
  </si>
  <si>
    <t>Calle Valentin Sanz 33-35 Frente Plaza del Principe, Santa Cruz de Tenerife, 38002, Spain</t>
  </si>
  <si>
    <t>108.00</t>
  </si>
  <si>
    <t>Colon Rambla</t>
  </si>
  <si>
    <t>Hotel Colon Rambla</t>
  </si>
  <si>
    <t>Calle Viera y Clavijo 49, Santa Cruz de Tenerife, 38004, Spain</t>
  </si>
  <si>
    <t>Kn Panoramica Aparthotel</t>
  </si>
  <si>
    <t>My City Hotel</t>
  </si>
  <si>
    <t>H10 Tenerife Playa</t>
  </si>
  <si>
    <t>H10Hotels</t>
  </si>
  <si>
    <t>Avenida de Colon, 12, Puerto de la Cruz, 38400, Spain</t>
  </si>
  <si>
    <t>246.00</t>
  </si>
  <si>
    <t>242.00</t>
  </si>
  <si>
    <t>238.00</t>
  </si>
  <si>
    <t>Puerto Nest Hostel</t>
  </si>
  <si>
    <t>Espacio Antares</t>
  </si>
  <si>
    <t>Vila Lavanda</t>
  </si>
  <si>
    <t>Be Live Experience Playa La Arena</t>
  </si>
  <si>
    <t>Calle Lajial, 4, Puerto de Santiago, 38683, Spain</t>
  </si>
  <si>
    <t>Melia Jardines del Teide</t>
  </si>
  <si>
    <t>Melia Jardines Del Teide</t>
  </si>
  <si>
    <t>Avd. Agando, s/n Urbanizacion Mirador del Duque, Costa Adeje, 38670, Spain</t>
  </si>
  <si>
    <t>300.00</t>
  </si>
  <si>
    <t>Taburiente</t>
  </si>
  <si>
    <t>Hotel Taburiente</t>
  </si>
  <si>
    <t>Dr. Jose Navieras 24-A, Santa Cruz de Tenerife, 38001, Spain</t>
  </si>
  <si>
    <t>Royal Tenerife Country Club by Diamond Resorts</t>
  </si>
  <si>
    <t>Complejo San Andres Calle San Andres, Golf del Sur, , 38620, Spain</t>
  </si>
  <si>
    <t>Arenas del Mar Hotel</t>
  </si>
  <si>
    <t>Kn Hotel Arenas Del Mar Beach &amp; Spa</t>
  </si>
  <si>
    <t>330.00</t>
  </si>
  <si>
    <t>Av. Europa 2 Playa La Jaquita, El Medano, 38612, Spain</t>
  </si>
  <si>
    <t>328.00</t>
  </si>
  <si>
    <t>352.00</t>
  </si>
  <si>
    <t>Los Dragos Del Norte</t>
  </si>
  <si>
    <t>Dragos del Norte</t>
  </si>
  <si>
    <t>Avenida Ocho de Marzo 4 Urb.Parque las Flores, Puerto de la Cruz, 38400, Spain</t>
  </si>
  <si>
    <t>Las Terrazas de Abama</t>
  </si>
  <si>
    <t>412.00</t>
  </si>
  <si>
    <t>434.00</t>
  </si>
  <si>
    <t>422.00</t>
  </si>
  <si>
    <t>Beverly Hills Heights</t>
  </si>
  <si>
    <t>Casa Giuliana</t>
  </si>
  <si>
    <t>Maritim</t>
  </si>
  <si>
    <t>Maritim Hotel Tenerife</t>
  </si>
  <si>
    <t>Camino del Burgado 1, Puerto de la Cruz, 39410, Spain</t>
  </si>
  <si>
    <t>Labranda Isla Bonita</t>
  </si>
  <si>
    <t>LABRANDA Isla Bonita</t>
  </si>
  <si>
    <t>Avenida Bruselas, 8, Costa Adeje, 38670, Spain</t>
  </si>
  <si>
    <t>232.00</t>
  </si>
  <si>
    <t>268.00</t>
  </si>
  <si>
    <t>Los Toneles</t>
  </si>
  <si>
    <t>Sapphire Club</t>
  </si>
  <si>
    <t>Guayarmina Princess</t>
  </si>
  <si>
    <t>384.00</t>
  </si>
  <si>
    <t>386.00</t>
  </si>
  <si>
    <t>414.00</t>
  </si>
  <si>
    <t>406.00</t>
  </si>
  <si>
    <t>Apartamentos Oasis Mango</t>
  </si>
  <si>
    <t>Las Aguilas</t>
  </si>
  <si>
    <t>Hotel Las Aguilas</t>
  </si>
  <si>
    <t>Calle Doctor Barajas 19, Puerto de la Cruz, 38400, Spain</t>
  </si>
  <si>
    <t>270.00</t>
  </si>
  <si>
    <t>280.00</t>
  </si>
  <si>
    <t>Villa Mandi Golf Resort</t>
  </si>
  <si>
    <t>Paradero II</t>
  </si>
  <si>
    <t>Arquitecto Gomez Cuesta 7, Playa de las Americas, 38660, Spain</t>
  </si>
  <si>
    <t>Hostel Los Duendes del Sur</t>
  </si>
  <si>
    <t>Park Plaza</t>
  </si>
  <si>
    <t>Park Plaza Apartments</t>
  </si>
  <si>
    <t>Calle Jose de Arroyo 2, Puerto de la Cruz, 38400, Spain</t>
  </si>
  <si>
    <t>Parador de CaÃ±adas del Teide</t>
  </si>
  <si>
    <t>Parador de Canadas del Teide</t>
  </si>
  <si>
    <t>Las Canadas del Teide, La Orotava, 38300, Spain</t>
  </si>
  <si>
    <t>RedLevel at Melia Palacio de Isora</t>
  </si>
  <si>
    <t>RedLevel at Gran Melia Palacio de Isora</t>
  </si>
  <si>
    <t>Calle La Costa s/n, Alcala, 38686, Spain</t>
  </si>
  <si>
    <t>446.00</t>
  </si>
  <si>
    <t>624.00</t>
  </si>
  <si>
    <t>Luz del Mar</t>
  </si>
  <si>
    <t>Luz del Mar Hotel</t>
  </si>
  <si>
    <t>Avenida Sibora 10, Los Silos, 38479, Spain</t>
  </si>
  <si>
    <t>Aguamarina Golf Hotel</t>
  </si>
  <si>
    <t>Roomdi.com</t>
  </si>
  <si>
    <t>Parque San Antonio</t>
  </si>
  <si>
    <t>AluaHotels</t>
  </si>
  <si>
    <t>Ctra de Las Arenas, Puerto de la Cruz, 38400, Spain</t>
  </si>
  <si>
    <t>572.00</t>
  </si>
  <si>
    <t>Iberostar SÃ¡bila</t>
  </si>
  <si>
    <t>Iberostar Sabila</t>
  </si>
  <si>
    <t>Ernesto Sarti 5, Costa Adeje, 38679, Spain</t>
  </si>
  <si>
    <t>382.00</t>
  </si>
  <si>
    <t>Holidays Home 4 Esquinas</t>
  </si>
  <si>
    <t>Rural Victoria</t>
  </si>
  <si>
    <t>Hotel Rural Victoria</t>
  </si>
  <si>
    <t>Calle Hermano Apolinar 8, La Orotava, 38300, Spain</t>
  </si>
  <si>
    <t>Fonda Central</t>
  </si>
  <si>
    <t>Fonda Central Hotel</t>
  </si>
  <si>
    <t>252.00</t>
  </si>
  <si>
    <t>Calle Grande 26, , 38670, Spain</t>
  </si>
  <si>
    <t>Sol Arona Tenerife</t>
  </si>
  <si>
    <t>Avenida Juan Carlos I, 25 Playa de los Cristianos, Los Cristianos, 38650, Spain</t>
  </si>
  <si>
    <t>538.00</t>
  </si>
  <si>
    <t>Casa el Zaguan</t>
  </si>
  <si>
    <t>Plaza Doctor Perez Caceres, Vilaflor, 38613, Spain</t>
  </si>
  <si>
    <t>Hotel Rural Costa Salada</t>
  </si>
  <si>
    <t>Camino la Costa. s/n. Finca Oasis, San Cristobal de La Laguna, 38270, Spain</t>
  </si>
  <si>
    <t>Sheraton La Caleta Resort &amp; Spa</t>
  </si>
  <si>
    <t>Sheraton La Caleta Resort &amp; Spa, Costa Adeje, Tenerife</t>
  </si>
  <si>
    <t>396.00</t>
  </si>
  <si>
    <t>Calle La Enramada, 9, Costa Adeje, 38670, Spain</t>
  </si>
  <si>
    <t>544.00</t>
  </si>
  <si>
    <t>438.00</t>
  </si>
  <si>
    <t>TingoIB</t>
  </si>
  <si>
    <t>Posada Nativa Atardecer Isleno</t>
  </si>
  <si>
    <t>52.00</t>
  </si>
  <si>
    <t>Adonis Capital</t>
  </si>
  <si>
    <t>Hotel Adonis Capital</t>
  </si>
  <si>
    <t>Calle Cruz Verde 24 Esq. Pza. Candelaria, Santa Cruz de Tenerife, 38003, Spain</t>
  </si>
  <si>
    <t>Casa Rural Arona</t>
  </si>
  <si>
    <t>Club Tenerife</t>
  </si>
  <si>
    <t>The Suites at Beverly Hills Tenerife</t>
  </si>
  <si>
    <t>The Suites at the Mirage</t>
  </si>
  <si>
    <t>Be Live Family Costa de los Gigantes</t>
  </si>
  <si>
    <t>Be Live Family Costa los Gigantes</t>
  </si>
  <si>
    <t>Juan Manuel Capdevielle 8 Playa de la Arena, Puerto de Santiago, 38683, Spain</t>
  </si>
  <si>
    <t>272.00</t>
  </si>
  <si>
    <t>Silent Hill Country House</t>
  </si>
  <si>
    <t>Las Madrigueras</t>
  </si>
  <si>
    <t>Hotel Las Madrigueras Golf Resort &amp; Spa</t>
  </si>
  <si>
    <t>726.00</t>
  </si>
  <si>
    <t>Golf Las Americas Playa Las Americas, Playa de las Americas, 38650, Spain</t>
  </si>
  <si>
    <t>1072.00</t>
  </si>
  <si>
    <t>IB_SiteMinderEMEA_1FwVmI4</t>
  </si>
  <si>
    <t>Royal Garden Villas</t>
  </si>
  <si>
    <t>762.00</t>
  </si>
  <si>
    <t>Campo de Golf Costa Adeje Finca Los Olivos, Costa Adeje, 38670, Spain</t>
  </si>
  <si>
    <t>860.00</t>
  </si>
  <si>
    <t>862.00</t>
  </si>
  <si>
    <t>806.00</t>
  </si>
  <si>
    <t>796.00</t>
  </si>
  <si>
    <t>814.00</t>
  </si>
  <si>
    <t>826.00</t>
  </si>
  <si>
    <t>818.00</t>
  </si>
  <si>
    <t>Royal Hideaway Corales Beach - Adults only</t>
  </si>
  <si>
    <t>568.00</t>
  </si>
  <si>
    <t>BarceloDS</t>
  </si>
  <si>
    <t>606.00</t>
  </si>
  <si>
    <t>620.00</t>
  </si>
  <si>
    <t>4Dreams Hotel</t>
  </si>
  <si>
    <t>Calle Agustin de Bethencourt 14, Puerto de la Cruz, 38400, Spain</t>
  </si>
  <si>
    <t>Puerto Azul</t>
  </si>
  <si>
    <t>Puerto Azul Hotel</t>
  </si>
  <si>
    <t>Calle Lomo 24, Puerto de la Cruz, 38400, Spain</t>
  </si>
  <si>
    <t>Don Manolito</t>
  </si>
  <si>
    <t>Don Manolito Hotel</t>
  </si>
  <si>
    <t>Calle Doctor Madan 6 S/N, Puerto de la Cruz, 38400, Spain</t>
  </si>
  <si>
    <t>Udalla Park</t>
  </si>
  <si>
    <t>Aparthotel Udalla Park</t>
  </si>
  <si>
    <t>Avenida Antonio Dominguez 16, Playa de las Americas, 38650, Spain</t>
  </si>
  <si>
    <t>MC San Agustin</t>
  </si>
  <si>
    <t>La Carabela</t>
  </si>
  <si>
    <t>La Carabela Apartments</t>
  </si>
  <si>
    <t>Carretera del Botanico s/n Calle Richard J Yeoward 3, Puerto de la Cruz, 38400, Spain</t>
  </si>
  <si>
    <t>Fantasia Bahia Principe Tenerife</t>
  </si>
  <si>
    <t>BahiaPrincipe</t>
  </si>
  <si>
    <t>Sogno Di Gio</t>
  </si>
  <si>
    <t>Vincci La Plantacion</t>
  </si>
  <si>
    <t>Vincci Seleccion La Plantacion del Sur</t>
  </si>
  <si>
    <t>486.00</t>
  </si>
  <si>
    <t>C/ Roque Nublo 1 Sector 8 Fanabe, Costa Adeje, 38670, Spain</t>
  </si>
  <si>
    <t>500.00</t>
  </si>
  <si>
    <t>512.00</t>
  </si>
  <si>
    <t>674.00</t>
  </si>
  <si>
    <t>534.00</t>
  </si>
  <si>
    <t>516.00</t>
  </si>
  <si>
    <t>506.00</t>
  </si>
  <si>
    <t>Spring Hotel Vulcano</t>
  </si>
  <si>
    <t>Avda Antonio Dominguez Alfonso 8, Playa de las Americas, 38660, Spain</t>
  </si>
  <si>
    <t>730.00</t>
  </si>
  <si>
    <t>Hotel Sir Anthony</t>
  </si>
  <si>
    <t>Avda de las Americas Playa del Camison, Playa de las Americas, 38660, Spain</t>
  </si>
  <si>
    <t>988.00</t>
  </si>
  <si>
    <t>644.00</t>
  </si>
  <si>
    <t>678.00</t>
  </si>
  <si>
    <t>576.00</t>
  </si>
  <si>
    <t>598.00</t>
  </si>
  <si>
    <t>628.00</t>
  </si>
  <si>
    <t>652.00</t>
  </si>
  <si>
    <t>Apartamentos Parque del Sol</t>
  </si>
  <si>
    <t>CtripTA</t>
  </si>
  <si>
    <t>324.00</t>
  </si>
  <si>
    <t>Puerto de la Cruz</t>
  </si>
  <si>
    <t>Hotel Puerto de la Cruz</t>
  </si>
  <si>
    <t>Avenida Marques de Villanueva del Prado, Puerto de la Cruz, 38400, Spain</t>
  </si>
  <si>
    <t>Blue Sea Interpalace</t>
  </si>
  <si>
    <t>4220.00</t>
  </si>
  <si>
    <t>Calle Acevino, 21, Puerto de la Cruz, 38400, Spain</t>
  </si>
  <si>
    <t>ValleMar</t>
  </si>
  <si>
    <t>Avenida de Cristobal Colon 4, Puerto de la Cruz, 38400, Spain</t>
  </si>
  <si>
    <t>388.00</t>
  </si>
  <si>
    <t>318.00</t>
  </si>
  <si>
    <t>356.00</t>
  </si>
  <si>
    <t>Casa Armonia Bed &amp; Breakfast</t>
  </si>
  <si>
    <t>Hotel Playa Real</t>
  </si>
  <si>
    <t>Globales Acuario</t>
  </si>
  <si>
    <t>58.00</t>
  </si>
  <si>
    <t>Lugar Parque de Las Flores 35 Puerto de la Cruz, Puerto de la Cruz, 38400, Spain</t>
  </si>
  <si>
    <t>64.00</t>
  </si>
  <si>
    <t>60.00</t>
  </si>
  <si>
    <t>Paradise Court Aparthotel</t>
  </si>
  <si>
    <t>Irlanda 5 Torviscas Alto, Playa de las Americas, 38660, Spain</t>
  </si>
  <si>
    <t>Royal Hideaway Corales Suites</t>
  </si>
  <si>
    <t>484.00</t>
  </si>
  <si>
    <t>564.00</t>
  </si>
  <si>
    <t>566.00</t>
  </si>
  <si>
    <t>668.00</t>
  </si>
  <si>
    <t>Apartamentos Casablanca</t>
  </si>
  <si>
    <t>C/ Calzada Martianez 4, Puerto de la Cruz, 38400, Spain</t>
  </si>
  <si>
    <t>Catalonia las Vegas</t>
  </si>
  <si>
    <t>Hotel Catalonia Las Vegas</t>
  </si>
  <si>
    <t>Avenida Colon 2, Puerto de la Cruz, 38400, Spain</t>
  </si>
  <si>
    <t>Be Smart Florida Plaza</t>
  </si>
  <si>
    <t>Apartamentos Be Smart Florida Plaza</t>
  </si>
  <si>
    <t>Lugar Puerto Viejo 30, Puerto de la Cruz, 38400, Spain</t>
  </si>
  <si>
    <t>Hotel La Quinta Roja THe Senses Collection</t>
  </si>
  <si>
    <t>Glorieta San Francisco s/n, Garachico, 38450, Spain</t>
  </si>
  <si>
    <t>244.00</t>
  </si>
  <si>
    <t>B&amp;B La Laguna</t>
  </si>
  <si>
    <t>GF Gran Costa Adeje</t>
  </si>
  <si>
    <t>Avenida Bruselas 16, Costa Adeje, 38660, Spain</t>
  </si>
  <si>
    <t>Trevejo Youth Hostel</t>
  </si>
  <si>
    <t>Ole Tropical Tenerife</t>
  </si>
  <si>
    <t>592.00</t>
  </si>
  <si>
    <t>Las Piramides</t>
  </si>
  <si>
    <t>Piramides Resort</t>
  </si>
  <si>
    <t>C/ Victor Zurita Soler, 4, Playa de las Americas, 38660, Spain</t>
  </si>
  <si>
    <t>Casas Alberto</t>
  </si>
  <si>
    <t>Roca Nivaria GH - Adrian Hoteles</t>
  </si>
  <si>
    <t>722.00</t>
  </si>
  <si>
    <t>372.00</t>
  </si>
  <si>
    <t>376.00</t>
  </si>
  <si>
    <t>Aguamarina Golf Apartments</t>
  </si>
  <si>
    <t>Avenida del Atlantico, 3, Golf del Sur, 38620, Spain</t>
  </si>
  <si>
    <t>Iberostar Grand Mencey</t>
  </si>
  <si>
    <t>856.00</t>
  </si>
  <si>
    <t>274.00</t>
  </si>
  <si>
    <t>Albergue de Bolico</t>
  </si>
  <si>
    <t>Vanilla Garden Hotel</t>
  </si>
  <si>
    <t>Hotel Escuela Santa Cruz</t>
  </si>
  <si>
    <t>Avenida San Sebastian 152, Santa Cruz de Tenerife, 38003, Spain</t>
  </si>
  <si>
    <t>Tagoro Family &amp; Fun Costa Adeje</t>
  </si>
  <si>
    <t>424.00</t>
  </si>
  <si>
    <t>Galicia 3 Torviscas - Alto, Zona Centro, Costa Adeje, 38679, Spain</t>
  </si>
  <si>
    <t>472.00</t>
  </si>
  <si>
    <t>Royal Sun Resort</t>
  </si>
  <si>
    <t>216.00</t>
  </si>
  <si>
    <t>370.00</t>
  </si>
  <si>
    <t>Elegance Miramar</t>
  </si>
  <si>
    <t>Jardin Tropical</t>
  </si>
  <si>
    <t>Hotel Jardin Tropical</t>
  </si>
  <si>
    <t>Calle Gran Bretana, s/n, Costa Adeje, 38660, Spain</t>
  </si>
  <si>
    <t>708.00</t>
  </si>
  <si>
    <t>350.00</t>
  </si>
  <si>
    <t>392.00</t>
  </si>
  <si>
    <t>Hotel Medano</t>
  </si>
  <si>
    <t>Marte</t>
  </si>
  <si>
    <t>Hotel Marte</t>
  </si>
  <si>
    <t>Calle Doctor Ingram 20, Puerto de la Cruz, 38400, Spain</t>
  </si>
  <si>
    <t>Be Live Adults Only Tenerife</t>
  </si>
  <si>
    <t>Avenida Blas Perez Gonzalez 11, Puerto de la Cruz, 38400, Spain</t>
  </si>
  <si>
    <t>Don Candido</t>
  </si>
  <si>
    <t>Calle Portugal 10, Puerto de la Cruz, 38400, Spain</t>
  </si>
  <si>
    <t>Europe Villa Cortes</t>
  </si>
  <si>
    <t>416.00</t>
  </si>
  <si>
    <t>Avda Rafael Puig s/n, Playa de las Americas, 38660, Spain</t>
  </si>
  <si>
    <t>432.00</t>
  </si>
  <si>
    <t>514.00</t>
  </si>
  <si>
    <t>460.00</t>
  </si>
  <si>
    <t>Hostal Tacoronte</t>
  </si>
  <si>
    <t>44.00</t>
  </si>
  <si>
    <t>Diamond Apartments</t>
  </si>
  <si>
    <t>SKA Diamond Aparthotel</t>
  </si>
  <si>
    <t>Calle Tabaiba 5-7, Los Gigantes, 38683, Spain</t>
  </si>
  <si>
    <t>Pueblo Torviscas</t>
  </si>
  <si>
    <t>C/ Valencia 3, Costa Adeje, 38670, Spain</t>
  </si>
  <si>
    <t>374.00</t>
  </si>
  <si>
    <t>Apartamentos Chinyero</t>
  </si>
  <si>
    <t>Chinyero Apartments</t>
  </si>
  <si>
    <t>Carretera del Botanico 25, Puerto de la Cruz, 38400, Spain</t>
  </si>
  <si>
    <t>Parque Vacacional Eden</t>
  </si>
  <si>
    <t>Calle Francia 8, Puerto de la Cruz, 38400, Spain</t>
  </si>
  <si>
    <t>San Roque</t>
  </si>
  <si>
    <t>Hotel San Roque</t>
  </si>
  <si>
    <t>Calle Esteban de Ponte 32, Garachico, 38450, Spain</t>
  </si>
  <si>
    <t>LateRoomsESFR</t>
  </si>
  <si>
    <t>380.00</t>
  </si>
  <si>
    <t>436.00</t>
  </si>
  <si>
    <t>410.00</t>
  </si>
  <si>
    <t>Hotel Rural Casona Santo Domingo</t>
  </si>
  <si>
    <t>Casas La Principal</t>
  </si>
  <si>
    <t>Adonis Plaza</t>
  </si>
  <si>
    <t>Hotel Adonis Plaza</t>
  </si>
  <si>
    <t>Plaza Candelaria 10, Santa Cruz de Tenerife, 38002, Spain</t>
  </si>
  <si>
    <t>Be Live Experience Orotava</t>
  </si>
  <si>
    <t>BeLiveHotels</t>
  </si>
  <si>
    <t>Avenida Aguilar y Quesada 3, Puerto de la Cruz, 38400, Spain</t>
  </si>
  <si>
    <t>RF San Borondon</t>
  </si>
  <si>
    <t>Hotel RF San Borondon</t>
  </si>
  <si>
    <t>Calle Agustin Espinosa 2, Puerto de la Cruz, 38400, Spain</t>
  </si>
  <si>
    <t>Royal Sunset Beach Club by Diamond Resorts</t>
  </si>
  <si>
    <t>Calle Londres 6 Playa Fanabe, Playa de las Americas, Costa Adeje, 38660, Spain</t>
  </si>
  <si>
    <t>Nautico</t>
  </si>
  <si>
    <t>Hotel Nautico</t>
  </si>
  <si>
    <t>Avenida Profesor Peraza de Ayala 13, Santa Cruz de Tenerife, 38001, Spain</t>
  </si>
  <si>
    <t>Panoramica Garden</t>
  </si>
  <si>
    <t>C/ La Longuera 110 Los Realejos, Puerto de la Cruz, 38410, Spain</t>
  </si>
  <si>
    <t>Tanausu</t>
  </si>
  <si>
    <t>Hotel Tanausu</t>
  </si>
  <si>
    <t>Calle Padre Anchieta 8, Santa Cruz de Tenerife, 38005, Spain</t>
  </si>
  <si>
    <t>Flamingo Beach Mate</t>
  </si>
  <si>
    <t>Avenida de Espana 3, Playa de las Americas, 38660, Spain</t>
  </si>
  <si>
    <t>Casa Regina Tenerife</t>
  </si>
  <si>
    <t>Casa Vacacional La Estrella</t>
  </si>
  <si>
    <t>Adonis Pelinor</t>
  </si>
  <si>
    <t>Hotel Adonis Pelinor</t>
  </si>
  <si>
    <t>Calle Bethencourt Alfonso 8, Santa Cruz de Tenerife, 38002, Spain</t>
  </si>
  <si>
    <t>Casa Luminosa</t>
  </si>
  <si>
    <t>Casona del Patio</t>
  </si>
  <si>
    <t>Hotel La Casona del Patio</t>
  </si>
  <si>
    <t>Avenida Iglesia 68, Santiago del Teide, 38690, Spain</t>
  </si>
  <si>
    <t>Grand Muthu Golf Plaza Hotel and Spa</t>
  </si>
  <si>
    <t>Yucca Park ApartHotel</t>
  </si>
  <si>
    <t>Yucca Park</t>
  </si>
  <si>
    <t>Calle Londres 8, Playa de Fanabe, 38670, Spain</t>
  </si>
  <si>
    <t>Ona Sueno Azul</t>
  </si>
  <si>
    <t>520.00</t>
  </si>
  <si>
    <t>Villa Melissa</t>
  </si>
  <si>
    <t>Tenerife Ving</t>
  </si>
  <si>
    <t>Hotel Tenerife Ving</t>
  </si>
  <si>
    <t>Avenida Hermanos Fernandez Perdigon 8, Puerto de la Cruz, 38400, Spain</t>
  </si>
  <si>
    <t>Isla Baja Suites</t>
  </si>
  <si>
    <t>Calle Esteban de Ponte 3, Garachico, 38450, Spain</t>
  </si>
  <si>
    <t>Route Active Hotel</t>
  </si>
  <si>
    <t>Tropical Park</t>
  </si>
  <si>
    <t>Melia Hacienda del Conde</t>
  </si>
  <si>
    <t>1024.00</t>
  </si>
  <si>
    <t>360.00</t>
  </si>
  <si>
    <t>Bahia del Duque</t>
  </si>
  <si>
    <t>466.00</t>
  </si>
  <si>
    <t>Avenida de Bruselas s/n, Costa Adeje, 38660, Spain</t>
  </si>
  <si>
    <t>1524.00</t>
  </si>
  <si>
    <t>694.00</t>
  </si>
  <si>
    <t>1522.00</t>
  </si>
  <si>
    <t>476.00</t>
  </si>
  <si>
    <t>594.00</t>
  </si>
  <si>
    <t>618.00</t>
  </si>
  <si>
    <t>578.00</t>
  </si>
  <si>
    <t>508.00</t>
  </si>
  <si>
    <t>642.00</t>
  </si>
  <si>
    <t>Playa Sur Tenerife</t>
  </si>
  <si>
    <t>Hotel Playa Sur Tenerife</t>
  </si>
  <si>
    <t>Calle Gaviota 643, El Medano, 38612, Spain</t>
  </si>
  <si>
    <t>Casa Rural El Vergel</t>
  </si>
  <si>
    <t>Marquesa</t>
  </si>
  <si>
    <t>Marquesa Hotel</t>
  </si>
  <si>
    <t>Calle Quintana 11-13, Puerto de la Cruz, 38400, Spain</t>
  </si>
  <si>
    <t>EcoHostal Finca Serena</t>
  </si>
  <si>
    <t>Club Tarahal</t>
  </si>
  <si>
    <t>Albergue Rural La Canada</t>
  </si>
  <si>
    <t>Gara Suites Golf &amp; Spa</t>
  </si>
  <si>
    <t>El Tope</t>
  </si>
  <si>
    <t>Hotel El Tope</t>
  </si>
  <si>
    <t>Calle Calzada Martianez 2, Puerto de la Cruz, 38400, Spain</t>
  </si>
  <si>
    <t>Apartments Costamar</t>
  </si>
  <si>
    <t>Occidental Santa Cruz ContemporÃ¡neo</t>
  </si>
  <si>
    <t>Occidental Santa Cruz Contemporaneo</t>
  </si>
  <si>
    <t>Rambla de Santa Cruz 116, Santa Cruz de Tenerife, 38001, Spain</t>
  </si>
  <si>
    <t>Hotel Aeropuerto Sur</t>
  </si>
  <si>
    <t>Calle Benchijigua 4 San Isidro, Granadilla de Abona, 38600, Spain</t>
  </si>
  <si>
    <t>Laguna Nivaria Hotel &amp; Spa</t>
  </si>
  <si>
    <t>Plaza Adelantado 11 San Cristóbal de La Laguna, San Cristobal de La Laguna, 38201, Spain</t>
  </si>
  <si>
    <t>Hotel Emblematico Casa Casilda</t>
  </si>
  <si>
    <t>RF Astoria</t>
  </si>
  <si>
    <t>Hotel RF Astoria</t>
  </si>
  <si>
    <t>Trianflor</t>
  </si>
  <si>
    <t>Hotel Trianflor</t>
  </si>
  <si>
    <t>Calle Cupido s/n Puerto de la Cruz, Puerto de la Cruz, 38400, Spain</t>
  </si>
  <si>
    <t>Iberostar Anthelia</t>
  </si>
  <si>
    <t>Calle Londres 15, Costa Adeje, 38660, Spain</t>
  </si>
  <si>
    <t>480.00</t>
  </si>
  <si>
    <t>478.00</t>
  </si>
  <si>
    <t>482.00</t>
  </si>
  <si>
    <t>548.00</t>
  </si>
  <si>
    <t>462.00</t>
  </si>
  <si>
    <t>Park Club Europe</t>
  </si>
  <si>
    <t>Park Club Europe Hotel</t>
  </si>
  <si>
    <t>Avda Rafael Puig 23, Playa de las Americas, 38650, Spain</t>
  </si>
  <si>
    <t>Volcano Beach Hotel</t>
  </si>
  <si>
    <t>Jardines de Nivaria - Adrian Hoteles</t>
  </si>
  <si>
    <t>450.00</t>
  </si>
  <si>
    <t>830.00</t>
  </si>
  <si>
    <t>428.00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</si>
</sst>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696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1390342</v>
      </c>
      <c r="G2" t="s">
        <v>74</v>
      </c>
      <c r="H2" t="s">
        <v>75</v>
      </c>
      <c r="I2" t="s"/>
      <c r="J2" t="s">
        <v>76</v>
      </c>
      <c r="K2" t="n">
        <v>261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HYPERLINK("https://hotelmonitor-cachepage.eclerx.com/savepage/tk_1543219368213082_sr_2047.html","info")</f>
        <v/>
      </c>
      <c r="AA2" t="n">
        <v>206348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87</v>
      </c>
      <c r="AO2" t="s">
        <v>88</v>
      </c>
      <c r="AP2" t="n">
        <v>48</v>
      </c>
      <c r="AQ2" t="s">
        <v>89</v>
      </c>
      <c r="AR2" t="s">
        <v>90</v>
      </c>
      <c r="AS2" t="s"/>
      <c r="AT2" t="s">
        <v>91</v>
      </c>
      <c r="AU2" t="s"/>
      <c r="AV2" t="s"/>
      <c r="AW2" t="s"/>
      <c r="AX2" t="s"/>
      <c r="AY2" t="n">
        <v>2267597</v>
      </c>
      <c r="AZ2" t="s">
        <v>92</v>
      </c>
      <c r="BA2" t="s"/>
      <c r="BB2" t="n">
        <v>4961469</v>
      </c>
      <c r="BC2" t="n">
        <v>-16.740963</v>
      </c>
      <c r="BD2" t="n">
        <v>28.095572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93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1390342</v>
      </c>
      <c r="G3" t="s">
        <v>74</v>
      </c>
      <c r="H3" t="s">
        <v>75</v>
      </c>
      <c r="I3" t="s"/>
      <c r="J3" t="s">
        <v>76</v>
      </c>
      <c r="K3" t="n">
        <v>279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94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HYPERLINK("https://hotelmonitor-cachepage.eclerx.com/savepage/tk_1543219368213082_sr_2047.html","info")</f>
        <v/>
      </c>
      <c r="AA3" t="n">
        <v>206348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87</v>
      </c>
      <c r="AO3" t="s">
        <v>88</v>
      </c>
      <c r="AP3" t="n">
        <v>48</v>
      </c>
      <c r="AQ3" t="s">
        <v>89</v>
      </c>
      <c r="AR3" t="s">
        <v>95</v>
      </c>
      <c r="AS3" t="s"/>
      <c r="AT3" t="s">
        <v>91</v>
      </c>
      <c r="AU3" t="s"/>
      <c r="AV3" t="s"/>
      <c r="AW3" t="s"/>
      <c r="AX3" t="s"/>
      <c r="AY3" t="n">
        <v>2267597</v>
      </c>
      <c r="AZ3" t="s">
        <v>92</v>
      </c>
      <c r="BA3" t="s"/>
      <c r="BB3" t="n">
        <v>4961469</v>
      </c>
      <c r="BC3" t="n">
        <v>-16.740963</v>
      </c>
      <c r="BD3" t="n">
        <v>28.095572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93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1390342</v>
      </c>
      <c r="G4" t="s">
        <v>74</v>
      </c>
      <c r="H4" t="s">
        <v>75</v>
      </c>
      <c r="I4" t="s"/>
      <c r="J4" t="s">
        <v>76</v>
      </c>
      <c r="K4" t="n">
        <v>279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94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HYPERLINK("https://hotelmonitor-cachepage.eclerx.com/savepage/tk_1543219368213082_sr_2047.html","info")</f>
        <v/>
      </c>
      <c r="AA4" t="n">
        <v>206348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87</v>
      </c>
      <c r="AO4" t="s">
        <v>88</v>
      </c>
      <c r="AP4" t="n">
        <v>48</v>
      </c>
      <c r="AQ4" t="s">
        <v>89</v>
      </c>
      <c r="AR4" t="s">
        <v>96</v>
      </c>
      <c r="AS4" t="s"/>
      <c r="AT4" t="s">
        <v>91</v>
      </c>
      <c r="AU4" t="s"/>
      <c r="AV4" t="s"/>
      <c r="AW4" t="s"/>
      <c r="AX4" t="s"/>
      <c r="AY4" t="n">
        <v>2267597</v>
      </c>
      <c r="AZ4" t="s">
        <v>92</v>
      </c>
      <c r="BA4" t="s"/>
      <c r="BB4" t="n">
        <v>4961469</v>
      </c>
      <c r="BC4" t="n">
        <v>-16.740963</v>
      </c>
      <c r="BD4" t="n">
        <v>28.095572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93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1390342</v>
      </c>
      <c r="G5" t="s">
        <v>74</v>
      </c>
      <c r="H5" t="s">
        <v>75</v>
      </c>
      <c r="I5" t="s"/>
      <c r="J5" t="s">
        <v>76</v>
      </c>
      <c r="K5" t="n">
        <v>279</v>
      </c>
      <c r="L5" t="s">
        <v>77</v>
      </c>
      <c r="M5" t="s"/>
      <c r="N5" t="s">
        <v>78</v>
      </c>
      <c r="O5" t="s">
        <v>79</v>
      </c>
      <c r="P5" t="s">
        <v>73</v>
      </c>
      <c r="Q5" t="s"/>
      <c r="R5" t="s">
        <v>80</v>
      </c>
      <c r="S5" t="s">
        <v>94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HYPERLINK("https://hotelmonitor-cachepage.eclerx.com/savepage/tk_1543219368213082_sr_2047.html","info")</f>
        <v/>
      </c>
      <c r="AA5" t="n">
        <v>206348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87</v>
      </c>
      <c r="AO5" t="s">
        <v>88</v>
      </c>
      <c r="AP5" t="n">
        <v>48</v>
      </c>
      <c r="AQ5" t="s">
        <v>89</v>
      </c>
      <c r="AR5" t="s">
        <v>97</v>
      </c>
      <c r="AS5" t="s"/>
      <c r="AT5" t="s">
        <v>91</v>
      </c>
      <c r="AU5" t="s"/>
      <c r="AV5" t="s"/>
      <c r="AW5" t="s"/>
      <c r="AX5" t="s"/>
      <c r="AY5" t="n">
        <v>2267597</v>
      </c>
      <c r="AZ5" t="s">
        <v>92</v>
      </c>
      <c r="BA5" t="s"/>
      <c r="BB5" t="n">
        <v>4961469</v>
      </c>
      <c r="BC5" t="n">
        <v>-16.740963</v>
      </c>
      <c r="BD5" t="n">
        <v>28.095572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93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1390342</v>
      </c>
      <c r="G6" t="s">
        <v>74</v>
      </c>
      <c r="H6" t="s">
        <v>75</v>
      </c>
      <c r="I6" t="s"/>
      <c r="J6" t="s">
        <v>76</v>
      </c>
      <c r="K6" t="n">
        <v>266</v>
      </c>
      <c r="L6" t="s">
        <v>77</v>
      </c>
      <c r="M6" t="s"/>
      <c r="N6" t="s">
        <v>78</v>
      </c>
      <c r="O6" t="s">
        <v>79</v>
      </c>
      <c r="P6" t="s">
        <v>73</v>
      </c>
      <c r="Q6" t="s"/>
      <c r="R6" t="s">
        <v>80</v>
      </c>
      <c r="S6" t="s">
        <v>98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HYPERLINK("https://hotelmonitor-cachepage.eclerx.com/savepage/tk_1543219368213082_sr_2047.html","info")</f>
        <v/>
      </c>
      <c r="AA6" t="n">
        <v>206348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87</v>
      </c>
      <c r="AO6" t="s">
        <v>88</v>
      </c>
      <c r="AP6" t="n">
        <v>48</v>
      </c>
      <c r="AQ6" t="s">
        <v>89</v>
      </c>
      <c r="AR6" t="s">
        <v>99</v>
      </c>
      <c r="AS6" t="s"/>
      <c r="AT6" t="s">
        <v>91</v>
      </c>
      <c r="AU6" t="s"/>
      <c r="AV6" t="s"/>
      <c r="AW6" t="s"/>
      <c r="AX6" t="s"/>
      <c r="AY6" t="n">
        <v>2267597</v>
      </c>
      <c r="AZ6" t="s">
        <v>92</v>
      </c>
      <c r="BA6" t="s"/>
      <c r="BB6" t="n">
        <v>4961469</v>
      </c>
      <c r="BC6" t="n">
        <v>-16.740963</v>
      </c>
      <c r="BD6" t="n">
        <v>28.095572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93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1390342</v>
      </c>
      <c r="G7" t="s">
        <v>74</v>
      </c>
      <c r="H7" t="s">
        <v>75</v>
      </c>
      <c r="I7" t="s"/>
      <c r="J7" t="s">
        <v>76</v>
      </c>
      <c r="K7" t="n">
        <v>320</v>
      </c>
      <c r="L7" t="s">
        <v>77</v>
      </c>
      <c r="M7" t="s"/>
      <c r="N7" t="s">
        <v>78</v>
      </c>
      <c r="O7" t="s">
        <v>79</v>
      </c>
      <c r="P7" t="s">
        <v>73</v>
      </c>
      <c r="Q7" t="s"/>
      <c r="R7" t="s">
        <v>80</v>
      </c>
      <c r="S7" t="s">
        <v>100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HYPERLINK("https://hotelmonitor-cachepage.eclerx.com/savepage/tk_1543219368213082_sr_2047.html","info")</f>
        <v/>
      </c>
      <c r="AA7" t="n">
        <v>206348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87</v>
      </c>
      <c r="AO7" t="s">
        <v>88</v>
      </c>
      <c r="AP7" t="n">
        <v>48</v>
      </c>
      <c r="AQ7" t="s">
        <v>89</v>
      </c>
      <c r="AR7" t="s">
        <v>101</v>
      </c>
      <c r="AS7" t="s"/>
      <c r="AT7" t="s">
        <v>91</v>
      </c>
      <c r="AU7" t="s"/>
      <c r="AV7" t="s"/>
      <c r="AW7" t="s"/>
      <c r="AX7" t="s"/>
      <c r="AY7" t="n">
        <v>2267597</v>
      </c>
      <c r="AZ7" t="s">
        <v>92</v>
      </c>
      <c r="BA7" t="s"/>
      <c r="BB7" t="n">
        <v>4961469</v>
      </c>
      <c r="BC7" t="n">
        <v>-16.740963</v>
      </c>
      <c r="BD7" t="n">
        <v>28.095572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93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1390342</v>
      </c>
      <c r="G8" t="s">
        <v>74</v>
      </c>
      <c r="H8" t="s">
        <v>75</v>
      </c>
      <c r="I8" t="s"/>
      <c r="J8" t="s">
        <v>76</v>
      </c>
      <c r="K8" t="n">
        <v>277</v>
      </c>
      <c r="L8" t="s">
        <v>77</v>
      </c>
      <c r="M8" t="s"/>
      <c r="N8" t="s">
        <v>78</v>
      </c>
      <c r="O8" t="s">
        <v>79</v>
      </c>
      <c r="P8" t="s">
        <v>73</v>
      </c>
      <c r="Q8" t="s"/>
      <c r="R8" t="s">
        <v>80</v>
      </c>
      <c r="S8" t="s">
        <v>102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HYPERLINK("https://hotelmonitor-cachepage.eclerx.com/savepage/tk_1543219368213082_sr_2047.html","info")</f>
        <v/>
      </c>
      <c r="AA8" t="n">
        <v>206348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87</v>
      </c>
      <c r="AO8" t="s">
        <v>88</v>
      </c>
      <c r="AP8" t="n">
        <v>48</v>
      </c>
      <c r="AQ8" t="s">
        <v>89</v>
      </c>
      <c r="AR8" t="s">
        <v>103</v>
      </c>
      <c r="AS8" t="s"/>
      <c r="AT8" t="s">
        <v>91</v>
      </c>
      <c r="AU8" t="s"/>
      <c r="AV8" t="s"/>
      <c r="AW8" t="s"/>
      <c r="AX8" t="s"/>
      <c r="AY8" t="n">
        <v>2267597</v>
      </c>
      <c r="AZ8" t="s">
        <v>92</v>
      </c>
      <c r="BA8" t="s"/>
      <c r="BB8" t="n">
        <v>4961469</v>
      </c>
      <c r="BC8" t="n">
        <v>-16.740963</v>
      </c>
      <c r="BD8" t="n">
        <v>28.095572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93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1390342</v>
      </c>
      <c r="G9" t="s">
        <v>74</v>
      </c>
      <c r="H9" t="s">
        <v>75</v>
      </c>
      <c r="I9" t="s"/>
      <c r="J9" t="s">
        <v>76</v>
      </c>
      <c r="K9" t="n">
        <v>265</v>
      </c>
      <c r="L9" t="s">
        <v>77</v>
      </c>
      <c r="M9" t="s"/>
      <c r="N9" t="s">
        <v>78</v>
      </c>
      <c r="O9" t="s">
        <v>79</v>
      </c>
      <c r="P9" t="s">
        <v>73</v>
      </c>
      <c r="Q9" t="s"/>
      <c r="R9" t="s">
        <v>80</v>
      </c>
      <c r="S9" t="s">
        <v>104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HYPERLINK("https://hotelmonitor-cachepage.eclerx.com/savepage/tk_1543219368213082_sr_2047.html","info")</f>
        <v/>
      </c>
      <c r="AA9" t="n">
        <v>206348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87</v>
      </c>
      <c r="AO9" t="s">
        <v>88</v>
      </c>
      <c r="AP9" t="n">
        <v>48</v>
      </c>
      <c r="AQ9" t="s">
        <v>89</v>
      </c>
      <c r="AR9" t="s">
        <v>105</v>
      </c>
      <c r="AS9" t="s"/>
      <c r="AT9" t="s">
        <v>91</v>
      </c>
      <c r="AU9" t="s"/>
      <c r="AV9" t="s"/>
      <c r="AW9" t="s"/>
      <c r="AX9" t="s"/>
      <c r="AY9" t="n">
        <v>2267597</v>
      </c>
      <c r="AZ9" t="s">
        <v>92</v>
      </c>
      <c r="BA9" t="s"/>
      <c r="BB9" t="n">
        <v>4961469</v>
      </c>
      <c r="BC9" t="n">
        <v>-16.740963</v>
      </c>
      <c r="BD9" t="n">
        <v>28.095572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93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1390342</v>
      </c>
      <c r="G10" t="s">
        <v>74</v>
      </c>
      <c r="H10" t="s">
        <v>75</v>
      </c>
      <c r="I10" t="s"/>
      <c r="J10" t="s">
        <v>76</v>
      </c>
      <c r="K10" t="n">
        <v>279</v>
      </c>
      <c r="L10" t="s">
        <v>77</v>
      </c>
      <c r="M10" t="s"/>
      <c r="N10" t="s">
        <v>78</v>
      </c>
      <c r="O10" t="s">
        <v>79</v>
      </c>
      <c r="P10" t="s">
        <v>73</v>
      </c>
      <c r="Q10" t="s"/>
      <c r="R10" t="s">
        <v>80</v>
      </c>
      <c r="S10" t="s">
        <v>94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HYPERLINK("https://hotelmonitor-cachepage.eclerx.com/savepage/tk_1543219368213082_sr_2047.html","info")</f>
        <v/>
      </c>
      <c r="AA10" t="n">
        <v>206348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87</v>
      </c>
      <c r="AO10" t="s">
        <v>88</v>
      </c>
      <c r="AP10" t="n">
        <v>48</v>
      </c>
      <c r="AQ10" t="s">
        <v>89</v>
      </c>
      <c r="AR10" t="s">
        <v>106</v>
      </c>
      <c r="AS10" t="s"/>
      <c r="AT10" t="s">
        <v>91</v>
      </c>
      <c r="AU10" t="s"/>
      <c r="AV10" t="s"/>
      <c r="AW10" t="s"/>
      <c r="AX10" t="s"/>
      <c r="AY10" t="n">
        <v>2267597</v>
      </c>
      <c r="AZ10" t="s">
        <v>92</v>
      </c>
      <c r="BA10" t="s"/>
      <c r="BB10" t="n">
        <v>4961469</v>
      </c>
      <c r="BC10" t="n">
        <v>-16.740963</v>
      </c>
      <c r="BD10" t="n">
        <v>28.095572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93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1390342</v>
      </c>
      <c r="G11" t="s">
        <v>74</v>
      </c>
      <c r="H11" t="s">
        <v>75</v>
      </c>
      <c r="I11" t="s"/>
      <c r="J11" t="s">
        <v>76</v>
      </c>
      <c r="K11" t="n">
        <v>279</v>
      </c>
      <c r="L11" t="s">
        <v>77</v>
      </c>
      <c r="M11" t="s"/>
      <c r="N11" t="s">
        <v>78</v>
      </c>
      <c r="O11" t="s">
        <v>79</v>
      </c>
      <c r="P11" t="s">
        <v>73</v>
      </c>
      <c r="Q11" t="s"/>
      <c r="R11" t="s">
        <v>80</v>
      </c>
      <c r="S11" t="s">
        <v>94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HYPERLINK("https://hotelmonitor-cachepage.eclerx.com/savepage/tk_1543219368213082_sr_2047.html","info")</f>
        <v/>
      </c>
      <c r="AA11" t="n">
        <v>206348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87</v>
      </c>
      <c r="AO11" t="s">
        <v>88</v>
      </c>
      <c r="AP11" t="n">
        <v>48</v>
      </c>
      <c r="AQ11" t="s">
        <v>89</v>
      </c>
      <c r="AR11" t="s">
        <v>107</v>
      </c>
      <c r="AS11" t="s"/>
      <c r="AT11" t="s">
        <v>91</v>
      </c>
      <c r="AU11" t="s"/>
      <c r="AV11" t="s"/>
      <c r="AW11" t="s"/>
      <c r="AX11" t="s"/>
      <c r="AY11" t="n">
        <v>2267597</v>
      </c>
      <c r="AZ11" t="s">
        <v>92</v>
      </c>
      <c r="BA11" t="s"/>
      <c r="BB11" t="n">
        <v>4961469</v>
      </c>
      <c r="BC11" t="n">
        <v>-16.740963</v>
      </c>
      <c r="BD11" t="n">
        <v>28.095572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93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1390342</v>
      </c>
      <c r="G12" t="s">
        <v>74</v>
      </c>
      <c r="H12" t="s">
        <v>75</v>
      </c>
      <c r="I12" t="s"/>
      <c r="J12" t="s">
        <v>76</v>
      </c>
      <c r="K12" t="n">
        <v>280</v>
      </c>
      <c r="L12" t="s">
        <v>77</v>
      </c>
      <c r="M12" t="s"/>
      <c r="N12" t="s">
        <v>78</v>
      </c>
      <c r="O12" t="s">
        <v>79</v>
      </c>
      <c r="P12" t="s">
        <v>73</v>
      </c>
      <c r="Q12" t="s"/>
      <c r="R12" t="s">
        <v>80</v>
      </c>
      <c r="S12" t="s">
        <v>108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HYPERLINK("https://hotelmonitor-cachepage.eclerx.com/savepage/tk_1543219368213082_sr_2047.html","info")</f>
        <v/>
      </c>
      <c r="AA12" t="n">
        <v>206348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87</v>
      </c>
      <c r="AO12" t="s">
        <v>88</v>
      </c>
      <c r="AP12" t="n">
        <v>48</v>
      </c>
      <c r="AQ12" t="s">
        <v>89</v>
      </c>
      <c r="AR12" t="s">
        <v>109</v>
      </c>
      <c r="AS12" t="s"/>
      <c r="AT12" t="s">
        <v>91</v>
      </c>
      <c r="AU12" t="s"/>
      <c r="AV12" t="s"/>
      <c r="AW12" t="s"/>
      <c r="AX12" t="s"/>
      <c r="AY12" t="n">
        <v>2267597</v>
      </c>
      <c r="AZ12" t="s">
        <v>92</v>
      </c>
      <c r="BA12" t="s"/>
      <c r="BB12" t="n">
        <v>4961469</v>
      </c>
      <c r="BC12" t="n">
        <v>-16.740963</v>
      </c>
      <c r="BD12" t="n">
        <v>28.095572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93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1390342</v>
      </c>
      <c r="G13" t="s">
        <v>74</v>
      </c>
      <c r="H13" t="s">
        <v>75</v>
      </c>
      <c r="I13" t="s"/>
      <c r="J13" t="s">
        <v>76</v>
      </c>
      <c r="K13" t="n">
        <v>262</v>
      </c>
      <c r="L13" t="s">
        <v>77</v>
      </c>
      <c r="M13" t="s"/>
      <c r="N13" t="s">
        <v>78</v>
      </c>
      <c r="O13" t="s">
        <v>79</v>
      </c>
      <c r="P13" t="s">
        <v>73</v>
      </c>
      <c r="Q13" t="s"/>
      <c r="R13" t="s">
        <v>80</v>
      </c>
      <c r="S13" t="s">
        <v>110</v>
      </c>
      <c r="T13" t="s">
        <v>82</v>
      </c>
      <c r="U13" t="s"/>
      <c r="V13" t="s">
        <v>83</v>
      </c>
      <c r="W13" t="s">
        <v>84</v>
      </c>
      <c r="X13" t="s"/>
      <c r="Y13" t="s">
        <v>85</v>
      </c>
      <c r="Z13">
        <f>HYPERLINK("https://hotelmonitor-cachepage.eclerx.com/savepage/tk_1543219368213082_sr_2047.html","info")</f>
        <v/>
      </c>
      <c r="AA13" t="n">
        <v>206348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87</v>
      </c>
      <c r="AO13" t="s">
        <v>88</v>
      </c>
      <c r="AP13" t="n">
        <v>48</v>
      </c>
      <c r="AQ13" t="s">
        <v>89</v>
      </c>
      <c r="AR13" t="s">
        <v>111</v>
      </c>
      <c r="AS13" t="s"/>
      <c r="AT13" t="s">
        <v>91</v>
      </c>
      <c r="AU13" t="s"/>
      <c r="AV13" t="s"/>
      <c r="AW13" t="s"/>
      <c r="AX13" t="s"/>
      <c r="AY13" t="n">
        <v>2267597</v>
      </c>
      <c r="AZ13" t="s">
        <v>92</v>
      </c>
      <c r="BA13" t="s"/>
      <c r="BB13" t="n">
        <v>4961469</v>
      </c>
      <c r="BC13" t="n">
        <v>-16.740963</v>
      </c>
      <c r="BD13" t="n">
        <v>28.095572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93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1390342</v>
      </c>
      <c r="G14" t="s">
        <v>74</v>
      </c>
      <c r="H14" t="s">
        <v>75</v>
      </c>
      <c r="I14" t="s"/>
      <c r="J14" t="s">
        <v>76</v>
      </c>
      <c r="K14" t="n">
        <v>273</v>
      </c>
      <c r="L14" t="s">
        <v>77</v>
      </c>
      <c r="M14" t="s"/>
      <c r="N14" t="s">
        <v>78</v>
      </c>
      <c r="O14" t="s">
        <v>79</v>
      </c>
      <c r="P14" t="s">
        <v>73</v>
      </c>
      <c r="Q14" t="s"/>
      <c r="R14" t="s">
        <v>80</v>
      </c>
      <c r="S14" t="s">
        <v>112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HYPERLINK("https://hotelmonitor-cachepage.eclerx.com/savepage/tk_1543219368213082_sr_2047.html","info")</f>
        <v/>
      </c>
      <c r="AA14" t="n">
        <v>206348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87</v>
      </c>
      <c r="AO14" t="s">
        <v>88</v>
      </c>
      <c r="AP14" t="n">
        <v>48</v>
      </c>
      <c r="AQ14" t="s">
        <v>89</v>
      </c>
      <c r="AR14" t="s">
        <v>113</v>
      </c>
      <c r="AS14" t="s"/>
      <c r="AT14" t="s">
        <v>91</v>
      </c>
      <c r="AU14" t="s"/>
      <c r="AV14" t="s"/>
      <c r="AW14" t="s"/>
      <c r="AX14" t="s"/>
      <c r="AY14" t="n">
        <v>2267597</v>
      </c>
      <c r="AZ14" t="s">
        <v>92</v>
      </c>
      <c r="BA14" t="s"/>
      <c r="BB14" t="n">
        <v>4961469</v>
      </c>
      <c r="BC14" t="n">
        <v>-16.740963</v>
      </c>
      <c r="BD14" t="n">
        <v>28.095572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93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1390342</v>
      </c>
      <c r="G15" t="s">
        <v>74</v>
      </c>
      <c r="H15" t="s">
        <v>75</v>
      </c>
      <c r="I15" t="s"/>
      <c r="J15" t="s">
        <v>76</v>
      </c>
      <c r="K15" t="n">
        <v>276</v>
      </c>
      <c r="L15" t="s">
        <v>77</v>
      </c>
      <c r="M15" t="s"/>
      <c r="N15" t="s">
        <v>78</v>
      </c>
      <c r="O15" t="s">
        <v>79</v>
      </c>
      <c r="P15" t="s">
        <v>73</v>
      </c>
      <c r="Q15" t="s"/>
      <c r="R15" t="s">
        <v>80</v>
      </c>
      <c r="S15" t="s">
        <v>114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HYPERLINK("https://hotelmonitor-cachepage.eclerx.com/savepage/tk_1543219368213082_sr_2047.html","info")</f>
        <v/>
      </c>
      <c r="AA15" t="n">
        <v>206348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87</v>
      </c>
      <c r="AO15" t="s">
        <v>88</v>
      </c>
      <c r="AP15" t="n">
        <v>48</v>
      </c>
      <c r="AQ15" t="s">
        <v>89</v>
      </c>
      <c r="AR15" t="s">
        <v>115</v>
      </c>
      <c r="AS15" t="s"/>
      <c r="AT15" t="s">
        <v>91</v>
      </c>
      <c r="AU15" t="s"/>
      <c r="AV15" t="s"/>
      <c r="AW15" t="s"/>
      <c r="AX15" t="s"/>
      <c r="AY15" t="n">
        <v>2267597</v>
      </c>
      <c r="AZ15" t="s">
        <v>92</v>
      </c>
      <c r="BA15" t="s"/>
      <c r="BB15" t="n">
        <v>4961469</v>
      </c>
      <c r="BC15" t="n">
        <v>-16.740963</v>
      </c>
      <c r="BD15" t="n">
        <v>28.095572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93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1390342</v>
      </c>
      <c r="G16" t="s">
        <v>74</v>
      </c>
      <c r="H16" t="s">
        <v>75</v>
      </c>
      <c r="I16" t="s"/>
      <c r="J16" t="s">
        <v>76</v>
      </c>
      <c r="K16" t="n">
        <v>279</v>
      </c>
      <c r="L16" t="s">
        <v>77</v>
      </c>
      <c r="M16" t="s"/>
      <c r="N16" t="s">
        <v>78</v>
      </c>
      <c r="O16" t="s">
        <v>79</v>
      </c>
      <c r="P16" t="s">
        <v>73</v>
      </c>
      <c r="Q16" t="s"/>
      <c r="R16" t="s">
        <v>80</v>
      </c>
      <c r="S16" t="s">
        <v>94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HYPERLINK("https://hotelmonitor-cachepage.eclerx.com/savepage/tk_1543219368213082_sr_2047.html","info")</f>
        <v/>
      </c>
      <c r="AA16" t="n">
        <v>206348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87</v>
      </c>
      <c r="AO16" t="s">
        <v>88</v>
      </c>
      <c r="AP16" t="n">
        <v>48</v>
      </c>
      <c r="AQ16" t="s">
        <v>89</v>
      </c>
      <c r="AR16" t="s">
        <v>116</v>
      </c>
      <c r="AS16" t="s"/>
      <c r="AT16" t="s">
        <v>91</v>
      </c>
      <c r="AU16" t="s"/>
      <c r="AV16" t="s"/>
      <c r="AW16" t="s"/>
      <c r="AX16" t="s"/>
      <c r="AY16" t="n">
        <v>2267597</v>
      </c>
      <c r="AZ16" t="s">
        <v>92</v>
      </c>
      <c r="BA16" t="s"/>
      <c r="BB16" t="n">
        <v>4961469</v>
      </c>
      <c r="BC16" t="n">
        <v>-16.740963</v>
      </c>
      <c r="BD16" t="n">
        <v>28.095572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93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1390342</v>
      </c>
      <c r="G17" t="s">
        <v>74</v>
      </c>
      <c r="H17" t="s">
        <v>75</v>
      </c>
      <c r="I17" t="s"/>
      <c r="J17" t="s">
        <v>76</v>
      </c>
      <c r="K17" t="n">
        <v>268</v>
      </c>
      <c r="L17" t="s">
        <v>77</v>
      </c>
      <c r="M17" t="s"/>
      <c r="N17" t="s">
        <v>78</v>
      </c>
      <c r="O17" t="s">
        <v>79</v>
      </c>
      <c r="P17" t="s">
        <v>73</v>
      </c>
      <c r="Q17" t="s"/>
      <c r="R17" t="s">
        <v>80</v>
      </c>
      <c r="S17" t="s">
        <v>117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HYPERLINK("https://hotelmonitor-cachepage.eclerx.com/savepage/tk_1543219368213082_sr_2047.html","info")</f>
        <v/>
      </c>
      <c r="AA17" t="n">
        <v>206348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87</v>
      </c>
      <c r="AO17" t="s">
        <v>88</v>
      </c>
      <c r="AP17" t="n">
        <v>48</v>
      </c>
      <c r="AQ17" t="s">
        <v>89</v>
      </c>
      <c r="AR17" t="s">
        <v>118</v>
      </c>
      <c r="AS17" t="s"/>
      <c r="AT17" t="s">
        <v>91</v>
      </c>
      <c r="AU17" t="s"/>
      <c r="AV17" t="s"/>
      <c r="AW17" t="s"/>
      <c r="AX17" t="s"/>
      <c r="AY17" t="n">
        <v>2267597</v>
      </c>
      <c r="AZ17" t="s">
        <v>92</v>
      </c>
      <c r="BA17" t="s"/>
      <c r="BB17" t="n">
        <v>4961469</v>
      </c>
      <c r="BC17" t="n">
        <v>-16.740963</v>
      </c>
      <c r="BD17" t="n">
        <v>28.095572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93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119</v>
      </c>
      <c r="F18" t="s"/>
      <c r="G18" t="s">
        <v>74</v>
      </c>
      <c r="H18" t="s">
        <v>75</v>
      </c>
      <c r="I18" t="s"/>
      <c r="J18" t="s">
        <v>76</v>
      </c>
      <c r="K18" t="n">
        <v>66</v>
      </c>
      <c r="L18" t="s">
        <v>77</v>
      </c>
      <c r="M18" t="s"/>
      <c r="N18" t="s">
        <v>78</v>
      </c>
      <c r="O18" t="s">
        <v>79</v>
      </c>
      <c r="P18" t="s">
        <v>119</v>
      </c>
      <c r="Q18" t="s"/>
      <c r="R18" t="s">
        <v>80</v>
      </c>
      <c r="S18" t="s">
        <v>120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HYPERLINK("https://hotelmonitor-cachepage.eclerx.com/savepage/tk_1543223138910728_sr_2047.html","info")</f>
        <v/>
      </c>
      <c r="AA18" t="s"/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87</v>
      </c>
      <c r="AO18" t="s">
        <v>88</v>
      </c>
      <c r="AP18" t="n">
        <v>578</v>
      </c>
      <c r="AQ18" t="s">
        <v>89</v>
      </c>
      <c r="AR18" t="s">
        <v>71</v>
      </c>
      <c r="AS18" t="s"/>
      <c r="AT18" t="s">
        <v>91</v>
      </c>
      <c r="AU18" t="s"/>
      <c r="AV18" t="s"/>
      <c r="AW18" t="s"/>
      <c r="AX18" t="s"/>
      <c r="AY18" t="s"/>
      <c r="AZ18" t="s"/>
      <c r="BA18" t="s"/>
      <c r="BB18" t="s"/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93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119</v>
      </c>
      <c r="F19" t="s"/>
      <c r="G19" t="s">
        <v>74</v>
      </c>
      <c r="H19" t="s">
        <v>75</v>
      </c>
      <c r="I19" t="s"/>
      <c r="J19" t="s">
        <v>76</v>
      </c>
      <c r="K19" t="n">
        <v>66</v>
      </c>
      <c r="L19" t="s">
        <v>77</v>
      </c>
      <c r="M19" t="s"/>
      <c r="N19" t="s">
        <v>78</v>
      </c>
      <c r="O19" t="s">
        <v>79</v>
      </c>
      <c r="P19" t="s">
        <v>119</v>
      </c>
      <c r="Q19" t="s"/>
      <c r="R19" t="s">
        <v>80</v>
      </c>
      <c r="S19" t="s">
        <v>120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HYPERLINK("https://hotelmonitor-cachepage.eclerx.com/savepage/tk_1543223138910728_sr_2047.html","info")</f>
        <v/>
      </c>
      <c r="AA19" t="s"/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87</v>
      </c>
      <c r="AO19" t="s">
        <v>88</v>
      </c>
      <c r="AP19" t="n">
        <v>578</v>
      </c>
      <c r="AQ19" t="s">
        <v>89</v>
      </c>
      <c r="AR19" t="s">
        <v>121</v>
      </c>
      <c r="AS19" t="s"/>
      <c r="AT19" t="s">
        <v>91</v>
      </c>
      <c r="AU19" t="s"/>
      <c r="AV19" t="s"/>
      <c r="AW19" t="s"/>
      <c r="AX19" t="s"/>
      <c r="AY19" t="s"/>
      <c r="AZ19" t="s"/>
      <c r="BA19" t="s"/>
      <c r="BB19" t="s"/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93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122</v>
      </c>
      <c r="F20" t="n">
        <v>72055</v>
      </c>
      <c r="G20" t="s">
        <v>74</v>
      </c>
      <c r="H20" t="s">
        <v>75</v>
      </c>
      <c r="I20" t="s"/>
      <c r="J20" t="s">
        <v>76</v>
      </c>
      <c r="K20" t="n">
        <v>148</v>
      </c>
      <c r="L20" t="s">
        <v>77</v>
      </c>
      <c r="M20" t="s"/>
      <c r="N20" t="s">
        <v>78</v>
      </c>
      <c r="O20" t="s">
        <v>79</v>
      </c>
      <c r="P20" t="s">
        <v>122</v>
      </c>
      <c r="Q20" t="s"/>
      <c r="R20" t="s">
        <v>80</v>
      </c>
      <c r="S20" t="s">
        <v>123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HYPERLINK("https://hotelmonitor-cachepage.eclerx.com/savepage/tk_15432192128718078_sr_2047.html","info")</f>
        <v/>
      </c>
      <c r="AA20" t="n">
        <v>1136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87</v>
      </c>
      <c r="AO20" t="s">
        <v>88</v>
      </c>
      <c r="AP20" t="n">
        <v>26</v>
      </c>
      <c r="AQ20" t="s">
        <v>89</v>
      </c>
      <c r="AR20" t="s">
        <v>96</v>
      </c>
      <c r="AS20" t="s"/>
      <c r="AT20" t="s">
        <v>91</v>
      </c>
      <c r="AU20" t="s"/>
      <c r="AV20" t="s"/>
      <c r="AW20" t="s"/>
      <c r="AX20" t="s"/>
      <c r="AY20" t="n">
        <v>2268112</v>
      </c>
      <c r="AZ20" t="s">
        <v>124</v>
      </c>
      <c r="BA20" t="s"/>
      <c r="BB20" t="n">
        <v>296925</v>
      </c>
      <c r="BC20" t="n">
        <v>-16.732277</v>
      </c>
      <c r="BD20" t="n">
        <v>28.074495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93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122</v>
      </c>
      <c r="F21" t="n">
        <v>72055</v>
      </c>
      <c r="G21" t="s">
        <v>74</v>
      </c>
      <c r="H21" t="s">
        <v>75</v>
      </c>
      <c r="I21" t="s"/>
      <c r="J21" t="s">
        <v>76</v>
      </c>
      <c r="K21" t="n">
        <v>336</v>
      </c>
      <c r="L21" t="s">
        <v>77</v>
      </c>
      <c r="M21" t="s"/>
      <c r="N21" t="s">
        <v>78</v>
      </c>
      <c r="O21" t="s">
        <v>79</v>
      </c>
      <c r="P21" t="s">
        <v>122</v>
      </c>
      <c r="Q21" t="s"/>
      <c r="R21" t="s">
        <v>80</v>
      </c>
      <c r="S21" t="s">
        <v>125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HYPERLINK("https://hotelmonitor-cachepage.eclerx.com/savepage/tk_15432192128718078_sr_2047.html","info")</f>
        <v/>
      </c>
      <c r="AA21" t="n">
        <v>1136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87</v>
      </c>
      <c r="AO21" t="s">
        <v>88</v>
      </c>
      <c r="AP21" t="n">
        <v>26</v>
      </c>
      <c r="AQ21" t="s">
        <v>89</v>
      </c>
      <c r="AR21" t="s">
        <v>126</v>
      </c>
      <c r="AS21" t="s"/>
      <c r="AT21" t="s">
        <v>91</v>
      </c>
      <c r="AU21" t="s"/>
      <c r="AV21" t="s"/>
      <c r="AW21" t="s"/>
      <c r="AX21" t="s"/>
      <c r="AY21" t="n">
        <v>2268112</v>
      </c>
      <c r="AZ21" t="s">
        <v>124</v>
      </c>
      <c r="BA21" t="s"/>
      <c r="BB21" t="n">
        <v>296925</v>
      </c>
      <c r="BC21" t="n">
        <v>-16.732277</v>
      </c>
      <c r="BD21" t="n">
        <v>28.074495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93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122</v>
      </c>
      <c r="F22" t="n">
        <v>72055</v>
      </c>
      <c r="G22" t="s">
        <v>74</v>
      </c>
      <c r="H22" t="s">
        <v>75</v>
      </c>
      <c r="I22" t="s"/>
      <c r="J22" t="s">
        <v>76</v>
      </c>
      <c r="K22" t="n">
        <v>158</v>
      </c>
      <c r="L22" t="s">
        <v>77</v>
      </c>
      <c r="M22" t="s"/>
      <c r="N22" t="s">
        <v>78</v>
      </c>
      <c r="O22" t="s">
        <v>79</v>
      </c>
      <c r="P22" t="s">
        <v>122</v>
      </c>
      <c r="Q22" t="s"/>
      <c r="R22" t="s">
        <v>80</v>
      </c>
      <c r="S22" t="s">
        <v>127</v>
      </c>
      <c r="T22" t="s">
        <v>82</v>
      </c>
      <c r="U22" t="s"/>
      <c r="V22" t="s">
        <v>83</v>
      </c>
      <c r="W22" t="s">
        <v>84</v>
      </c>
      <c r="X22" t="s"/>
      <c r="Y22" t="s">
        <v>85</v>
      </c>
      <c r="Z22">
        <f>HYPERLINK("https://hotelmonitor-cachepage.eclerx.com/savepage/tk_15432192128718078_sr_2047.html","info")</f>
        <v/>
      </c>
      <c r="AA22" t="n">
        <v>1136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87</v>
      </c>
      <c r="AO22" t="s">
        <v>88</v>
      </c>
      <c r="AP22" t="n">
        <v>26</v>
      </c>
      <c r="AQ22" t="s">
        <v>89</v>
      </c>
      <c r="AR22" t="s">
        <v>128</v>
      </c>
      <c r="AS22" t="s"/>
      <c r="AT22" t="s">
        <v>91</v>
      </c>
      <c r="AU22" t="s"/>
      <c r="AV22" t="s"/>
      <c r="AW22" t="s"/>
      <c r="AX22" t="s"/>
      <c r="AY22" t="n">
        <v>2268112</v>
      </c>
      <c r="AZ22" t="s">
        <v>124</v>
      </c>
      <c r="BA22" t="s"/>
      <c r="BB22" t="n">
        <v>296925</v>
      </c>
      <c r="BC22" t="n">
        <v>-16.732277</v>
      </c>
      <c r="BD22" t="n">
        <v>28.074495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93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122</v>
      </c>
      <c r="F23" t="n">
        <v>72055</v>
      </c>
      <c r="G23" t="s">
        <v>74</v>
      </c>
      <c r="H23" t="s">
        <v>75</v>
      </c>
      <c r="I23" t="s"/>
      <c r="J23" t="s">
        <v>76</v>
      </c>
      <c r="K23" t="n">
        <v>148</v>
      </c>
      <c r="L23" t="s">
        <v>77</v>
      </c>
      <c r="M23" t="s"/>
      <c r="N23" t="s">
        <v>78</v>
      </c>
      <c r="O23" t="s">
        <v>79</v>
      </c>
      <c r="P23" t="s">
        <v>122</v>
      </c>
      <c r="Q23" t="s"/>
      <c r="R23" t="s">
        <v>80</v>
      </c>
      <c r="S23" t="s">
        <v>123</v>
      </c>
      <c r="T23" t="s">
        <v>82</v>
      </c>
      <c r="U23" t="s"/>
      <c r="V23" t="s">
        <v>83</v>
      </c>
      <c r="W23" t="s">
        <v>84</v>
      </c>
      <c r="X23" t="s"/>
      <c r="Y23" t="s">
        <v>85</v>
      </c>
      <c r="Z23">
        <f>HYPERLINK("https://hotelmonitor-cachepage.eclerx.com/savepage/tk_15432192128718078_sr_2047.html","info")</f>
        <v/>
      </c>
      <c r="AA23" t="n">
        <v>1136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87</v>
      </c>
      <c r="AO23" t="s">
        <v>88</v>
      </c>
      <c r="AP23" t="n">
        <v>26</v>
      </c>
      <c r="AQ23" t="s">
        <v>89</v>
      </c>
      <c r="AR23" t="s">
        <v>95</v>
      </c>
      <c r="AS23" t="s"/>
      <c r="AT23" t="s">
        <v>91</v>
      </c>
      <c r="AU23" t="s"/>
      <c r="AV23" t="s"/>
      <c r="AW23" t="s"/>
      <c r="AX23" t="s"/>
      <c r="AY23" t="n">
        <v>2268112</v>
      </c>
      <c r="AZ23" t="s">
        <v>124</v>
      </c>
      <c r="BA23" t="s"/>
      <c r="BB23" t="n">
        <v>296925</v>
      </c>
      <c r="BC23" t="n">
        <v>-16.732277</v>
      </c>
      <c r="BD23" t="n">
        <v>28.074495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93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122</v>
      </c>
      <c r="F24" t="n">
        <v>72055</v>
      </c>
      <c r="G24" t="s">
        <v>74</v>
      </c>
      <c r="H24" t="s">
        <v>75</v>
      </c>
      <c r="I24" t="s"/>
      <c r="J24" t="s">
        <v>76</v>
      </c>
      <c r="K24" t="n">
        <v>149</v>
      </c>
      <c r="L24" t="s">
        <v>77</v>
      </c>
      <c r="M24" t="s"/>
      <c r="N24" t="s">
        <v>78</v>
      </c>
      <c r="O24" t="s">
        <v>79</v>
      </c>
      <c r="P24" t="s">
        <v>122</v>
      </c>
      <c r="Q24" t="s"/>
      <c r="R24" t="s">
        <v>80</v>
      </c>
      <c r="S24" t="s">
        <v>129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HYPERLINK("https://hotelmonitor-cachepage.eclerx.com/savepage/tk_15432192128718078_sr_2047.html","info")</f>
        <v/>
      </c>
      <c r="AA24" t="n">
        <v>1136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87</v>
      </c>
      <c r="AO24" t="s">
        <v>88</v>
      </c>
      <c r="AP24" t="n">
        <v>26</v>
      </c>
      <c r="AQ24" t="s">
        <v>89</v>
      </c>
      <c r="AR24" t="s">
        <v>99</v>
      </c>
      <c r="AS24" t="s"/>
      <c r="AT24" t="s">
        <v>91</v>
      </c>
      <c r="AU24" t="s"/>
      <c r="AV24" t="s"/>
      <c r="AW24" t="s"/>
      <c r="AX24" t="s"/>
      <c r="AY24" t="n">
        <v>2268112</v>
      </c>
      <c r="AZ24" t="s">
        <v>124</v>
      </c>
      <c r="BA24" t="s"/>
      <c r="BB24" t="n">
        <v>296925</v>
      </c>
      <c r="BC24" t="n">
        <v>-16.732277</v>
      </c>
      <c r="BD24" t="n">
        <v>28.074495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93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122</v>
      </c>
      <c r="F25" t="n">
        <v>72055</v>
      </c>
      <c r="G25" t="s">
        <v>74</v>
      </c>
      <c r="H25" t="s">
        <v>75</v>
      </c>
      <c r="I25" t="s"/>
      <c r="J25" t="s">
        <v>76</v>
      </c>
      <c r="K25" t="n">
        <v>148</v>
      </c>
      <c r="L25" t="s">
        <v>77</v>
      </c>
      <c r="M25" t="s"/>
      <c r="N25" t="s">
        <v>78</v>
      </c>
      <c r="O25" t="s">
        <v>79</v>
      </c>
      <c r="P25" t="s">
        <v>122</v>
      </c>
      <c r="Q25" t="s"/>
      <c r="R25" t="s">
        <v>80</v>
      </c>
      <c r="S25" t="s">
        <v>123</v>
      </c>
      <c r="T25" t="s">
        <v>82</v>
      </c>
      <c r="U25" t="s"/>
      <c r="V25" t="s">
        <v>83</v>
      </c>
      <c r="W25" t="s">
        <v>84</v>
      </c>
      <c r="X25" t="s"/>
      <c r="Y25" t="s">
        <v>85</v>
      </c>
      <c r="Z25">
        <f>HYPERLINK("https://hotelmonitor-cachepage.eclerx.com/savepage/tk_15432192128718078_sr_2047.html","info")</f>
        <v/>
      </c>
      <c r="AA25" t="n">
        <v>1136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87</v>
      </c>
      <c r="AO25" t="s">
        <v>88</v>
      </c>
      <c r="AP25" t="n">
        <v>26</v>
      </c>
      <c r="AQ25" t="s">
        <v>89</v>
      </c>
      <c r="AR25" t="s">
        <v>97</v>
      </c>
      <c r="AS25" t="s"/>
      <c r="AT25" t="s">
        <v>91</v>
      </c>
      <c r="AU25" t="s"/>
      <c r="AV25" t="s"/>
      <c r="AW25" t="s"/>
      <c r="AX25" t="s"/>
      <c r="AY25" t="n">
        <v>2268112</v>
      </c>
      <c r="AZ25" t="s">
        <v>124</v>
      </c>
      <c r="BA25" t="s"/>
      <c r="BB25" t="n">
        <v>296925</v>
      </c>
      <c r="BC25" t="n">
        <v>-16.732277</v>
      </c>
      <c r="BD25" t="n">
        <v>28.074495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93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122</v>
      </c>
      <c r="F26" t="n">
        <v>72055</v>
      </c>
      <c r="G26" t="s">
        <v>74</v>
      </c>
      <c r="H26" t="s">
        <v>75</v>
      </c>
      <c r="I26" t="s"/>
      <c r="J26" t="s">
        <v>76</v>
      </c>
      <c r="K26" t="n">
        <v>148</v>
      </c>
      <c r="L26" t="s">
        <v>77</v>
      </c>
      <c r="M26" t="s"/>
      <c r="N26" t="s">
        <v>78</v>
      </c>
      <c r="O26" t="s">
        <v>79</v>
      </c>
      <c r="P26" t="s">
        <v>122</v>
      </c>
      <c r="Q26" t="s"/>
      <c r="R26" t="s">
        <v>80</v>
      </c>
      <c r="S26" t="s">
        <v>123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HYPERLINK("https://hotelmonitor-cachepage.eclerx.com/savepage/tk_15432192128718078_sr_2047.html","info")</f>
        <v/>
      </c>
      <c r="AA26" t="n">
        <v>1136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87</v>
      </c>
      <c r="AO26" t="s">
        <v>88</v>
      </c>
      <c r="AP26" t="n">
        <v>26</v>
      </c>
      <c r="AQ26" t="s">
        <v>89</v>
      </c>
      <c r="AR26" t="s">
        <v>107</v>
      </c>
      <c r="AS26" t="s"/>
      <c r="AT26" t="s">
        <v>91</v>
      </c>
      <c r="AU26" t="s"/>
      <c r="AV26" t="s"/>
      <c r="AW26" t="s"/>
      <c r="AX26" t="s"/>
      <c r="AY26" t="n">
        <v>2268112</v>
      </c>
      <c r="AZ26" t="s">
        <v>124</v>
      </c>
      <c r="BA26" t="s"/>
      <c r="BB26" t="n">
        <v>296925</v>
      </c>
      <c r="BC26" t="n">
        <v>-16.732277</v>
      </c>
      <c r="BD26" t="n">
        <v>28.074495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93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122</v>
      </c>
      <c r="F27" t="n">
        <v>72055</v>
      </c>
      <c r="G27" t="s">
        <v>74</v>
      </c>
      <c r="H27" t="s">
        <v>75</v>
      </c>
      <c r="I27" t="s"/>
      <c r="J27" t="s">
        <v>76</v>
      </c>
      <c r="K27" t="n">
        <v>156</v>
      </c>
      <c r="L27" t="s">
        <v>77</v>
      </c>
      <c r="M27" t="s"/>
      <c r="N27" t="s">
        <v>78</v>
      </c>
      <c r="O27" t="s">
        <v>79</v>
      </c>
      <c r="P27" t="s">
        <v>122</v>
      </c>
      <c r="Q27" t="s"/>
      <c r="R27" t="s">
        <v>80</v>
      </c>
      <c r="S27" t="s">
        <v>130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HYPERLINK("https://hotelmonitor-cachepage.eclerx.com/savepage/tk_15432192128718078_sr_2047.html","info")</f>
        <v/>
      </c>
      <c r="AA27" t="n">
        <v>1136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87</v>
      </c>
      <c r="AO27" t="s">
        <v>88</v>
      </c>
      <c r="AP27" t="n">
        <v>26</v>
      </c>
      <c r="AQ27" t="s">
        <v>89</v>
      </c>
      <c r="AR27" t="s">
        <v>111</v>
      </c>
      <c r="AS27" t="s"/>
      <c r="AT27" t="s">
        <v>91</v>
      </c>
      <c r="AU27" t="s"/>
      <c r="AV27" t="s"/>
      <c r="AW27" t="s"/>
      <c r="AX27" t="s"/>
      <c r="AY27" t="n">
        <v>2268112</v>
      </c>
      <c r="AZ27" t="s">
        <v>124</v>
      </c>
      <c r="BA27" t="s"/>
      <c r="BB27" t="n">
        <v>296925</v>
      </c>
      <c r="BC27" t="n">
        <v>-16.732277</v>
      </c>
      <c r="BD27" t="n">
        <v>28.074495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93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122</v>
      </c>
      <c r="F28" t="n">
        <v>72055</v>
      </c>
      <c r="G28" t="s">
        <v>74</v>
      </c>
      <c r="H28" t="s">
        <v>75</v>
      </c>
      <c r="I28" t="s"/>
      <c r="J28" t="s">
        <v>76</v>
      </c>
      <c r="K28" t="n">
        <v>151</v>
      </c>
      <c r="L28" t="s">
        <v>77</v>
      </c>
      <c r="M28" t="s"/>
      <c r="N28" t="s">
        <v>78</v>
      </c>
      <c r="O28" t="s">
        <v>79</v>
      </c>
      <c r="P28" t="s">
        <v>122</v>
      </c>
      <c r="Q28" t="s"/>
      <c r="R28" t="s">
        <v>80</v>
      </c>
      <c r="S28" t="s">
        <v>131</v>
      </c>
      <c r="T28" t="s">
        <v>82</v>
      </c>
      <c r="U28" t="s"/>
      <c r="V28" t="s">
        <v>83</v>
      </c>
      <c r="W28" t="s">
        <v>84</v>
      </c>
      <c r="X28" t="s"/>
      <c r="Y28" t="s">
        <v>85</v>
      </c>
      <c r="Z28">
        <f>HYPERLINK("https://hotelmonitor-cachepage.eclerx.com/savepage/tk_15432192128718078_sr_2047.html","info")</f>
        <v/>
      </c>
      <c r="AA28" t="n">
        <v>1136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87</v>
      </c>
      <c r="AO28" t="s">
        <v>88</v>
      </c>
      <c r="AP28" t="n">
        <v>26</v>
      </c>
      <c r="AQ28" t="s">
        <v>89</v>
      </c>
      <c r="AR28" t="s">
        <v>105</v>
      </c>
      <c r="AS28" t="s"/>
      <c r="AT28" t="s">
        <v>91</v>
      </c>
      <c r="AU28" t="s"/>
      <c r="AV28" t="s"/>
      <c r="AW28" t="s"/>
      <c r="AX28" t="s"/>
      <c r="AY28" t="n">
        <v>2268112</v>
      </c>
      <c r="AZ28" t="s">
        <v>124</v>
      </c>
      <c r="BA28" t="s"/>
      <c r="BB28" t="n">
        <v>296925</v>
      </c>
      <c r="BC28" t="n">
        <v>-16.732277</v>
      </c>
      <c r="BD28" t="n">
        <v>28.074495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93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122</v>
      </c>
      <c r="F29" t="n">
        <v>72055</v>
      </c>
      <c r="G29" t="s">
        <v>74</v>
      </c>
      <c r="H29" t="s">
        <v>75</v>
      </c>
      <c r="I29" t="s"/>
      <c r="J29" t="s">
        <v>76</v>
      </c>
      <c r="K29" t="n">
        <v>155</v>
      </c>
      <c r="L29" t="s">
        <v>77</v>
      </c>
      <c r="M29" t="s"/>
      <c r="N29" t="s">
        <v>78</v>
      </c>
      <c r="O29" t="s">
        <v>79</v>
      </c>
      <c r="P29" t="s">
        <v>122</v>
      </c>
      <c r="Q29" t="s"/>
      <c r="R29" t="s">
        <v>80</v>
      </c>
      <c r="S29" t="s">
        <v>132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HYPERLINK("https://hotelmonitor-cachepage.eclerx.com/savepage/tk_15432192128718078_sr_2047.html","info")</f>
        <v/>
      </c>
      <c r="AA29" t="n">
        <v>1136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87</v>
      </c>
      <c r="AO29" t="s">
        <v>88</v>
      </c>
      <c r="AP29" t="n">
        <v>26</v>
      </c>
      <c r="AQ29" t="s">
        <v>89</v>
      </c>
      <c r="AR29" t="s">
        <v>113</v>
      </c>
      <c r="AS29" t="s"/>
      <c r="AT29" t="s">
        <v>91</v>
      </c>
      <c r="AU29" t="s"/>
      <c r="AV29" t="s"/>
      <c r="AW29" t="s"/>
      <c r="AX29" t="s"/>
      <c r="AY29" t="n">
        <v>2268112</v>
      </c>
      <c r="AZ29" t="s">
        <v>124</v>
      </c>
      <c r="BA29" t="s"/>
      <c r="BB29" t="n">
        <v>296925</v>
      </c>
      <c r="BC29" t="n">
        <v>-16.732277</v>
      </c>
      <c r="BD29" t="n">
        <v>28.074495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93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122</v>
      </c>
      <c r="F30" t="n">
        <v>72055</v>
      </c>
      <c r="G30" t="s">
        <v>74</v>
      </c>
      <c r="H30" t="s">
        <v>75</v>
      </c>
      <c r="I30" t="s"/>
      <c r="J30" t="s">
        <v>76</v>
      </c>
      <c r="K30" t="n">
        <v>148</v>
      </c>
      <c r="L30" t="s">
        <v>77</v>
      </c>
      <c r="M30" t="s"/>
      <c r="N30" t="s">
        <v>78</v>
      </c>
      <c r="O30" t="s">
        <v>79</v>
      </c>
      <c r="P30" t="s">
        <v>122</v>
      </c>
      <c r="Q30" t="s"/>
      <c r="R30" t="s">
        <v>80</v>
      </c>
      <c r="S30" t="s">
        <v>123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HYPERLINK("https://hotelmonitor-cachepage.eclerx.com/savepage/tk_15432192128718078_sr_2047.html","info")</f>
        <v/>
      </c>
      <c r="AA30" t="n">
        <v>1136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87</v>
      </c>
      <c r="AO30" t="s">
        <v>88</v>
      </c>
      <c r="AP30" t="n">
        <v>26</v>
      </c>
      <c r="AQ30" t="s">
        <v>89</v>
      </c>
      <c r="AR30" t="s">
        <v>116</v>
      </c>
      <c r="AS30" t="s"/>
      <c r="AT30" t="s">
        <v>91</v>
      </c>
      <c r="AU30" t="s"/>
      <c r="AV30" t="s"/>
      <c r="AW30" t="s"/>
      <c r="AX30" t="s"/>
      <c r="AY30" t="n">
        <v>2268112</v>
      </c>
      <c r="AZ30" t="s">
        <v>124</v>
      </c>
      <c r="BA30" t="s"/>
      <c r="BB30" t="n">
        <v>296925</v>
      </c>
      <c r="BC30" t="n">
        <v>-16.732277</v>
      </c>
      <c r="BD30" t="n">
        <v>28.074495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93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122</v>
      </c>
      <c r="F31" t="n">
        <v>72055</v>
      </c>
      <c r="G31" t="s">
        <v>74</v>
      </c>
      <c r="H31" t="s">
        <v>75</v>
      </c>
      <c r="I31" t="s"/>
      <c r="J31" t="s">
        <v>76</v>
      </c>
      <c r="K31" t="n">
        <v>149</v>
      </c>
      <c r="L31" t="s">
        <v>77</v>
      </c>
      <c r="M31" t="s"/>
      <c r="N31" t="s">
        <v>78</v>
      </c>
      <c r="O31" t="s">
        <v>79</v>
      </c>
      <c r="P31" t="s">
        <v>122</v>
      </c>
      <c r="Q31" t="s"/>
      <c r="R31" t="s">
        <v>80</v>
      </c>
      <c r="S31" t="s">
        <v>129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HYPERLINK("https://hotelmonitor-cachepage.eclerx.com/savepage/tk_15432192128718078_sr_2047.html","info")</f>
        <v/>
      </c>
      <c r="AA31" t="n">
        <v>1136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87</v>
      </c>
      <c r="AO31" t="s">
        <v>88</v>
      </c>
      <c r="AP31" t="n">
        <v>26</v>
      </c>
      <c r="AQ31" t="s">
        <v>89</v>
      </c>
      <c r="AR31" t="s">
        <v>109</v>
      </c>
      <c r="AS31" t="s"/>
      <c r="AT31" t="s">
        <v>91</v>
      </c>
      <c r="AU31" t="s"/>
      <c r="AV31" t="s"/>
      <c r="AW31" t="s"/>
      <c r="AX31" t="s"/>
      <c r="AY31" t="n">
        <v>2268112</v>
      </c>
      <c r="AZ31" t="s">
        <v>124</v>
      </c>
      <c r="BA31" t="s"/>
      <c r="BB31" t="n">
        <v>296925</v>
      </c>
      <c r="BC31" t="n">
        <v>-16.732277</v>
      </c>
      <c r="BD31" t="n">
        <v>28.074495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93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122</v>
      </c>
      <c r="F32" t="n">
        <v>72055</v>
      </c>
      <c r="G32" t="s">
        <v>74</v>
      </c>
      <c r="H32" t="s">
        <v>75</v>
      </c>
      <c r="I32" t="s"/>
      <c r="J32" t="s">
        <v>76</v>
      </c>
      <c r="K32" t="n">
        <v>148</v>
      </c>
      <c r="L32" t="s">
        <v>77</v>
      </c>
      <c r="M32" t="s"/>
      <c r="N32" t="s">
        <v>78</v>
      </c>
      <c r="O32" t="s">
        <v>79</v>
      </c>
      <c r="P32" t="s">
        <v>122</v>
      </c>
      <c r="Q32" t="s"/>
      <c r="R32" t="s">
        <v>80</v>
      </c>
      <c r="S32" t="s">
        <v>123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HYPERLINK("https://hotelmonitor-cachepage.eclerx.com/savepage/tk_15432192128718078_sr_2047.html","info")</f>
        <v/>
      </c>
      <c r="AA32" t="n">
        <v>1136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87</v>
      </c>
      <c r="AO32" t="s">
        <v>88</v>
      </c>
      <c r="AP32" t="n">
        <v>26</v>
      </c>
      <c r="AQ32" t="s">
        <v>89</v>
      </c>
      <c r="AR32" t="s">
        <v>133</v>
      </c>
      <c r="AS32" t="s"/>
      <c r="AT32" t="s">
        <v>91</v>
      </c>
      <c r="AU32" t="s"/>
      <c r="AV32" t="s"/>
      <c r="AW32" t="s"/>
      <c r="AX32" t="s"/>
      <c r="AY32" t="n">
        <v>2268112</v>
      </c>
      <c r="AZ32" t="s">
        <v>124</v>
      </c>
      <c r="BA32" t="s"/>
      <c r="BB32" t="n">
        <v>296925</v>
      </c>
      <c r="BC32" t="n">
        <v>-16.732277</v>
      </c>
      <c r="BD32" t="n">
        <v>28.074495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93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134</v>
      </c>
      <c r="F33" t="n">
        <v>72075</v>
      </c>
      <c r="G33" t="s">
        <v>74</v>
      </c>
      <c r="H33" t="s">
        <v>75</v>
      </c>
      <c r="I33" t="s"/>
      <c r="J33" t="s">
        <v>76</v>
      </c>
      <c r="K33" t="n">
        <v>89</v>
      </c>
      <c r="L33" t="s">
        <v>77</v>
      </c>
      <c r="M33" t="s"/>
      <c r="N33" t="s">
        <v>78</v>
      </c>
      <c r="O33" t="s">
        <v>79</v>
      </c>
      <c r="P33" t="s">
        <v>134</v>
      </c>
      <c r="Q33" t="s"/>
      <c r="R33" t="s">
        <v>80</v>
      </c>
      <c r="S33" t="s">
        <v>135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HYPERLINK("https://hotelmonitor-cachepage.eclerx.com/savepage/tk_15432191353667233_sr_2047.html","info")</f>
        <v/>
      </c>
      <c r="AA33" t="n">
        <v>507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87</v>
      </c>
      <c r="AO33" t="s">
        <v>88</v>
      </c>
      <c r="AP33" t="n">
        <v>15</v>
      </c>
      <c r="AQ33" t="s">
        <v>89</v>
      </c>
      <c r="AR33" t="s">
        <v>99</v>
      </c>
      <c r="AS33" t="s"/>
      <c r="AT33" t="s">
        <v>91</v>
      </c>
      <c r="AU33" t="s"/>
      <c r="AV33" t="s"/>
      <c r="AW33" t="s"/>
      <c r="AX33" t="s"/>
      <c r="AY33" t="n">
        <v>2267658</v>
      </c>
      <c r="AZ33" t="s">
        <v>136</v>
      </c>
      <c r="BA33" t="s"/>
      <c r="BB33" t="n">
        <v>289253</v>
      </c>
      <c r="BC33" t="n">
        <v>-16.726812</v>
      </c>
      <c r="BD33" t="n">
        <v>28.063168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93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134</v>
      </c>
      <c r="F34" t="n">
        <v>72075</v>
      </c>
      <c r="G34" t="s">
        <v>74</v>
      </c>
      <c r="H34" t="s">
        <v>75</v>
      </c>
      <c r="I34" t="s"/>
      <c r="J34" t="s">
        <v>76</v>
      </c>
      <c r="K34" t="n">
        <v>301</v>
      </c>
      <c r="L34" t="s">
        <v>77</v>
      </c>
      <c r="M34" t="s"/>
      <c r="N34" t="s">
        <v>78</v>
      </c>
      <c r="O34" t="s">
        <v>79</v>
      </c>
      <c r="P34" t="s">
        <v>134</v>
      </c>
      <c r="Q34" t="s"/>
      <c r="R34" t="s">
        <v>80</v>
      </c>
      <c r="S34" t="s">
        <v>137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HYPERLINK("https://hotelmonitor-cachepage.eclerx.com/savepage/tk_15432191353667233_sr_2047.html","info")</f>
        <v/>
      </c>
      <c r="AA34" t="n">
        <v>507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87</v>
      </c>
      <c r="AO34" t="s">
        <v>88</v>
      </c>
      <c r="AP34" t="n">
        <v>15</v>
      </c>
      <c r="AQ34" t="s">
        <v>89</v>
      </c>
      <c r="AR34" t="s">
        <v>126</v>
      </c>
      <c r="AS34" t="s"/>
      <c r="AT34" t="s">
        <v>91</v>
      </c>
      <c r="AU34" t="s"/>
      <c r="AV34" t="s"/>
      <c r="AW34" t="s"/>
      <c r="AX34" t="s"/>
      <c r="AY34" t="n">
        <v>2267658</v>
      </c>
      <c r="AZ34" t="s">
        <v>136</v>
      </c>
      <c r="BA34" t="s"/>
      <c r="BB34" t="n">
        <v>289253</v>
      </c>
      <c r="BC34" t="n">
        <v>-16.726812</v>
      </c>
      <c r="BD34" t="n">
        <v>28.063168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93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134</v>
      </c>
      <c r="F35" t="n">
        <v>72075</v>
      </c>
      <c r="G35" t="s">
        <v>74</v>
      </c>
      <c r="H35" t="s">
        <v>75</v>
      </c>
      <c r="I35" t="s"/>
      <c r="J35" t="s">
        <v>76</v>
      </c>
      <c r="K35" t="n">
        <v>97</v>
      </c>
      <c r="L35" t="s">
        <v>77</v>
      </c>
      <c r="M35" t="s"/>
      <c r="N35" t="s">
        <v>78</v>
      </c>
      <c r="O35" t="s">
        <v>79</v>
      </c>
      <c r="P35" t="s">
        <v>134</v>
      </c>
      <c r="Q35" t="s"/>
      <c r="R35" t="s">
        <v>80</v>
      </c>
      <c r="S35" t="s">
        <v>138</v>
      </c>
      <c r="T35" t="s">
        <v>82</v>
      </c>
      <c r="U35" t="s"/>
      <c r="V35" t="s">
        <v>83</v>
      </c>
      <c r="W35" t="s">
        <v>84</v>
      </c>
      <c r="X35" t="s"/>
      <c r="Y35" t="s">
        <v>85</v>
      </c>
      <c r="Z35">
        <f>HYPERLINK("https://hotelmonitor-cachepage.eclerx.com/savepage/tk_15432191353667233_sr_2047.html","info")</f>
        <v/>
      </c>
      <c r="AA35" t="n">
        <v>507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87</v>
      </c>
      <c r="AO35" t="s">
        <v>88</v>
      </c>
      <c r="AP35" t="n">
        <v>15</v>
      </c>
      <c r="AQ35" t="s">
        <v>89</v>
      </c>
      <c r="AR35" t="s">
        <v>96</v>
      </c>
      <c r="AS35" t="s"/>
      <c r="AT35" t="s">
        <v>91</v>
      </c>
      <c r="AU35" t="s"/>
      <c r="AV35" t="s"/>
      <c r="AW35" t="s"/>
      <c r="AX35" t="s"/>
      <c r="AY35" t="n">
        <v>2267658</v>
      </c>
      <c r="AZ35" t="s">
        <v>136</v>
      </c>
      <c r="BA35" t="s"/>
      <c r="BB35" t="n">
        <v>289253</v>
      </c>
      <c r="BC35" t="n">
        <v>-16.726812</v>
      </c>
      <c r="BD35" t="n">
        <v>28.063168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93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134</v>
      </c>
      <c r="F36" t="n">
        <v>72075</v>
      </c>
      <c r="G36" t="s">
        <v>74</v>
      </c>
      <c r="H36" t="s">
        <v>75</v>
      </c>
      <c r="I36" t="s"/>
      <c r="J36" t="s">
        <v>76</v>
      </c>
      <c r="K36" t="n">
        <v>97</v>
      </c>
      <c r="L36" t="s">
        <v>77</v>
      </c>
      <c r="M36" t="s"/>
      <c r="N36" t="s">
        <v>78</v>
      </c>
      <c r="O36" t="s">
        <v>79</v>
      </c>
      <c r="P36" t="s">
        <v>134</v>
      </c>
      <c r="Q36" t="s"/>
      <c r="R36" t="s">
        <v>80</v>
      </c>
      <c r="S36" t="s">
        <v>138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HYPERLINK("https://hotelmonitor-cachepage.eclerx.com/savepage/tk_15432191353667233_sr_2047.html","info")</f>
        <v/>
      </c>
      <c r="AA36" t="n">
        <v>507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87</v>
      </c>
      <c r="AO36" t="s">
        <v>88</v>
      </c>
      <c r="AP36" t="n">
        <v>15</v>
      </c>
      <c r="AQ36" t="s">
        <v>89</v>
      </c>
      <c r="AR36" t="s">
        <v>95</v>
      </c>
      <c r="AS36" t="s"/>
      <c r="AT36" t="s">
        <v>91</v>
      </c>
      <c r="AU36" t="s"/>
      <c r="AV36" t="s"/>
      <c r="AW36" t="s"/>
      <c r="AX36" t="s"/>
      <c r="AY36" t="n">
        <v>2267658</v>
      </c>
      <c r="AZ36" t="s">
        <v>136</v>
      </c>
      <c r="BA36" t="s"/>
      <c r="BB36" t="n">
        <v>289253</v>
      </c>
      <c r="BC36" t="n">
        <v>-16.726812</v>
      </c>
      <c r="BD36" t="n">
        <v>28.063168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93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134</v>
      </c>
      <c r="F37" t="n">
        <v>72075</v>
      </c>
      <c r="G37" t="s">
        <v>74</v>
      </c>
      <c r="H37" t="s">
        <v>75</v>
      </c>
      <c r="I37" t="s"/>
      <c r="J37" t="s">
        <v>76</v>
      </c>
      <c r="K37" t="n">
        <v>97</v>
      </c>
      <c r="L37" t="s">
        <v>77</v>
      </c>
      <c r="M37" t="s"/>
      <c r="N37" t="s">
        <v>78</v>
      </c>
      <c r="O37" t="s">
        <v>79</v>
      </c>
      <c r="P37" t="s">
        <v>134</v>
      </c>
      <c r="Q37" t="s"/>
      <c r="R37" t="s">
        <v>80</v>
      </c>
      <c r="S37" t="s">
        <v>138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HYPERLINK("https://hotelmonitor-cachepage.eclerx.com/savepage/tk_15432191353667233_sr_2047.html","info")</f>
        <v/>
      </c>
      <c r="AA37" t="n">
        <v>507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87</v>
      </c>
      <c r="AO37" t="s">
        <v>88</v>
      </c>
      <c r="AP37" t="n">
        <v>15</v>
      </c>
      <c r="AQ37" t="s">
        <v>89</v>
      </c>
      <c r="AR37" t="s">
        <v>97</v>
      </c>
      <c r="AS37" t="s"/>
      <c r="AT37" t="s">
        <v>91</v>
      </c>
      <c r="AU37" t="s"/>
      <c r="AV37" t="s"/>
      <c r="AW37" t="s"/>
      <c r="AX37" t="s"/>
      <c r="AY37" t="n">
        <v>2267658</v>
      </c>
      <c r="AZ37" t="s">
        <v>136</v>
      </c>
      <c r="BA37" t="s"/>
      <c r="BB37" t="n">
        <v>289253</v>
      </c>
      <c r="BC37" t="n">
        <v>-16.726812</v>
      </c>
      <c r="BD37" t="n">
        <v>28.063168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93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134</v>
      </c>
      <c r="F38" t="n">
        <v>72075</v>
      </c>
      <c r="G38" t="s">
        <v>74</v>
      </c>
      <c r="H38" t="s">
        <v>75</v>
      </c>
      <c r="I38" t="s"/>
      <c r="J38" t="s">
        <v>76</v>
      </c>
      <c r="K38" t="n">
        <v>95</v>
      </c>
      <c r="L38" t="s">
        <v>77</v>
      </c>
      <c r="M38" t="s"/>
      <c r="N38" t="s">
        <v>78</v>
      </c>
      <c r="O38" t="s">
        <v>79</v>
      </c>
      <c r="P38" t="s">
        <v>134</v>
      </c>
      <c r="Q38" t="s"/>
      <c r="R38" t="s">
        <v>80</v>
      </c>
      <c r="S38" t="s">
        <v>139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HYPERLINK("https://hotelmonitor-cachepage.eclerx.com/savepage/tk_15432191353667233_sr_2047.html","info")</f>
        <v/>
      </c>
      <c r="AA38" t="n">
        <v>507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87</v>
      </c>
      <c r="AO38" t="s">
        <v>88</v>
      </c>
      <c r="AP38" t="n">
        <v>15</v>
      </c>
      <c r="AQ38" t="s">
        <v>89</v>
      </c>
      <c r="AR38" t="s">
        <v>113</v>
      </c>
      <c r="AS38" t="s"/>
      <c r="AT38" t="s">
        <v>91</v>
      </c>
      <c r="AU38" t="s"/>
      <c r="AV38" t="s"/>
      <c r="AW38" t="s"/>
      <c r="AX38" t="s"/>
      <c r="AY38" t="n">
        <v>2267658</v>
      </c>
      <c r="AZ38" t="s">
        <v>136</v>
      </c>
      <c r="BA38" t="s"/>
      <c r="BB38" t="n">
        <v>289253</v>
      </c>
      <c r="BC38" t="n">
        <v>-16.726812</v>
      </c>
      <c r="BD38" t="n">
        <v>28.063168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93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134</v>
      </c>
      <c r="F39" t="n">
        <v>72075</v>
      </c>
      <c r="G39" t="s">
        <v>74</v>
      </c>
      <c r="H39" t="s">
        <v>75</v>
      </c>
      <c r="I39" t="s"/>
      <c r="J39" t="s">
        <v>76</v>
      </c>
      <c r="K39" t="n">
        <v>97</v>
      </c>
      <c r="L39" t="s">
        <v>77</v>
      </c>
      <c r="M39" t="s"/>
      <c r="N39" t="s">
        <v>78</v>
      </c>
      <c r="O39" t="s">
        <v>79</v>
      </c>
      <c r="P39" t="s">
        <v>134</v>
      </c>
      <c r="Q39" t="s"/>
      <c r="R39" t="s">
        <v>80</v>
      </c>
      <c r="S39" t="s">
        <v>138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HYPERLINK("https://hotelmonitor-cachepage.eclerx.com/savepage/tk_15432191353667233_sr_2047.html","info")</f>
        <v/>
      </c>
      <c r="AA39" t="n">
        <v>507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87</v>
      </c>
      <c r="AO39" t="s">
        <v>88</v>
      </c>
      <c r="AP39" t="n">
        <v>15</v>
      </c>
      <c r="AQ39" t="s">
        <v>89</v>
      </c>
      <c r="AR39" t="s">
        <v>116</v>
      </c>
      <c r="AS39" t="s"/>
      <c r="AT39" t="s">
        <v>91</v>
      </c>
      <c r="AU39" t="s"/>
      <c r="AV39" t="s"/>
      <c r="AW39" t="s"/>
      <c r="AX39" t="s"/>
      <c r="AY39" t="n">
        <v>2267658</v>
      </c>
      <c r="AZ39" t="s">
        <v>136</v>
      </c>
      <c r="BA39" t="s"/>
      <c r="BB39" t="n">
        <v>289253</v>
      </c>
      <c r="BC39" t="n">
        <v>-16.726812</v>
      </c>
      <c r="BD39" t="n">
        <v>28.063168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93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134</v>
      </c>
      <c r="F40" t="n">
        <v>72075</v>
      </c>
      <c r="G40" t="s">
        <v>74</v>
      </c>
      <c r="H40" t="s">
        <v>75</v>
      </c>
      <c r="I40" t="s"/>
      <c r="J40" t="s">
        <v>76</v>
      </c>
      <c r="K40" t="n">
        <v>97</v>
      </c>
      <c r="L40" t="s">
        <v>77</v>
      </c>
      <c r="M40" t="s"/>
      <c r="N40" t="s">
        <v>78</v>
      </c>
      <c r="O40" t="s">
        <v>79</v>
      </c>
      <c r="P40" t="s">
        <v>134</v>
      </c>
      <c r="Q40" t="s"/>
      <c r="R40" t="s">
        <v>80</v>
      </c>
      <c r="S40" t="s">
        <v>138</v>
      </c>
      <c r="T40" t="s">
        <v>82</v>
      </c>
      <c r="U40" t="s"/>
      <c r="V40" t="s">
        <v>83</v>
      </c>
      <c r="W40" t="s">
        <v>84</v>
      </c>
      <c r="X40" t="s"/>
      <c r="Y40" t="s">
        <v>85</v>
      </c>
      <c r="Z40">
        <f>HYPERLINK("https://hotelmonitor-cachepage.eclerx.com/savepage/tk_15432191353667233_sr_2047.html","info")</f>
        <v/>
      </c>
      <c r="AA40" t="n">
        <v>507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87</v>
      </c>
      <c r="AO40" t="s">
        <v>88</v>
      </c>
      <c r="AP40" t="n">
        <v>15</v>
      </c>
      <c r="AQ40" t="s">
        <v>89</v>
      </c>
      <c r="AR40" t="s">
        <v>96</v>
      </c>
      <c r="AS40" t="s"/>
      <c r="AT40" t="s">
        <v>91</v>
      </c>
      <c r="AU40" t="s"/>
      <c r="AV40" t="s"/>
      <c r="AW40" t="s"/>
      <c r="AX40" t="s"/>
      <c r="AY40" t="n">
        <v>2267658</v>
      </c>
      <c r="AZ40" t="s">
        <v>136</v>
      </c>
      <c r="BA40" t="s"/>
      <c r="BB40" t="n">
        <v>289253</v>
      </c>
      <c r="BC40" t="n">
        <v>-16.726812</v>
      </c>
      <c r="BD40" t="n">
        <v>28.063168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93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134</v>
      </c>
      <c r="F41" t="n">
        <v>72075</v>
      </c>
      <c r="G41" t="s">
        <v>74</v>
      </c>
      <c r="H41" t="s">
        <v>75</v>
      </c>
      <c r="I41" t="s"/>
      <c r="J41" t="s">
        <v>76</v>
      </c>
      <c r="K41" t="n">
        <v>96</v>
      </c>
      <c r="L41" t="s">
        <v>77</v>
      </c>
      <c r="M41" t="s"/>
      <c r="N41" t="s">
        <v>78</v>
      </c>
      <c r="O41" t="s">
        <v>79</v>
      </c>
      <c r="P41" t="s">
        <v>134</v>
      </c>
      <c r="Q41" t="s"/>
      <c r="R41" t="s">
        <v>80</v>
      </c>
      <c r="S41" t="s">
        <v>140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HYPERLINK("https://hotelmonitor-cachepage.eclerx.com/savepage/tk_15432191353667233_sr_2047.html","info")</f>
        <v/>
      </c>
      <c r="AA41" t="n">
        <v>507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87</v>
      </c>
      <c r="AO41" t="s">
        <v>88</v>
      </c>
      <c r="AP41" t="n">
        <v>15</v>
      </c>
      <c r="AQ41" t="s">
        <v>89</v>
      </c>
      <c r="AR41" t="s">
        <v>141</v>
      </c>
      <c r="AS41" t="s"/>
      <c r="AT41" t="s">
        <v>91</v>
      </c>
      <c r="AU41" t="s"/>
      <c r="AV41" t="s"/>
      <c r="AW41" t="s"/>
      <c r="AX41" t="s"/>
      <c r="AY41" t="n">
        <v>2267658</v>
      </c>
      <c r="AZ41" t="s">
        <v>136</v>
      </c>
      <c r="BA41" t="s"/>
      <c r="BB41" t="n">
        <v>289253</v>
      </c>
      <c r="BC41" t="n">
        <v>-16.726812</v>
      </c>
      <c r="BD41" t="n">
        <v>28.063168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93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134</v>
      </c>
      <c r="F42" t="n">
        <v>72075</v>
      </c>
      <c r="G42" t="s">
        <v>74</v>
      </c>
      <c r="H42" t="s">
        <v>75</v>
      </c>
      <c r="I42" t="s"/>
      <c r="J42" t="s">
        <v>76</v>
      </c>
      <c r="K42" t="n">
        <v>95</v>
      </c>
      <c r="L42" t="s">
        <v>77</v>
      </c>
      <c r="M42" t="s"/>
      <c r="N42" t="s">
        <v>78</v>
      </c>
      <c r="O42" t="s">
        <v>79</v>
      </c>
      <c r="P42" t="s">
        <v>134</v>
      </c>
      <c r="Q42" t="s"/>
      <c r="R42" t="s">
        <v>80</v>
      </c>
      <c r="S42" t="s">
        <v>139</v>
      </c>
      <c r="T42" t="s">
        <v>82</v>
      </c>
      <c r="U42" t="s"/>
      <c r="V42" t="s">
        <v>83</v>
      </c>
      <c r="W42" t="s">
        <v>84</v>
      </c>
      <c r="X42" t="s"/>
      <c r="Y42" t="s">
        <v>85</v>
      </c>
      <c r="Z42">
        <f>HYPERLINK("https://hotelmonitor-cachepage.eclerx.com/savepage/tk_15432191353667233_sr_2047.html","info")</f>
        <v/>
      </c>
      <c r="AA42" t="n">
        <v>507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87</v>
      </c>
      <c r="AO42" t="s">
        <v>88</v>
      </c>
      <c r="AP42" t="n">
        <v>15</v>
      </c>
      <c r="AQ42" t="s">
        <v>89</v>
      </c>
      <c r="AR42" t="s">
        <v>105</v>
      </c>
      <c r="AS42" t="s"/>
      <c r="AT42" t="s">
        <v>91</v>
      </c>
      <c r="AU42" t="s"/>
      <c r="AV42" t="s"/>
      <c r="AW42" t="s"/>
      <c r="AX42" t="s"/>
      <c r="AY42" t="n">
        <v>2267658</v>
      </c>
      <c r="AZ42" t="s">
        <v>136</v>
      </c>
      <c r="BA42" t="s"/>
      <c r="BB42" t="n">
        <v>289253</v>
      </c>
      <c r="BC42" t="n">
        <v>-16.726812</v>
      </c>
      <c r="BD42" t="n">
        <v>28.063168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93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134</v>
      </c>
      <c r="F43" t="n">
        <v>72075</v>
      </c>
      <c r="G43" t="s">
        <v>74</v>
      </c>
      <c r="H43" t="s">
        <v>75</v>
      </c>
      <c r="I43" t="s"/>
      <c r="J43" t="s">
        <v>76</v>
      </c>
      <c r="K43" t="n">
        <v>98</v>
      </c>
      <c r="L43" t="s">
        <v>77</v>
      </c>
      <c r="M43" t="s"/>
      <c r="N43" t="s">
        <v>78</v>
      </c>
      <c r="O43" t="s">
        <v>79</v>
      </c>
      <c r="P43" t="s">
        <v>134</v>
      </c>
      <c r="Q43" t="s"/>
      <c r="R43" t="s">
        <v>80</v>
      </c>
      <c r="S43" t="s">
        <v>142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HYPERLINK("https://hotelmonitor-cachepage.eclerx.com/savepage/tk_15432191353667233_sr_2047.html","info")</f>
        <v/>
      </c>
      <c r="AA43" t="n">
        <v>507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87</v>
      </c>
      <c r="AO43" t="s">
        <v>88</v>
      </c>
      <c r="AP43" t="n">
        <v>15</v>
      </c>
      <c r="AQ43" t="s">
        <v>89</v>
      </c>
      <c r="AR43" t="s">
        <v>115</v>
      </c>
      <c r="AS43" t="s"/>
      <c r="AT43" t="s">
        <v>91</v>
      </c>
      <c r="AU43" t="s"/>
      <c r="AV43" t="s"/>
      <c r="AW43" t="s"/>
      <c r="AX43" t="s"/>
      <c r="AY43" t="n">
        <v>2267658</v>
      </c>
      <c r="AZ43" t="s">
        <v>136</v>
      </c>
      <c r="BA43" t="s"/>
      <c r="BB43" t="n">
        <v>289253</v>
      </c>
      <c r="BC43" t="n">
        <v>-16.726812</v>
      </c>
      <c r="BD43" t="n">
        <v>28.063168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93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134</v>
      </c>
      <c r="F44" t="n">
        <v>72075</v>
      </c>
      <c r="G44" t="s">
        <v>74</v>
      </c>
      <c r="H44" t="s">
        <v>75</v>
      </c>
      <c r="I44" t="s"/>
      <c r="J44" t="s">
        <v>76</v>
      </c>
      <c r="K44" t="n">
        <v>97</v>
      </c>
      <c r="L44" t="s">
        <v>77</v>
      </c>
      <c r="M44" t="s"/>
      <c r="N44" t="s">
        <v>78</v>
      </c>
      <c r="O44" t="s">
        <v>79</v>
      </c>
      <c r="P44" t="s">
        <v>134</v>
      </c>
      <c r="Q44" t="s"/>
      <c r="R44" t="s">
        <v>80</v>
      </c>
      <c r="S44" t="s">
        <v>138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HYPERLINK("https://hotelmonitor-cachepage.eclerx.com/savepage/tk_15432191353667233_sr_2047.html","info")</f>
        <v/>
      </c>
      <c r="AA44" t="n">
        <v>507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87</v>
      </c>
      <c r="AO44" t="s">
        <v>88</v>
      </c>
      <c r="AP44" t="n">
        <v>15</v>
      </c>
      <c r="AQ44" t="s">
        <v>89</v>
      </c>
      <c r="AR44" t="s">
        <v>111</v>
      </c>
      <c r="AS44" t="s"/>
      <c r="AT44" t="s">
        <v>91</v>
      </c>
      <c r="AU44" t="s"/>
      <c r="AV44" t="s"/>
      <c r="AW44" t="s"/>
      <c r="AX44" t="s"/>
      <c r="AY44" t="n">
        <v>2267658</v>
      </c>
      <c r="AZ44" t="s">
        <v>136</v>
      </c>
      <c r="BA44" t="s"/>
      <c r="BB44" t="n">
        <v>289253</v>
      </c>
      <c r="BC44" t="n">
        <v>-16.726812</v>
      </c>
      <c r="BD44" t="n">
        <v>28.063168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93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134</v>
      </c>
      <c r="F45" t="n">
        <v>72075</v>
      </c>
      <c r="G45" t="s">
        <v>74</v>
      </c>
      <c r="H45" t="s">
        <v>75</v>
      </c>
      <c r="I45" t="s"/>
      <c r="J45" t="s">
        <v>76</v>
      </c>
      <c r="K45" t="n">
        <v>96</v>
      </c>
      <c r="L45" t="s">
        <v>77</v>
      </c>
      <c r="M45" t="s"/>
      <c r="N45" t="s">
        <v>78</v>
      </c>
      <c r="O45" t="s">
        <v>79</v>
      </c>
      <c r="P45" t="s">
        <v>134</v>
      </c>
      <c r="Q45" t="s"/>
      <c r="R45" t="s">
        <v>80</v>
      </c>
      <c r="S45" t="s">
        <v>140</v>
      </c>
      <c r="T45" t="s">
        <v>82</v>
      </c>
      <c r="U45" t="s"/>
      <c r="V45" t="s">
        <v>83</v>
      </c>
      <c r="W45" t="s">
        <v>84</v>
      </c>
      <c r="X45" t="s"/>
      <c r="Y45" t="s">
        <v>85</v>
      </c>
      <c r="Z45">
        <f>HYPERLINK("https://hotelmonitor-cachepage.eclerx.com/savepage/tk_15432191353667233_sr_2047.html","info")</f>
        <v/>
      </c>
      <c r="AA45" t="n">
        <v>507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87</v>
      </c>
      <c r="AO45" t="s">
        <v>88</v>
      </c>
      <c r="AP45" t="n">
        <v>15</v>
      </c>
      <c r="AQ45" t="s">
        <v>89</v>
      </c>
      <c r="AR45" t="s">
        <v>118</v>
      </c>
      <c r="AS45" t="s"/>
      <c r="AT45" t="s">
        <v>91</v>
      </c>
      <c r="AU45" t="s"/>
      <c r="AV45" t="s"/>
      <c r="AW45" t="s"/>
      <c r="AX45" t="s"/>
      <c r="AY45" t="n">
        <v>2267658</v>
      </c>
      <c r="AZ45" t="s">
        <v>136</v>
      </c>
      <c r="BA45" t="s"/>
      <c r="BB45" t="n">
        <v>289253</v>
      </c>
      <c r="BC45" t="n">
        <v>-16.726812</v>
      </c>
      <c r="BD45" t="n">
        <v>28.063168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93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143</v>
      </c>
      <c r="F46" t="s"/>
      <c r="G46" t="s">
        <v>74</v>
      </c>
      <c r="H46" t="s">
        <v>75</v>
      </c>
      <c r="I46" t="s"/>
      <c r="J46" t="s">
        <v>76</v>
      </c>
      <c r="K46" t="n">
        <v>62</v>
      </c>
      <c r="L46" t="s">
        <v>77</v>
      </c>
      <c r="M46" t="s"/>
      <c r="N46" t="s">
        <v>78</v>
      </c>
      <c r="O46" t="s">
        <v>79</v>
      </c>
      <c r="P46" t="s">
        <v>143</v>
      </c>
      <c r="Q46" t="s"/>
      <c r="R46" t="s">
        <v>80</v>
      </c>
      <c r="S46" t="s">
        <v>144</v>
      </c>
      <c r="T46" t="s">
        <v>82</v>
      </c>
      <c r="U46" t="s"/>
      <c r="V46" t="s">
        <v>83</v>
      </c>
      <c r="W46" t="s">
        <v>84</v>
      </c>
      <c r="X46" t="s"/>
      <c r="Y46" t="s">
        <v>85</v>
      </c>
      <c r="Z46">
        <f>HYPERLINK("https://hotelmonitor-cachepage.eclerx.com/savepage/tk_15432199262756045_sr_2047.html","info")</f>
        <v/>
      </c>
      <c r="AA46" t="s"/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87</v>
      </c>
      <c r="AO46" t="s">
        <v>88</v>
      </c>
      <c r="AP46" t="n">
        <v>126</v>
      </c>
      <c r="AQ46" t="s">
        <v>89</v>
      </c>
      <c r="AR46" t="s">
        <v>145</v>
      </c>
      <c r="AS46" t="s"/>
      <c r="AT46" t="s">
        <v>91</v>
      </c>
      <c r="AU46" t="s"/>
      <c r="AV46" t="s"/>
      <c r="AW46" t="s"/>
      <c r="AX46" t="s"/>
      <c r="AY46" t="s"/>
      <c r="AZ46" t="s"/>
      <c r="BA46" t="s"/>
      <c r="BB46" t="s"/>
      <c r="BC46" t="s"/>
      <c r="BD46" t="s"/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93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143</v>
      </c>
      <c r="F47" t="s"/>
      <c r="G47" t="s">
        <v>74</v>
      </c>
      <c r="H47" t="s">
        <v>75</v>
      </c>
      <c r="I47" t="s"/>
      <c r="J47" t="s">
        <v>76</v>
      </c>
      <c r="K47" t="n">
        <v>62</v>
      </c>
      <c r="L47" t="s">
        <v>77</v>
      </c>
      <c r="M47" t="s"/>
      <c r="N47" t="s">
        <v>78</v>
      </c>
      <c r="O47" t="s">
        <v>79</v>
      </c>
      <c r="P47" t="s">
        <v>143</v>
      </c>
      <c r="Q47" t="s"/>
      <c r="R47" t="s">
        <v>80</v>
      </c>
      <c r="S47" t="s">
        <v>144</v>
      </c>
      <c r="T47" t="s">
        <v>82</v>
      </c>
      <c r="U47" t="s"/>
      <c r="V47" t="s">
        <v>83</v>
      </c>
      <c r="W47" t="s">
        <v>84</v>
      </c>
      <c r="X47" t="s"/>
      <c r="Y47" t="s">
        <v>85</v>
      </c>
      <c r="Z47">
        <f>HYPERLINK("https://hotelmonitor-cachepage.eclerx.com/savepage/tk_15432199262756045_sr_2047.html","info")</f>
        <v/>
      </c>
      <c r="AA47" t="s"/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87</v>
      </c>
      <c r="AO47" t="s">
        <v>88</v>
      </c>
      <c r="AP47" t="n">
        <v>126</v>
      </c>
      <c r="AQ47" t="s">
        <v>89</v>
      </c>
      <c r="AR47" t="s">
        <v>146</v>
      </c>
      <c r="AS47" t="s"/>
      <c r="AT47" t="s">
        <v>91</v>
      </c>
      <c r="AU47" t="s"/>
      <c r="AV47" t="s"/>
      <c r="AW47" t="s"/>
      <c r="AX47" t="s"/>
      <c r="AY47" t="s"/>
      <c r="AZ47" t="s"/>
      <c r="BA47" t="s"/>
      <c r="BB47" t="s"/>
      <c r="BC47" t="s"/>
      <c r="BD47" t="s"/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93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143</v>
      </c>
      <c r="F48" t="s"/>
      <c r="G48" t="s">
        <v>74</v>
      </c>
      <c r="H48" t="s">
        <v>75</v>
      </c>
      <c r="I48" t="s"/>
      <c r="J48" t="s">
        <v>76</v>
      </c>
      <c r="K48" t="n">
        <v>100</v>
      </c>
      <c r="L48" t="s">
        <v>77</v>
      </c>
      <c r="M48" t="s"/>
      <c r="N48" t="s">
        <v>78</v>
      </c>
      <c r="O48" t="s">
        <v>79</v>
      </c>
      <c r="P48" t="s">
        <v>143</v>
      </c>
      <c r="Q48" t="s"/>
      <c r="R48" t="s">
        <v>80</v>
      </c>
      <c r="S48" t="s">
        <v>147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HYPERLINK("https://hotelmonitor-cachepage.eclerx.com/savepage/tk_15432199262756045_sr_2047.html","info")</f>
        <v/>
      </c>
      <c r="AA48" t="s"/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87</v>
      </c>
      <c r="AO48" t="s">
        <v>88</v>
      </c>
      <c r="AP48" t="n">
        <v>126</v>
      </c>
      <c r="AQ48" t="s">
        <v>89</v>
      </c>
      <c r="AR48" t="s">
        <v>148</v>
      </c>
      <c r="AS48" t="s"/>
      <c r="AT48" t="s">
        <v>91</v>
      </c>
      <c r="AU48" t="s"/>
      <c r="AV48" t="s"/>
      <c r="AW48" t="s"/>
      <c r="AX48" t="s"/>
      <c r="AY48" t="s"/>
      <c r="AZ48" t="s"/>
      <c r="BA48" t="s"/>
      <c r="BB48" t="s"/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93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143</v>
      </c>
      <c r="F49" t="s"/>
      <c r="G49" t="s">
        <v>74</v>
      </c>
      <c r="H49" t="s">
        <v>75</v>
      </c>
      <c r="I49" t="s"/>
      <c r="J49" t="s">
        <v>76</v>
      </c>
      <c r="K49" t="n">
        <v>62</v>
      </c>
      <c r="L49" t="s">
        <v>77</v>
      </c>
      <c r="M49" t="s"/>
      <c r="N49" t="s">
        <v>78</v>
      </c>
      <c r="O49" t="s">
        <v>79</v>
      </c>
      <c r="P49" t="s">
        <v>143</v>
      </c>
      <c r="Q49" t="s"/>
      <c r="R49" t="s">
        <v>80</v>
      </c>
      <c r="S49" t="s">
        <v>144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HYPERLINK("https://hotelmonitor-cachepage.eclerx.com/savepage/tk_15432199262756045_sr_2047.html","info")</f>
        <v/>
      </c>
      <c r="AA49" t="s"/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87</v>
      </c>
      <c r="AO49" t="s">
        <v>88</v>
      </c>
      <c r="AP49" t="n">
        <v>126</v>
      </c>
      <c r="AQ49" t="s">
        <v>89</v>
      </c>
      <c r="AR49" t="s">
        <v>149</v>
      </c>
      <c r="AS49" t="s"/>
      <c r="AT49" t="s">
        <v>91</v>
      </c>
      <c r="AU49" t="s"/>
      <c r="AV49" t="s"/>
      <c r="AW49" t="s"/>
      <c r="AX49" t="s"/>
      <c r="AY49" t="s"/>
      <c r="AZ49" t="s"/>
      <c r="BA49" t="s"/>
      <c r="BB49" t="s"/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93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143</v>
      </c>
      <c r="F50" t="s"/>
      <c r="G50" t="s">
        <v>74</v>
      </c>
      <c r="H50" t="s">
        <v>75</v>
      </c>
      <c r="I50" t="s"/>
      <c r="J50" t="s">
        <v>76</v>
      </c>
      <c r="K50" t="n">
        <v>60</v>
      </c>
      <c r="L50" t="s">
        <v>77</v>
      </c>
      <c r="M50" t="s"/>
      <c r="N50" t="s">
        <v>78</v>
      </c>
      <c r="O50" t="s">
        <v>79</v>
      </c>
      <c r="P50" t="s">
        <v>143</v>
      </c>
      <c r="Q50" t="s"/>
      <c r="R50" t="s">
        <v>80</v>
      </c>
      <c r="S50" t="s">
        <v>150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HYPERLINK("https://hotelmonitor-cachepage.eclerx.com/savepage/tk_15432199262756045_sr_2047.html","info")</f>
        <v/>
      </c>
      <c r="AA50" t="s"/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87</v>
      </c>
      <c r="AO50" t="s">
        <v>88</v>
      </c>
      <c r="AP50" t="n">
        <v>126</v>
      </c>
      <c r="AQ50" t="s">
        <v>89</v>
      </c>
      <c r="AR50" t="s">
        <v>71</v>
      </c>
      <c r="AS50" t="s"/>
      <c r="AT50" t="s">
        <v>91</v>
      </c>
      <c r="AU50" t="s"/>
      <c r="AV50" t="s"/>
      <c r="AW50" t="s"/>
      <c r="AX50" t="s"/>
      <c r="AY50" t="s"/>
      <c r="AZ50" t="s"/>
      <c r="BA50" t="s"/>
      <c r="BB50" t="s"/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93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151</v>
      </c>
      <c r="F51" t="s"/>
      <c r="G51" t="s">
        <v>74</v>
      </c>
      <c r="H51" t="s">
        <v>75</v>
      </c>
      <c r="I51" t="s"/>
      <c r="J51" t="s">
        <v>76</v>
      </c>
      <c r="K51" t="n">
        <v>66</v>
      </c>
      <c r="L51" t="s">
        <v>77</v>
      </c>
      <c r="M51" t="s"/>
      <c r="N51" t="s">
        <v>78</v>
      </c>
      <c r="O51" t="s">
        <v>79</v>
      </c>
      <c r="P51" t="s">
        <v>151</v>
      </c>
      <c r="Q51" t="s"/>
      <c r="R51" t="s">
        <v>80</v>
      </c>
      <c r="S51" t="s">
        <v>120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HYPERLINK("https://hotelmonitor-cachepage.eclerx.com/savepage/tk_1543220522934538_sr_2047.html","info")</f>
        <v/>
      </c>
      <c r="AA51" t="s"/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87</v>
      </c>
      <c r="AO51" t="s">
        <v>88</v>
      </c>
      <c r="AP51" t="n">
        <v>211</v>
      </c>
      <c r="AQ51" t="s">
        <v>89</v>
      </c>
      <c r="AR51" t="s">
        <v>121</v>
      </c>
      <c r="AS51" t="s"/>
      <c r="AT51" t="s">
        <v>91</v>
      </c>
      <c r="AU51" t="s"/>
      <c r="AV51" t="s"/>
      <c r="AW51" t="s"/>
      <c r="AX51" t="s"/>
      <c r="AY51" t="s"/>
      <c r="AZ51" t="s"/>
      <c r="BA51" t="s"/>
      <c r="BB51" t="s"/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93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151</v>
      </c>
      <c r="F52" t="s"/>
      <c r="G52" t="s">
        <v>74</v>
      </c>
      <c r="H52" t="s">
        <v>75</v>
      </c>
      <c r="I52" t="s"/>
      <c r="J52" t="s">
        <v>76</v>
      </c>
      <c r="K52" t="n">
        <v>66</v>
      </c>
      <c r="L52" t="s">
        <v>77</v>
      </c>
      <c r="M52" t="s"/>
      <c r="N52" t="s">
        <v>78</v>
      </c>
      <c r="O52" t="s">
        <v>79</v>
      </c>
      <c r="P52" t="s">
        <v>151</v>
      </c>
      <c r="Q52" t="s"/>
      <c r="R52" t="s">
        <v>80</v>
      </c>
      <c r="S52" t="s">
        <v>120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HYPERLINK("https://hotelmonitor-cachepage.eclerx.com/savepage/tk_1543220522934538_sr_2047.html","info")</f>
        <v/>
      </c>
      <c r="AA52" t="s"/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87</v>
      </c>
      <c r="AO52" t="s">
        <v>88</v>
      </c>
      <c r="AP52" t="n">
        <v>211</v>
      </c>
      <c r="AQ52" t="s">
        <v>89</v>
      </c>
      <c r="AR52" t="s">
        <v>71</v>
      </c>
      <c r="AS52" t="s"/>
      <c r="AT52" t="s">
        <v>91</v>
      </c>
      <c r="AU52" t="s"/>
      <c r="AV52" t="s"/>
      <c r="AW52" t="s"/>
      <c r="AX52" t="s"/>
      <c r="AY52" t="s"/>
      <c r="AZ52" t="s"/>
      <c r="BA52" t="s"/>
      <c r="BB52" t="s"/>
      <c r="BC52" t="s"/>
      <c r="BD52" t="s"/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93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152</v>
      </c>
      <c r="F53" t="n">
        <v>330495</v>
      </c>
      <c r="G53" t="s">
        <v>74</v>
      </c>
      <c r="H53" t="s">
        <v>75</v>
      </c>
      <c r="I53" t="s"/>
      <c r="J53" t="s">
        <v>76</v>
      </c>
      <c r="K53" t="n">
        <v>172</v>
      </c>
      <c r="L53" t="s">
        <v>77</v>
      </c>
      <c r="M53" t="s"/>
      <c r="N53" t="s">
        <v>78</v>
      </c>
      <c r="O53" t="s">
        <v>79</v>
      </c>
      <c r="P53" t="s">
        <v>153</v>
      </c>
      <c r="Q53" t="s"/>
      <c r="R53" t="s">
        <v>80</v>
      </c>
      <c r="S53" t="s">
        <v>154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HYPERLINK("https://hotelmonitor-cachepage.eclerx.com/savepage/tk_15432190917936873_sr_2047.html","info")</f>
        <v/>
      </c>
      <c r="AA53" t="n">
        <v>93243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87</v>
      </c>
      <c r="AO53" t="s">
        <v>88</v>
      </c>
      <c r="AP53" t="n">
        <v>9</v>
      </c>
      <c r="AQ53" t="s">
        <v>89</v>
      </c>
      <c r="AR53" t="s">
        <v>155</v>
      </c>
      <c r="AS53" t="s"/>
      <c r="AT53" t="s">
        <v>91</v>
      </c>
      <c r="AU53" t="s"/>
      <c r="AV53" t="s"/>
      <c r="AW53" t="s"/>
      <c r="AX53" t="s"/>
      <c r="AY53" t="n">
        <v>2267753</v>
      </c>
      <c r="AZ53" t="s">
        <v>156</v>
      </c>
      <c r="BA53" t="s"/>
      <c r="BB53" t="n">
        <v>945835</v>
      </c>
      <c r="BC53" t="n">
        <v>-16.831018</v>
      </c>
      <c r="BD53" t="n">
        <v>28.204905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93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152</v>
      </c>
      <c r="F54" t="n">
        <v>330495</v>
      </c>
      <c r="G54" t="s">
        <v>74</v>
      </c>
      <c r="H54" t="s">
        <v>75</v>
      </c>
      <c r="I54" t="s"/>
      <c r="J54" t="s">
        <v>76</v>
      </c>
      <c r="K54" t="n">
        <v>215</v>
      </c>
      <c r="L54" t="s">
        <v>77</v>
      </c>
      <c r="M54" t="s"/>
      <c r="N54" t="s">
        <v>78</v>
      </c>
      <c r="O54" t="s">
        <v>79</v>
      </c>
      <c r="P54" t="s">
        <v>153</v>
      </c>
      <c r="Q54" t="s"/>
      <c r="R54" t="s">
        <v>80</v>
      </c>
      <c r="S54" t="s">
        <v>157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HYPERLINK("https://hotelmonitor-cachepage.eclerx.com/savepage/tk_15432190917936873_sr_2047.html","info")</f>
        <v/>
      </c>
      <c r="AA54" t="n">
        <v>93243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87</v>
      </c>
      <c r="AO54" t="s">
        <v>88</v>
      </c>
      <c r="AP54" t="n">
        <v>9</v>
      </c>
      <c r="AQ54" t="s">
        <v>89</v>
      </c>
      <c r="AR54" t="s">
        <v>95</v>
      </c>
      <c r="AS54" t="s"/>
      <c r="AT54" t="s">
        <v>91</v>
      </c>
      <c r="AU54" t="s"/>
      <c r="AV54" t="s"/>
      <c r="AW54" t="s"/>
      <c r="AX54" t="s"/>
      <c r="AY54" t="n">
        <v>2267753</v>
      </c>
      <c r="AZ54" t="s">
        <v>156</v>
      </c>
      <c r="BA54" t="s"/>
      <c r="BB54" t="n">
        <v>945835</v>
      </c>
      <c r="BC54" t="n">
        <v>-16.831018</v>
      </c>
      <c r="BD54" t="n">
        <v>28.204905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93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152</v>
      </c>
      <c r="F55" t="n">
        <v>330495</v>
      </c>
      <c r="G55" t="s">
        <v>74</v>
      </c>
      <c r="H55" t="s">
        <v>75</v>
      </c>
      <c r="I55" t="s"/>
      <c r="J55" t="s">
        <v>76</v>
      </c>
      <c r="K55" t="n">
        <v>215</v>
      </c>
      <c r="L55" t="s">
        <v>77</v>
      </c>
      <c r="M55" t="s"/>
      <c r="N55" t="s">
        <v>78</v>
      </c>
      <c r="O55" t="s">
        <v>79</v>
      </c>
      <c r="P55" t="s">
        <v>153</v>
      </c>
      <c r="Q55" t="s"/>
      <c r="R55" t="s">
        <v>80</v>
      </c>
      <c r="S55" t="s">
        <v>157</v>
      </c>
      <c r="T55" t="s">
        <v>82</v>
      </c>
      <c r="U55" t="s"/>
      <c r="V55" t="s">
        <v>83</v>
      </c>
      <c r="W55" t="s">
        <v>84</v>
      </c>
      <c r="X55" t="s"/>
      <c r="Y55" t="s">
        <v>85</v>
      </c>
      <c r="Z55">
        <f>HYPERLINK("https://hotelmonitor-cachepage.eclerx.com/savepage/tk_15432190917936873_sr_2047.html","info")</f>
        <v/>
      </c>
      <c r="AA55" t="n">
        <v>93243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87</v>
      </c>
      <c r="AO55" t="s">
        <v>88</v>
      </c>
      <c r="AP55" t="n">
        <v>9</v>
      </c>
      <c r="AQ55" t="s">
        <v>89</v>
      </c>
      <c r="AR55" t="s">
        <v>97</v>
      </c>
      <c r="AS55" t="s"/>
      <c r="AT55" t="s">
        <v>91</v>
      </c>
      <c r="AU55" t="s"/>
      <c r="AV55" t="s"/>
      <c r="AW55" t="s"/>
      <c r="AX55" t="s"/>
      <c r="AY55" t="n">
        <v>2267753</v>
      </c>
      <c r="AZ55" t="s">
        <v>156</v>
      </c>
      <c r="BA55" t="s"/>
      <c r="BB55" t="n">
        <v>945835</v>
      </c>
      <c r="BC55" t="n">
        <v>-16.831018</v>
      </c>
      <c r="BD55" t="n">
        <v>28.204905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93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152</v>
      </c>
      <c r="F56" t="n">
        <v>330495</v>
      </c>
      <c r="G56" t="s">
        <v>74</v>
      </c>
      <c r="H56" t="s">
        <v>75</v>
      </c>
      <c r="I56" t="s"/>
      <c r="J56" t="s">
        <v>76</v>
      </c>
      <c r="K56" t="n">
        <v>281</v>
      </c>
      <c r="L56" t="s">
        <v>77</v>
      </c>
      <c r="M56" t="s"/>
      <c r="N56" t="s">
        <v>78</v>
      </c>
      <c r="O56" t="s">
        <v>79</v>
      </c>
      <c r="P56" t="s">
        <v>153</v>
      </c>
      <c r="Q56" t="s"/>
      <c r="R56" t="s">
        <v>80</v>
      </c>
      <c r="S56" t="s">
        <v>158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HYPERLINK("https://hotelmonitor-cachepage.eclerx.com/savepage/tk_15432190917936873_sr_2047.html","info")</f>
        <v/>
      </c>
      <c r="AA56" t="n">
        <v>93243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87</v>
      </c>
      <c r="AO56" t="s">
        <v>88</v>
      </c>
      <c r="AP56" t="n">
        <v>9</v>
      </c>
      <c r="AQ56" t="s">
        <v>89</v>
      </c>
      <c r="AR56" t="s">
        <v>115</v>
      </c>
      <c r="AS56" t="s"/>
      <c r="AT56" t="s">
        <v>91</v>
      </c>
      <c r="AU56" t="s"/>
      <c r="AV56" t="s"/>
      <c r="AW56" t="s"/>
      <c r="AX56" t="s"/>
      <c r="AY56" t="n">
        <v>2267753</v>
      </c>
      <c r="AZ56" t="s">
        <v>156</v>
      </c>
      <c r="BA56" t="s"/>
      <c r="BB56" t="n">
        <v>945835</v>
      </c>
      <c r="BC56" t="n">
        <v>-16.831018</v>
      </c>
      <c r="BD56" t="n">
        <v>28.204905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93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159</v>
      </c>
      <c r="F57" t="s"/>
      <c r="G57" t="s">
        <v>74</v>
      </c>
      <c r="H57" t="s">
        <v>75</v>
      </c>
      <c r="I57" t="s"/>
      <c r="J57" t="s">
        <v>76</v>
      </c>
      <c r="K57" t="n">
        <v>75</v>
      </c>
      <c r="L57" t="s">
        <v>77</v>
      </c>
      <c r="M57" t="s"/>
      <c r="N57" t="s">
        <v>78</v>
      </c>
      <c r="O57" t="s">
        <v>79</v>
      </c>
      <c r="P57" t="s">
        <v>159</v>
      </c>
      <c r="Q57" t="s"/>
      <c r="R57" t="s">
        <v>80</v>
      </c>
      <c r="S57" t="s">
        <v>160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HYPERLINK("https://hotelmonitor-cachepage.eclerx.com/savepage/tk_15432239759985762_sr_2047.html","info")</f>
        <v/>
      </c>
      <c r="AA57" t="s"/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87</v>
      </c>
      <c r="AO57" t="s">
        <v>88</v>
      </c>
      <c r="AP57" t="n">
        <v>697</v>
      </c>
      <c r="AQ57" t="s">
        <v>89</v>
      </c>
      <c r="AR57" t="s">
        <v>149</v>
      </c>
      <c r="AS57" t="s"/>
      <c r="AT57" t="s">
        <v>91</v>
      </c>
      <c r="AU57" t="s"/>
      <c r="AV57" t="s"/>
      <c r="AW57" t="s"/>
      <c r="AX57" t="s"/>
      <c r="AY57" t="s"/>
      <c r="AZ57" t="s"/>
      <c r="BA57" t="s"/>
      <c r="BB57" t="s"/>
      <c r="BC57" t="s"/>
      <c r="BD57" t="s"/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93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159</v>
      </c>
      <c r="F58" t="s"/>
      <c r="G58" t="s">
        <v>74</v>
      </c>
      <c r="H58" t="s">
        <v>75</v>
      </c>
      <c r="I58" t="s"/>
      <c r="J58" t="s">
        <v>76</v>
      </c>
      <c r="K58" t="n">
        <v>75</v>
      </c>
      <c r="L58" t="s">
        <v>77</v>
      </c>
      <c r="M58" t="s"/>
      <c r="N58" t="s">
        <v>78</v>
      </c>
      <c r="O58" t="s">
        <v>79</v>
      </c>
      <c r="P58" t="s">
        <v>159</v>
      </c>
      <c r="Q58" t="s"/>
      <c r="R58" t="s">
        <v>80</v>
      </c>
      <c r="S58" t="s">
        <v>160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HYPERLINK("https://hotelmonitor-cachepage.eclerx.com/savepage/tk_15432239759985762_sr_2047.html","info")</f>
        <v/>
      </c>
      <c r="AA58" t="s"/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87</v>
      </c>
      <c r="AO58" t="s">
        <v>88</v>
      </c>
      <c r="AP58" t="n">
        <v>697</v>
      </c>
      <c r="AQ58" t="s">
        <v>89</v>
      </c>
      <c r="AR58" t="s">
        <v>71</v>
      </c>
      <c r="AS58" t="s"/>
      <c r="AT58" t="s">
        <v>91</v>
      </c>
      <c r="AU58" t="s"/>
      <c r="AV58" t="s"/>
      <c r="AW58" t="s"/>
      <c r="AX58" t="s"/>
      <c r="AY58" t="s"/>
      <c r="AZ58" t="s"/>
      <c r="BA58" t="s"/>
      <c r="BB58" t="s"/>
      <c r="BC58" t="s"/>
      <c r="BD58" t="s"/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93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161</v>
      </c>
      <c r="F59" t="n">
        <v>72146</v>
      </c>
      <c r="G59" t="s">
        <v>74</v>
      </c>
      <c r="H59" t="s">
        <v>75</v>
      </c>
      <c r="I59" t="s"/>
      <c r="J59" t="s">
        <v>76</v>
      </c>
      <c r="K59" t="n">
        <v>167</v>
      </c>
      <c r="L59" t="s">
        <v>77</v>
      </c>
      <c r="M59" t="s"/>
      <c r="N59" t="s">
        <v>78</v>
      </c>
      <c r="O59" t="s">
        <v>79</v>
      </c>
      <c r="P59" t="s">
        <v>161</v>
      </c>
      <c r="Q59" t="s"/>
      <c r="R59" t="s">
        <v>80</v>
      </c>
      <c r="S59" t="s">
        <v>162</v>
      </c>
      <c r="T59" t="s">
        <v>82</v>
      </c>
      <c r="U59" t="s"/>
      <c r="V59" t="s">
        <v>83</v>
      </c>
      <c r="W59" t="s">
        <v>84</v>
      </c>
      <c r="X59" t="s"/>
      <c r="Y59" t="s">
        <v>85</v>
      </c>
      <c r="Z59">
        <f>HYPERLINK("https://hotelmonitor-cachepage.eclerx.com/savepage/tk_15432191707680945_sr_2047.html","info")</f>
        <v/>
      </c>
      <c r="AA59" t="n">
        <v>500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87</v>
      </c>
      <c r="AO59" t="s">
        <v>88</v>
      </c>
      <c r="AP59" t="n">
        <v>20</v>
      </c>
      <c r="AQ59" t="s">
        <v>89</v>
      </c>
      <c r="AR59" t="s">
        <v>90</v>
      </c>
      <c r="AS59" t="s"/>
      <c r="AT59" t="s">
        <v>91</v>
      </c>
      <c r="AU59" t="s"/>
      <c r="AV59" t="s"/>
      <c r="AW59" t="s"/>
      <c r="AX59" t="s"/>
      <c r="AY59" t="n">
        <v>2267768</v>
      </c>
      <c r="AZ59" t="s">
        <v>163</v>
      </c>
      <c r="BA59" t="s"/>
      <c r="BB59" t="n">
        <v>289674</v>
      </c>
      <c r="BC59" t="n">
        <v>-16.74945</v>
      </c>
      <c r="BD59" t="n">
        <v>28.097054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93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161</v>
      </c>
      <c r="F60" t="n">
        <v>72146</v>
      </c>
      <c r="G60" t="s">
        <v>74</v>
      </c>
      <c r="H60" t="s">
        <v>75</v>
      </c>
      <c r="I60" t="s"/>
      <c r="J60" t="s">
        <v>76</v>
      </c>
      <c r="K60" t="n">
        <v>368</v>
      </c>
      <c r="L60" t="s">
        <v>77</v>
      </c>
      <c r="M60" t="s"/>
      <c r="N60" t="s">
        <v>78</v>
      </c>
      <c r="O60" t="s">
        <v>79</v>
      </c>
      <c r="P60" t="s">
        <v>161</v>
      </c>
      <c r="Q60" t="s"/>
      <c r="R60" t="s">
        <v>80</v>
      </c>
      <c r="S60" t="s">
        <v>164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HYPERLINK("https://hotelmonitor-cachepage.eclerx.com/savepage/tk_15432191707680945_sr_2047.html","info")</f>
        <v/>
      </c>
      <c r="AA60" t="n">
        <v>500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87</v>
      </c>
      <c r="AO60" t="s">
        <v>88</v>
      </c>
      <c r="AP60" t="n">
        <v>20</v>
      </c>
      <c r="AQ60" t="s">
        <v>89</v>
      </c>
      <c r="AR60" t="s">
        <v>126</v>
      </c>
      <c r="AS60" t="s"/>
      <c r="AT60" t="s">
        <v>91</v>
      </c>
      <c r="AU60" t="s"/>
      <c r="AV60" t="s"/>
      <c r="AW60" t="s"/>
      <c r="AX60" t="s"/>
      <c r="AY60" t="n">
        <v>2267768</v>
      </c>
      <c r="AZ60" t="s">
        <v>163</v>
      </c>
      <c r="BA60" t="s"/>
      <c r="BB60" t="n">
        <v>289674</v>
      </c>
      <c r="BC60" t="n">
        <v>-16.74945</v>
      </c>
      <c r="BD60" t="n">
        <v>28.097054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93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161</v>
      </c>
      <c r="F61" t="n">
        <v>72146</v>
      </c>
      <c r="G61" t="s">
        <v>74</v>
      </c>
      <c r="H61" t="s">
        <v>75</v>
      </c>
      <c r="I61" t="s"/>
      <c r="J61" t="s">
        <v>76</v>
      </c>
      <c r="K61" t="n">
        <v>177</v>
      </c>
      <c r="L61" t="s">
        <v>77</v>
      </c>
      <c r="M61" t="s"/>
      <c r="N61" t="s">
        <v>78</v>
      </c>
      <c r="O61" t="s">
        <v>79</v>
      </c>
      <c r="P61" t="s">
        <v>161</v>
      </c>
      <c r="Q61" t="s"/>
      <c r="R61" t="s">
        <v>80</v>
      </c>
      <c r="S61" t="s">
        <v>165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HYPERLINK("https://hotelmonitor-cachepage.eclerx.com/savepage/tk_15432191707680945_sr_2047.html","info")</f>
        <v/>
      </c>
      <c r="AA61" t="n">
        <v>500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87</v>
      </c>
      <c r="AO61" t="s">
        <v>88</v>
      </c>
      <c r="AP61" t="n">
        <v>20</v>
      </c>
      <c r="AQ61" t="s">
        <v>89</v>
      </c>
      <c r="AR61" t="s">
        <v>96</v>
      </c>
      <c r="AS61" t="s"/>
      <c r="AT61" t="s">
        <v>91</v>
      </c>
      <c r="AU61" t="s"/>
      <c r="AV61" t="s"/>
      <c r="AW61" t="s"/>
      <c r="AX61" t="s"/>
      <c r="AY61" t="n">
        <v>2267768</v>
      </c>
      <c r="AZ61" t="s">
        <v>163</v>
      </c>
      <c r="BA61" t="s"/>
      <c r="BB61" t="n">
        <v>289674</v>
      </c>
      <c r="BC61" t="n">
        <v>-16.74945</v>
      </c>
      <c r="BD61" t="n">
        <v>28.097054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93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161</v>
      </c>
      <c r="F62" t="n">
        <v>72146</v>
      </c>
      <c r="G62" t="s">
        <v>74</v>
      </c>
      <c r="H62" t="s">
        <v>75</v>
      </c>
      <c r="I62" t="s"/>
      <c r="J62" t="s">
        <v>76</v>
      </c>
      <c r="K62" t="n">
        <v>177</v>
      </c>
      <c r="L62" t="s">
        <v>77</v>
      </c>
      <c r="M62" t="s"/>
      <c r="N62" t="s">
        <v>78</v>
      </c>
      <c r="O62" t="s">
        <v>79</v>
      </c>
      <c r="P62" t="s">
        <v>161</v>
      </c>
      <c r="Q62" t="s"/>
      <c r="R62" t="s">
        <v>80</v>
      </c>
      <c r="S62" t="s">
        <v>165</v>
      </c>
      <c r="T62" t="s">
        <v>82</v>
      </c>
      <c r="U62" t="s"/>
      <c r="V62" t="s">
        <v>83</v>
      </c>
      <c r="W62" t="s">
        <v>84</v>
      </c>
      <c r="X62" t="s"/>
      <c r="Y62" t="s">
        <v>85</v>
      </c>
      <c r="Z62">
        <f>HYPERLINK("https://hotelmonitor-cachepage.eclerx.com/savepage/tk_15432191707680945_sr_2047.html","info")</f>
        <v/>
      </c>
      <c r="AA62" t="n">
        <v>500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87</v>
      </c>
      <c r="AO62" t="s">
        <v>88</v>
      </c>
      <c r="AP62" t="n">
        <v>20</v>
      </c>
      <c r="AQ62" t="s">
        <v>89</v>
      </c>
      <c r="AR62" t="s">
        <v>95</v>
      </c>
      <c r="AS62" t="s"/>
      <c r="AT62" t="s">
        <v>91</v>
      </c>
      <c r="AU62" t="s"/>
      <c r="AV62" t="s"/>
      <c r="AW62" t="s"/>
      <c r="AX62" t="s"/>
      <c r="AY62" t="n">
        <v>2267768</v>
      </c>
      <c r="AZ62" t="s">
        <v>163</v>
      </c>
      <c r="BA62" t="s"/>
      <c r="BB62" t="n">
        <v>289674</v>
      </c>
      <c r="BC62" t="n">
        <v>-16.74945</v>
      </c>
      <c r="BD62" t="n">
        <v>28.097054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93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161</v>
      </c>
      <c r="F63" t="n">
        <v>72146</v>
      </c>
      <c r="G63" t="s">
        <v>74</v>
      </c>
      <c r="H63" t="s">
        <v>75</v>
      </c>
      <c r="I63" t="s"/>
      <c r="J63" t="s">
        <v>76</v>
      </c>
      <c r="K63" t="n">
        <v>177</v>
      </c>
      <c r="L63" t="s">
        <v>77</v>
      </c>
      <c r="M63" t="s"/>
      <c r="N63" t="s">
        <v>78</v>
      </c>
      <c r="O63" t="s">
        <v>79</v>
      </c>
      <c r="P63" t="s">
        <v>161</v>
      </c>
      <c r="Q63" t="s"/>
      <c r="R63" t="s">
        <v>80</v>
      </c>
      <c r="S63" t="s">
        <v>165</v>
      </c>
      <c r="T63" t="s">
        <v>82</v>
      </c>
      <c r="U63" t="s"/>
      <c r="V63" t="s">
        <v>83</v>
      </c>
      <c r="W63" t="s">
        <v>84</v>
      </c>
      <c r="X63" t="s"/>
      <c r="Y63" t="s">
        <v>85</v>
      </c>
      <c r="Z63">
        <f>HYPERLINK("https://hotelmonitor-cachepage.eclerx.com/savepage/tk_15432191707680945_sr_2047.html","info")</f>
        <v/>
      </c>
      <c r="AA63" t="n">
        <v>500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87</v>
      </c>
      <c r="AO63" t="s">
        <v>88</v>
      </c>
      <c r="AP63" t="n">
        <v>20</v>
      </c>
      <c r="AQ63" t="s">
        <v>89</v>
      </c>
      <c r="AR63" t="s">
        <v>97</v>
      </c>
      <c r="AS63" t="s"/>
      <c r="AT63" t="s">
        <v>91</v>
      </c>
      <c r="AU63" t="s"/>
      <c r="AV63" t="s"/>
      <c r="AW63" t="s"/>
      <c r="AX63" t="s"/>
      <c r="AY63" t="n">
        <v>2267768</v>
      </c>
      <c r="AZ63" t="s">
        <v>163</v>
      </c>
      <c r="BA63" t="s"/>
      <c r="BB63" t="n">
        <v>289674</v>
      </c>
      <c r="BC63" t="n">
        <v>-16.74945</v>
      </c>
      <c r="BD63" t="n">
        <v>28.097054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93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161</v>
      </c>
      <c r="F64" t="n">
        <v>72146</v>
      </c>
      <c r="G64" t="s">
        <v>74</v>
      </c>
      <c r="H64" t="s">
        <v>75</v>
      </c>
      <c r="I64" t="s"/>
      <c r="J64" t="s">
        <v>76</v>
      </c>
      <c r="K64" t="n">
        <v>177</v>
      </c>
      <c r="L64" t="s">
        <v>77</v>
      </c>
      <c r="M64" t="s"/>
      <c r="N64" t="s">
        <v>78</v>
      </c>
      <c r="O64" t="s">
        <v>79</v>
      </c>
      <c r="P64" t="s">
        <v>161</v>
      </c>
      <c r="Q64" t="s"/>
      <c r="R64" t="s">
        <v>80</v>
      </c>
      <c r="S64" t="s">
        <v>165</v>
      </c>
      <c r="T64" t="s">
        <v>82</v>
      </c>
      <c r="U64" t="s"/>
      <c r="V64" t="s">
        <v>83</v>
      </c>
      <c r="W64" t="s">
        <v>84</v>
      </c>
      <c r="X64" t="s"/>
      <c r="Y64" t="s">
        <v>85</v>
      </c>
      <c r="Z64">
        <f>HYPERLINK("https://hotelmonitor-cachepage.eclerx.com/savepage/tk_15432191707680945_sr_2047.html","info")</f>
        <v/>
      </c>
      <c r="AA64" t="n">
        <v>500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87</v>
      </c>
      <c r="AO64" t="s">
        <v>88</v>
      </c>
      <c r="AP64" t="n">
        <v>20</v>
      </c>
      <c r="AQ64" t="s">
        <v>89</v>
      </c>
      <c r="AR64" t="s">
        <v>99</v>
      </c>
      <c r="AS64" t="s"/>
      <c r="AT64" t="s">
        <v>91</v>
      </c>
      <c r="AU64" t="s"/>
      <c r="AV64" t="s"/>
      <c r="AW64" t="s"/>
      <c r="AX64" t="s"/>
      <c r="AY64" t="n">
        <v>2267768</v>
      </c>
      <c r="AZ64" t="s">
        <v>163</v>
      </c>
      <c r="BA64" t="s"/>
      <c r="BB64" t="n">
        <v>289674</v>
      </c>
      <c r="BC64" t="n">
        <v>-16.74945</v>
      </c>
      <c r="BD64" t="n">
        <v>28.097054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93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161</v>
      </c>
      <c r="F65" t="n">
        <v>72146</v>
      </c>
      <c r="G65" t="s">
        <v>74</v>
      </c>
      <c r="H65" t="s">
        <v>75</v>
      </c>
      <c r="I65" t="s"/>
      <c r="J65" t="s">
        <v>76</v>
      </c>
      <c r="K65" t="n">
        <v>177</v>
      </c>
      <c r="L65" t="s">
        <v>77</v>
      </c>
      <c r="M65" t="s"/>
      <c r="N65" t="s">
        <v>78</v>
      </c>
      <c r="O65" t="s">
        <v>79</v>
      </c>
      <c r="P65" t="s">
        <v>161</v>
      </c>
      <c r="Q65" t="s"/>
      <c r="R65" t="s">
        <v>80</v>
      </c>
      <c r="S65" t="s">
        <v>165</v>
      </c>
      <c r="T65" t="s">
        <v>82</v>
      </c>
      <c r="U65" t="s"/>
      <c r="V65" t="s">
        <v>83</v>
      </c>
      <c r="W65" t="s">
        <v>84</v>
      </c>
      <c r="X65" t="s"/>
      <c r="Y65" t="s">
        <v>85</v>
      </c>
      <c r="Z65">
        <f>HYPERLINK("https://hotelmonitor-cachepage.eclerx.com/savepage/tk_15432191707680945_sr_2047.html","info")</f>
        <v/>
      </c>
      <c r="AA65" t="n">
        <v>500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87</v>
      </c>
      <c r="AO65" t="s">
        <v>88</v>
      </c>
      <c r="AP65" t="n">
        <v>20</v>
      </c>
      <c r="AQ65" t="s">
        <v>89</v>
      </c>
      <c r="AR65" t="s">
        <v>106</v>
      </c>
      <c r="AS65" t="s"/>
      <c r="AT65" t="s">
        <v>91</v>
      </c>
      <c r="AU65" t="s"/>
      <c r="AV65" t="s"/>
      <c r="AW65" t="s"/>
      <c r="AX65" t="s"/>
      <c r="AY65" t="n">
        <v>2267768</v>
      </c>
      <c r="AZ65" t="s">
        <v>163</v>
      </c>
      <c r="BA65" t="s"/>
      <c r="BB65" t="n">
        <v>289674</v>
      </c>
      <c r="BC65" t="n">
        <v>-16.74945</v>
      </c>
      <c r="BD65" t="n">
        <v>28.097054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93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161</v>
      </c>
      <c r="F66" t="n">
        <v>72146</v>
      </c>
      <c r="G66" t="s">
        <v>74</v>
      </c>
      <c r="H66" t="s">
        <v>75</v>
      </c>
      <c r="I66" t="s"/>
      <c r="J66" t="s">
        <v>76</v>
      </c>
      <c r="K66" t="n">
        <v>173</v>
      </c>
      <c r="L66" t="s">
        <v>77</v>
      </c>
      <c r="M66" t="s"/>
      <c r="N66" t="s">
        <v>78</v>
      </c>
      <c r="O66" t="s">
        <v>79</v>
      </c>
      <c r="P66" t="s">
        <v>161</v>
      </c>
      <c r="Q66" t="s"/>
      <c r="R66" t="s">
        <v>80</v>
      </c>
      <c r="S66" t="s">
        <v>166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HYPERLINK("https://hotelmonitor-cachepage.eclerx.com/savepage/tk_15432191707680945_sr_2047.html","info")</f>
        <v/>
      </c>
      <c r="AA66" t="n">
        <v>500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87</v>
      </c>
      <c r="AO66" t="s">
        <v>88</v>
      </c>
      <c r="AP66" t="n">
        <v>20</v>
      </c>
      <c r="AQ66" t="s">
        <v>89</v>
      </c>
      <c r="AR66" t="s">
        <v>103</v>
      </c>
      <c r="AS66" t="s"/>
      <c r="AT66" t="s">
        <v>91</v>
      </c>
      <c r="AU66" t="s"/>
      <c r="AV66" t="s"/>
      <c r="AW66" t="s"/>
      <c r="AX66" t="s"/>
      <c r="AY66" t="n">
        <v>2267768</v>
      </c>
      <c r="AZ66" t="s">
        <v>163</v>
      </c>
      <c r="BA66" t="s"/>
      <c r="BB66" t="n">
        <v>289674</v>
      </c>
      <c r="BC66" t="n">
        <v>-16.74945</v>
      </c>
      <c r="BD66" t="n">
        <v>28.097054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93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161</v>
      </c>
      <c r="F67" t="n">
        <v>72146</v>
      </c>
      <c r="G67" t="s">
        <v>74</v>
      </c>
      <c r="H67" t="s">
        <v>75</v>
      </c>
      <c r="I67" t="s"/>
      <c r="J67" t="s">
        <v>76</v>
      </c>
      <c r="K67" t="n">
        <v>177</v>
      </c>
      <c r="L67" t="s">
        <v>77</v>
      </c>
      <c r="M67" t="s"/>
      <c r="N67" t="s">
        <v>78</v>
      </c>
      <c r="O67" t="s">
        <v>79</v>
      </c>
      <c r="P67" t="s">
        <v>161</v>
      </c>
      <c r="Q67" t="s"/>
      <c r="R67" t="s">
        <v>80</v>
      </c>
      <c r="S67" t="s">
        <v>165</v>
      </c>
      <c r="T67" t="s">
        <v>82</v>
      </c>
      <c r="U67" t="s"/>
      <c r="V67" t="s">
        <v>83</v>
      </c>
      <c r="W67" t="s">
        <v>84</v>
      </c>
      <c r="X67" t="s"/>
      <c r="Y67" t="s">
        <v>85</v>
      </c>
      <c r="Z67">
        <f>HYPERLINK("https://hotelmonitor-cachepage.eclerx.com/savepage/tk_15432191707680945_sr_2047.html","info")</f>
        <v/>
      </c>
      <c r="AA67" t="n">
        <v>500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87</v>
      </c>
      <c r="AO67" t="s">
        <v>88</v>
      </c>
      <c r="AP67" t="n">
        <v>20</v>
      </c>
      <c r="AQ67" t="s">
        <v>89</v>
      </c>
      <c r="AR67" t="s">
        <v>107</v>
      </c>
      <c r="AS67" t="s"/>
      <c r="AT67" t="s">
        <v>91</v>
      </c>
      <c r="AU67" t="s"/>
      <c r="AV67" t="s"/>
      <c r="AW67" t="s"/>
      <c r="AX67" t="s"/>
      <c r="AY67" t="n">
        <v>2267768</v>
      </c>
      <c r="AZ67" t="s">
        <v>163</v>
      </c>
      <c r="BA67" t="s"/>
      <c r="BB67" t="n">
        <v>289674</v>
      </c>
      <c r="BC67" t="n">
        <v>-16.74945</v>
      </c>
      <c r="BD67" t="n">
        <v>28.097054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93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161</v>
      </c>
      <c r="F68" t="n">
        <v>72146</v>
      </c>
      <c r="G68" t="s">
        <v>74</v>
      </c>
      <c r="H68" t="s">
        <v>75</v>
      </c>
      <c r="I68" t="s"/>
      <c r="J68" t="s">
        <v>76</v>
      </c>
      <c r="K68" t="n">
        <v>177</v>
      </c>
      <c r="L68" t="s">
        <v>77</v>
      </c>
      <c r="M68" t="s"/>
      <c r="N68" t="s">
        <v>78</v>
      </c>
      <c r="O68" t="s">
        <v>79</v>
      </c>
      <c r="P68" t="s">
        <v>161</v>
      </c>
      <c r="Q68" t="s"/>
      <c r="R68" t="s">
        <v>80</v>
      </c>
      <c r="S68" t="s">
        <v>165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HYPERLINK("https://hotelmonitor-cachepage.eclerx.com/savepage/tk_15432191707680945_sr_2047.html","info")</f>
        <v/>
      </c>
      <c r="AA68" t="n">
        <v>500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87</v>
      </c>
      <c r="AO68" t="s">
        <v>88</v>
      </c>
      <c r="AP68" t="n">
        <v>20</v>
      </c>
      <c r="AQ68" t="s">
        <v>89</v>
      </c>
      <c r="AR68" t="s">
        <v>116</v>
      </c>
      <c r="AS68" t="s"/>
      <c r="AT68" t="s">
        <v>91</v>
      </c>
      <c r="AU68" t="s"/>
      <c r="AV68" t="s"/>
      <c r="AW68" t="s"/>
      <c r="AX68" t="s"/>
      <c r="AY68" t="n">
        <v>2267768</v>
      </c>
      <c r="AZ68" t="s">
        <v>163</v>
      </c>
      <c r="BA68" t="s"/>
      <c r="BB68" t="n">
        <v>289674</v>
      </c>
      <c r="BC68" t="n">
        <v>-16.74945</v>
      </c>
      <c r="BD68" t="n">
        <v>28.097054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93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161</v>
      </c>
      <c r="F69" t="n">
        <v>72146</v>
      </c>
      <c r="G69" t="s">
        <v>74</v>
      </c>
      <c r="H69" t="s">
        <v>75</v>
      </c>
      <c r="I69" t="s"/>
      <c r="J69" t="s">
        <v>76</v>
      </c>
      <c r="K69" t="n">
        <v>174</v>
      </c>
      <c r="L69" t="s">
        <v>77</v>
      </c>
      <c r="M69" t="s"/>
      <c r="N69" t="s">
        <v>78</v>
      </c>
      <c r="O69" t="s">
        <v>79</v>
      </c>
      <c r="P69" t="s">
        <v>161</v>
      </c>
      <c r="Q69" t="s"/>
      <c r="R69" t="s">
        <v>80</v>
      </c>
      <c r="S69" t="s">
        <v>167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HYPERLINK("https://hotelmonitor-cachepage.eclerx.com/savepage/tk_15432191707680945_sr_2047.html","info")</f>
        <v/>
      </c>
      <c r="AA69" t="n">
        <v>500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87</v>
      </c>
      <c r="AO69" t="s">
        <v>88</v>
      </c>
      <c r="AP69" t="n">
        <v>20</v>
      </c>
      <c r="AQ69" t="s">
        <v>89</v>
      </c>
      <c r="AR69" t="s">
        <v>105</v>
      </c>
      <c r="AS69" t="s"/>
      <c r="AT69" t="s">
        <v>91</v>
      </c>
      <c r="AU69" t="s"/>
      <c r="AV69" t="s"/>
      <c r="AW69" t="s"/>
      <c r="AX69" t="s"/>
      <c r="AY69" t="n">
        <v>2267768</v>
      </c>
      <c r="AZ69" t="s">
        <v>163</v>
      </c>
      <c r="BA69" t="s"/>
      <c r="BB69" t="n">
        <v>289674</v>
      </c>
      <c r="BC69" t="n">
        <v>-16.74945</v>
      </c>
      <c r="BD69" t="n">
        <v>28.097054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93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161</v>
      </c>
      <c r="F70" t="n">
        <v>72146</v>
      </c>
      <c r="G70" t="s">
        <v>74</v>
      </c>
      <c r="H70" t="s">
        <v>75</v>
      </c>
      <c r="I70" t="s"/>
      <c r="J70" t="s">
        <v>76</v>
      </c>
      <c r="K70" t="n">
        <v>202</v>
      </c>
      <c r="L70" t="s">
        <v>77</v>
      </c>
      <c r="M70" t="s"/>
      <c r="N70" t="s">
        <v>78</v>
      </c>
      <c r="O70" t="s">
        <v>79</v>
      </c>
      <c r="P70" t="s">
        <v>161</v>
      </c>
      <c r="Q70" t="s"/>
      <c r="R70" t="s">
        <v>80</v>
      </c>
      <c r="S70" t="s">
        <v>168</v>
      </c>
      <c r="T70" t="s">
        <v>82</v>
      </c>
      <c r="U70" t="s"/>
      <c r="V70" t="s">
        <v>83</v>
      </c>
      <c r="W70" t="s">
        <v>84</v>
      </c>
      <c r="X70" t="s"/>
      <c r="Y70" t="s">
        <v>85</v>
      </c>
      <c r="Z70">
        <f>HYPERLINK("https://hotelmonitor-cachepage.eclerx.com/savepage/tk_15432191707680945_sr_2047.html","info")</f>
        <v/>
      </c>
      <c r="AA70" t="n">
        <v>500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87</v>
      </c>
      <c r="AO70" t="s">
        <v>88</v>
      </c>
      <c r="AP70" t="n">
        <v>20</v>
      </c>
      <c r="AQ70" t="s">
        <v>89</v>
      </c>
      <c r="AR70" t="s">
        <v>115</v>
      </c>
      <c r="AS70" t="s"/>
      <c r="AT70" t="s">
        <v>91</v>
      </c>
      <c r="AU70" t="s"/>
      <c r="AV70" t="s"/>
      <c r="AW70" t="s"/>
      <c r="AX70" t="s"/>
      <c r="AY70" t="n">
        <v>2267768</v>
      </c>
      <c r="AZ70" t="s">
        <v>163</v>
      </c>
      <c r="BA70" t="s"/>
      <c r="BB70" t="n">
        <v>289674</v>
      </c>
      <c r="BC70" t="n">
        <v>-16.74945</v>
      </c>
      <c r="BD70" t="n">
        <v>28.097054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93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161</v>
      </c>
      <c r="F71" t="n">
        <v>72146</v>
      </c>
      <c r="G71" t="s">
        <v>74</v>
      </c>
      <c r="H71" t="s">
        <v>75</v>
      </c>
      <c r="I71" t="s"/>
      <c r="J71" t="s">
        <v>76</v>
      </c>
      <c r="K71" t="n">
        <v>177</v>
      </c>
      <c r="L71" t="s">
        <v>77</v>
      </c>
      <c r="M71" t="s"/>
      <c r="N71" t="s">
        <v>78</v>
      </c>
      <c r="O71" t="s">
        <v>79</v>
      </c>
      <c r="P71" t="s">
        <v>161</v>
      </c>
      <c r="Q71" t="s"/>
      <c r="R71" t="s">
        <v>80</v>
      </c>
      <c r="S71" t="s">
        <v>165</v>
      </c>
      <c r="T71" t="s">
        <v>82</v>
      </c>
      <c r="U71" t="s"/>
      <c r="V71" t="s">
        <v>83</v>
      </c>
      <c r="W71" t="s">
        <v>84</v>
      </c>
      <c r="X71" t="s"/>
      <c r="Y71" t="s">
        <v>85</v>
      </c>
      <c r="Z71">
        <f>HYPERLINK("https://hotelmonitor-cachepage.eclerx.com/savepage/tk_15432191707680945_sr_2047.html","info")</f>
        <v/>
      </c>
      <c r="AA71" t="n">
        <v>500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87</v>
      </c>
      <c r="AO71" t="s">
        <v>88</v>
      </c>
      <c r="AP71" t="n">
        <v>20</v>
      </c>
      <c r="AQ71" t="s">
        <v>89</v>
      </c>
      <c r="AR71" t="s">
        <v>111</v>
      </c>
      <c r="AS71" t="s"/>
      <c r="AT71" t="s">
        <v>91</v>
      </c>
      <c r="AU71" t="s"/>
      <c r="AV71" t="s"/>
      <c r="AW71" t="s"/>
      <c r="AX71" t="s"/>
      <c r="AY71" t="n">
        <v>2267768</v>
      </c>
      <c r="AZ71" t="s">
        <v>163</v>
      </c>
      <c r="BA71" t="s"/>
      <c r="BB71" t="n">
        <v>289674</v>
      </c>
      <c r="BC71" t="n">
        <v>-16.74945</v>
      </c>
      <c r="BD71" t="n">
        <v>28.097054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93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161</v>
      </c>
      <c r="F72" t="n">
        <v>72146</v>
      </c>
      <c r="G72" t="s">
        <v>74</v>
      </c>
      <c r="H72" t="s">
        <v>75</v>
      </c>
      <c r="I72" t="s"/>
      <c r="J72" t="s">
        <v>76</v>
      </c>
      <c r="K72" t="n">
        <v>183</v>
      </c>
      <c r="L72" t="s">
        <v>77</v>
      </c>
      <c r="M72" t="s"/>
      <c r="N72" t="s">
        <v>78</v>
      </c>
      <c r="O72" t="s">
        <v>79</v>
      </c>
      <c r="P72" t="s">
        <v>161</v>
      </c>
      <c r="Q72" t="s"/>
      <c r="R72" t="s">
        <v>80</v>
      </c>
      <c r="S72" t="s">
        <v>169</v>
      </c>
      <c r="T72" t="s">
        <v>82</v>
      </c>
      <c r="U72" t="s"/>
      <c r="V72" t="s">
        <v>83</v>
      </c>
      <c r="W72" t="s">
        <v>84</v>
      </c>
      <c r="X72" t="s"/>
      <c r="Y72" t="s">
        <v>85</v>
      </c>
      <c r="Z72">
        <f>HYPERLINK("https://hotelmonitor-cachepage.eclerx.com/savepage/tk_15432191707680945_sr_2047.html","info")</f>
        <v/>
      </c>
      <c r="AA72" t="n">
        <v>500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87</v>
      </c>
      <c r="AO72" t="s">
        <v>88</v>
      </c>
      <c r="AP72" t="n">
        <v>20</v>
      </c>
      <c r="AQ72" t="s">
        <v>89</v>
      </c>
      <c r="AR72" t="s">
        <v>118</v>
      </c>
      <c r="AS72" t="s"/>
      <c r="AT72" t="s">
        <v>91</v>
      </c>
      <c r="AU72" t="s"/>
      <c r="AV72" t="s"/>
      <c r="AW72" t="s"/>
      <c r="AX72" t="s"/>
      <c r="AY72" t="n">
        <v>2267768</v>
      </c>
      <c r="AZ72" t="s">
        <v>163</v>
      </c>
      <c r="BA72" t="s"/>
      <c r="BB72" t="n">
        <v>289674</v>
      </c>
      <c r="BC72" t="n">
        <v>-16.74945</v>
      </c>
      <c r="BD72" t="n">
        <v>28.097054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93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170</v>
      </c>
      <c r="F73" t="s"/>
      <c r="G73" t="s">
        <v>74</v>
      </c>
      <c r="H73" t="s">
        <v>75</v>
      </c>
      <c r="I73" t="s"/>
      <c r="J73" t="s">
        <v>76</v>
      </c>
      <c r="K73" t="n">
        <v>27</v>
      </c>
      <c r="L73" t="s">
        <v>77</v>
      </c>
      <c r="M73" t="s"/>
      <c r="N73" t="s">
        <v>78</v>
      </c>
      <c r="O73" t="s">
        <v>79</v>
      </c>
      <c r="P73" t="s">
        <v>170</v>
      </c>
      <c r="Q73" t="s"/>
      <c r="R73" t="s">
        <v>80</v>
      </c>
      <c r="S73" t="s">
        <v>171</v>
      </c>
      <c r="T73" t="s">
        <v>82</v>
      </c>
      <c r="U73" t="s"/>
      <c r="V73" t="s">
        <v>83</v>
      </c>
      <c r="W73" t="s">
        <v>84</v>
      </c>
      <c r="X73" t="s"/>
      <c r="Y73" t="s">
        <v>85</v>
      </c>
      <c r="Z73">
        <f>HYPERLINK("https://hotelmonitor-cachepage.eclerx.com/savepage/tk_15432238336117425_sr_2047.html","info")</f>
        <v/>
      </c>
      <c r="AA73" t="s"/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87</v>
      </c>
      <c r="AO73" t="s">
        <v>88</v>
      </c>
      <c r="AP73" t="n">
        <v>677</v>
      </c>
      <c r="AQ73" t="s">
        <v>89</v>
      </c>
      <c r="AR73" t="s">
        <v>121</v>
      </c>
      <c r="AS73" t="s"/>
      <c r="AT73" t="s">
        <v>91</v>
      </c>
      <c r="AU73" t="s"/>
      <c r="AV73" t="s"/>
      <c r="AW73" t="s"/>
      <c r="AX73" t="s"/>
      <c r="AY73" t="s"/>
      <c r="AZ73" t="s"/>
      <c r="BA73" t="s"/>
      <c r="BB73" t="s"/>
      <c r="BC73" t="s"/>
      <c r="BD73" t="s"/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93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172</v>
      </c>
      <c r="F74" t="n">
        <v>72084</v>
      </c>
      <c r="G74" t="s">
        <v>74</v>
      </c>
      <c r="H74" t="s">
        <v>75</v>
      </c>
      <c r="I74" t="s"/>
      <c r="J74" t="s">
        <v>76</v>
      </c>
      <c r="K74" t="n">
        <v>99</v>
      </c>
      <c r="L74" t="s">
        <v>77</v>
      </c>
      <c r="M74" t="s"/>
      <c r="N74" t="s">
        <v>78</v>
      </c>
      <c r="O74" t="s">
        <v>79</v>
      </c>
      <c r="P74" t="s">
        <v>173</v>
      </c>
      <c r="Q74" t="s"/>
      <c r="R74" t="s">
        <v>80</v>
      </c>
      <c r="S74" t="s">
        <v>174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HYPERLINK("https://hotelmonitor-cachepage.eclerx.com/savepage/tk_15432198985483246_sr_2047.html","info")</f>
        <v/>
      </c>
      <c r="AA74" t="n">
        <v>1965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87</v>
      </c>
      <c r="AO74" t="s">
        <v>88</v>
      </c>
      <c r="AP74" t="n">
        <v>122</v>
      </c>
      <c r="AQ74" t="s">
        <v>89</v>
      </c>
      <c r="AR74" t="s">
        <v>96</v>
      </c>
      <c r="AS74" t="s"/>
      <c r="AT74" t="s">
        <v>91</v>
      </c>
      <c r="AU74" t="s"/>
      <c r="AV74" t="s"/>
      <c r="AW74" t="s"/>
      <c r="AX74" t="s"/>
      <c r="AY74" t="n">
        <v>2268048</v>
      </c>
      <c r="AZ74" t="s">
        <v>175</v>
      </c>
      <c r="BA74" t="s"/>
      <c r="BB74" t="n">
        <v>571234</v>
      </c>
      <c r="BC74" t="n">
        <v>-16.402159</v>
      </c>
      <c r="BD74" t="n">
        <v>28.311983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93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172</v>
      </c>
      <c r="F75" t="n">
        <v>72084</v>
      </c>
      <c r="G75" t="s">
        <v>74</v>
      </c>
      <c r="H75" t="s">
        <v>75</v>
      </c>
      <c r="I75" t="s"/>
      <c r="J75" t="s">
        <v>76</v>
      </c>
      <c r="K75" t="n">
        <v>109</v>
      </c>
      <c r="L75" t="s">
        <v>77</v>
      </c>
      <c r="M75" t="s"/>
      <c r="N75" t="s">
        <v>78</v>
      </c>
      <c r="O75" t="s">
        <v>79</v>
      </c>
      <c r="P75" t="s">
        <v>173</v>
      </c>
      <c r="Q75" t="s"/>
      <c r="R75" t="s">
        <v>80</v>
      </c>
      <c r="S75" t="s">
        <v>176</v>
      </c>
      <c r="T75" t="s">
        <v>82</v>
      </c>
      <c r="U75" t="s"/>
      <c r="V75" t="s">
        <v>83</v>
      </c>
      <c r="W75" t="s">
        <v>84</v>
      </c>
      <c r="X75" t="s"/>
      <c r="Y75" t="s">
        <v>85</v>
      </c>
      <c r="Z75">
        <f>HYPERLINK("https://hotelmonitor-cachepage.eclerx.com/savepage/tk_15432198985483246_sr_2047.html","info")</f>
        <v/>
      </c>
      <c r="AA75" t="n">
        <v>1965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87</v>
      </c>
      <c r="AO75" t="s">
        <v>88</v>
      </c>
      <c r="AP75" t="n">
        <v>122</v>
      </c>
      <c r="AQ75" t="s">
        <v>89</v>
      </c>
      <c r="AR75" t="s">
        <v>95</v>
      </c>
      <c r="AS75" t="s"/>
      <c r="AT75" t="s">
        <v>91</v>
      </c>
      <c r="AU75" t="s"/>
      <c r="AV75" t="s"/>
      <c r="AW75" t="s"/>
      <c r="AX75" t="s"/>
      <c r="AY75" t="n">
        <v>2268048</v>
      </c>
      <c r="AZ75" t="s">
        <v>175</v>
      </c>
      <c r="BA75" t="s"/>
      <c r="BB75" t="n">
        <v>571234</v>
      </c>
      <c r="BC75" t="n">
        <v>-16.402159</v>
      </c>
      <c r="BD75" t="n">
        <v>28.311983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93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172</v>
      </c>
      <c r="F76" t="n">
        <v>72084</v>
      </c>
      <c r="G76" t="s">
        <v>74</v>
      </c>
      <c r="H76" t="s">
        <v>75</v>
      </c>
      <c r="I76" t="s"/>
      <c r="J76" t="s">
        <v>76</v>
      </c>
      <c r="K76" t="n">
        <v>109</v>
      </c>
      <c r="L76" t="s">
        <v>77</v>
      </c>
      <c r="M76" t="s"/>
      <c r="N76" t="s">
        <v>78</v>
      </c>
      <c r="O76" t="s">
        <v>79</v>
      </c>
      <c r="P76" t="s">
        <v>173</v>
      </c>
      <c r="Q76" t="s"/>
      <c r="R76" t="s">
        <v>80</v>
      </c>
      <c r="S76" t="s">
        <v>176</v>
      </c>
      <c r="T76" t="s">
        <v>82</v>
      </c>
      <c r="U76" t="s"/>
      <c r="V76" t="s">
        <v>83</v>
      </c>
      <c r="W76" t="s">
        <v>84</v>
      </c>
      <c r="X76" t="s"/>
      <c r="Y76" t="s">
        <v>85</v>
      </c>
      <c r="Z76">
        <f>HYPERLINK("https://hotelmonitor-cachepage.eclerx.com/savepage/tk_15432198985483246_sr_2047.html","info")</f>
        <v/>
      </c>
      <c r="AA76" t="n">
        <v>1965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87</v>
      </c>
      <c r="AO76" t="s">
        <v>88</v>
      </c>
      <c r="AP76" t="n">
        <v>122</v>
      </c>
      <c r="AQ76" t="s">
        <v>89</v>
      </c>
      <c r="AR76" t="s">
        <v>97</v>
      </c>
      <c r="AS76" t="s"/>
      <c r="AT76" t="s">
        <v>91</v>
      </c>
      <c r="AU76" t="s"/>
      <c r="AV76" t="s"/>
      <c r="AW76" t="s"/>
      <c r="AX76" t="s"/>
      <c r="AY76" t="n">
        <v>2268048</v>
      </c>
      <c r="AZ76" t="s">
        <v>175</v>
      </c>
      <c r="BA76" t="s"/>
      <c r="BB76" t="n">
        <v>571234</v>
      </c>
      <c r="BC76" t="n">
        <v>-16.402159</v>
      </c>
      <c r="BD76" t="n">
        <v>28.311983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93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172</v>
      </c>
      <c r="F77" t="n">
        <v>72084</v>
      </c>
      <c r="G77" t="s">
        <v>74</v>
      </c>
      <c r="H77" t="s">
        <v>75</v>
      </c>
      <c r="I77" t="s"/>
      <c r="J77" t="s">
        <v>76</v>
      </c>
      <c r="K77" t="n">
        <v>109</v>
      </c>
      <c r="L77" t="s">
        <v>77</v>
      </c>
      <c r="M77" t="s"/>
      <c r="N77" t="s">
        <v>78</v>
      </c>
      <c r="O77" t="s">
        <v>79</v>
      </c>
      <c r="P77" t="s">
        <v>173</v>
      </c>
      <c r="Q77" t="s"/>
      <c r="R77" t="s">
        <v>80</v>
      </c>
      <c r="S77" t="s">
        <v>176</v>
      </c>
      <c r="T77" t="s">
        <v>82</v>
      </c>
      <c r="U77" t="s"/>
      <c r="V77" t="s">
        <v>83</v>
      </c>
      <c r="W77" t="s">
        <v>84</v>
      </c>
      <c r="X77" t="s"/>
      <c r="Y77" t="s">
        <v>85</v>
      </c>
      <c r="Z77">
        <f>HYPERLINK("https://hotelmonitor-cachepage.eclerx.com/savepage/tk_15432198985483246_sr_2047.html","info")</f>
        <v/>
      </c>
      <c r="AA77" t="n">
        <v>1965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87</v>
      </c>
      <c r="AO77" t="s">
        <v>88</v>
      </c>
      <c r="AP77" t="n">
        <v>122</v>
      </c>
      <c r="AQ77" t="s">
        <v>89</v>
      </c>
      <c r="AR77" t="s">
        <v>116</v>
      </c>
      <c r="AS77" t="s"/>
      <c r="AT77" t="s">
        <v>91</v>
      </c>
      <c r="AU77" t="s"/>
      <c r="AV77" t="s"/>
      <c r="AW77" t="s"/>
      <c r="AX77" t="s"/>
      <c r="AY77" t="n">
        <v>2268048</v>
      </c>
      <c r="AZ77" t="s">
        <v>175</v>
      </c>
      <c r="BA77" t="s"/>
      <c r="BB77" t="n">
        <v>571234</v>
      </c>
      <c r="BC77" t="n">
        <v>-16.402159</v>
      </c>
      <c r="BD77" t="n">
        <v>28.311983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93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172</v>
      </c>
      <c r="F78" t="n">
        <v>72084</v>
      </c>
      <c r="G78" t="s">
        <v>74</v>
      </c>
      <c r="H78" t="s">
        <v>75</v>
      </c>
      <c r="I78" t="s"/>
      <c r="J78" t="s">
        <v>76</v>
      </c>
      <c r="K78" t="n">
        <v>99</v>
      </c>
      <c r="L78" t="s">
        <v>77</v>
      </c>
      <c r="M78" t="s"/>
      <c r="N78" t="s">
        <v>78</v>
      </c>
      <c r="O78" t="s">
        <v>79</v>
      </c>
      <c r="P78" t="s">
        <v>173</v>
      </c>
      <c r="Q78" t="s"/>
      <c r="R78" t="s">
        <v>80</v>
      </c>
      <c r="S78" t="s">
        <v>174</v>
      </c>
      <c r="T78" t="s">
        <v>82</v>
      </c>
      <c r="U78" t="s"/>
      <c r="V78" t="s">
        <v>83</v>
      </c>
      <c r="W78" t="s">
        <v>84</v>
      </c>
      <c r="X78" t="s"/>
      <c r="Y78" t="s">
        <v>85</v>
      </c>
      <c r="Z78">
        <f>HYPERLINK("https://hotelmonitor-cachepage.eclerx.com/savepage/tk_15432198985483246_sr_2047.html","info")</f>
        <v/>
      </c>
      <c r="AA78" t="n">
        <v>1965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87</v>
      </c>
      <c r="AO78" t="s">
        <v>88</v>
      </c>
      <c r="AP78" t="n">
        <v>122</v>
      </c>
      <c r="AQ78" t="s">
        <v>89</v>
      </c>
      <c r="AR78" t="s">
        <v>107</v>
      </c>
      <c r="AS78" t="s"/>
      <c r="AT78" t="s">
        <v>91</v>
      </c>
      <c r="AU78" t="s"/>
      <c r="AV78" t="s"/>
      <c r="AW78" t="s"/>
      <c r="AX78" t="s"/>
      <c r="AY78" t="n">
        <v>2268048</v>
      </c>
      <c r="AZ78" t="s">
        <v>175</v>
      </c>
      <c r="BA78" t="s"/>
      <c r="BB78" t="n">
        <v>571234</v>
      </c>
      <c r="BC78" t="n">
        <v>-16.402159</v>
      </c>
      <c r="BD78" t="n">
        <v>28.311983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93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172</v>
      </c>
      <c r="F79" t="n">
        <v>72084</v>
      </c>
      <c r="G79" t="s">
        <v>74</v>
      </c>
      <c r="H79" t="s">
        <v>75</v>
      </c>
      <c r="I79" t="s"/>
      <c r="J79" t="s">
        <v>76</v>
      </c>
      <c r="K79" t="n">
        <v>99</v>
      </c>
      <c r="L79" t="s">
        <v>77</v>
      </c>
      <c r="M79" t="s"/>
      <c r="N79" t="s">
        <v>78</v>
      </c>
      <c r="O79" t="s">
        <v>79</v>
      </c>
      <c r="P79" t="s">
        <v>173</v>
      </c>
      <c r="Q79" t="s"/>
      <c r="R79" t="s">
        <v>80</v>
      </c>
      <c r="S79" t="s">
        <v>174</v>
      </c>
      <c r="T79" t="s">
        <v>82</v>
      </c>
      <c r="U79" t="s"/>
      <c r="V79" t="s">
        <v>83</v>
      </c>
      <c r="W79" t="s">
        <v>84</v>
      </c>
      <c r="X79" t="s"/>
      <c r="Y79" t="s">
        <v>85</v>
      </c>
      <c r="Z79">
        <f>HYPERLINK("https://hotelmonitor-cachepage.eclerx.com/savepage/tk_15432198985483246_sr_2047.html","info")</f>
        <v/>
      </c>
      <c r="AA79" t="n">
        <v>1965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87</v>
      </c>
      <c r="AO79" t="s">
        <v>88</v>
      </c>
      <c r="AP79" t="n">
        <v>122</v>
      </c>
      <c r="AQ79" t="s">
        <v>89</v>
      </c>
      <c r="AR79" t="s">
        <v>96</v>
      </c>
      <c r="AS79" t="s"/>
      <c r="AT79" t="s">
        <v>91</v>
      </c>
      <c r="AU79" t="s"/>
      <c r="AV79" t="s"/>
      <c r="AW79" t="s"/>
      <c r="AX79" t="s"/>
      <c r="AY79" t="n">
        <v>2268048</v>
      </c>
      <c r="AZ79" t="s">
        <v>175</v>
      </c>
      <c r="BA79" t="s"/>
      <c r="BB79" t="n">
        <v>571234</v>
      </c>
      <c r="BC79" t="n">
        <v>-16.402159</v>
      </c>
      <c r="BD79" t="n">
        <v>28.311983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93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172</v>
      </c>
      <c r="F80" t="n">
        <v>72084</v>
      </c>
      <c r="G80" t="s">
        <v>74</v>
      </c>
      <c r="H80" t="s">
        <v>75</v>
      </c>
      <c r="I80" t="s"/>
      <c r="J80" t="s">
        <v>76</v>
      </c>
      <c r="K80" t="n">
        <v>104</v>
      </c>
      <c r="L80" t="s">
        <v>77</v>
      </c>
      <c r="M80" t="s"/>
      <c r="N80" t="s">
        <v>78</v>
      </c>
      <c r="O80" t="s">
        <v>79</v>
      </c>
      <c r="P80" t="s">
        <v>173</v>
      </c>
      <c r="Q80" t="s"/>
      <c r="R80" t="s">
        <v>80</v>
      </c>
      <c r="S80" t="s">
        <v>177</v>
      </c>
      <c r="T80" t="s">
        <v>82</v>
      </c>
      <c r="U80" t="s"/>
      <c r="V80" t="s">
        <v>83</v>
      </c>
      <c r="W80" t="s">
        <v>84</v>
      </c>
      <c r="X80" t="s"/>
      <c r="Y80" t="s">
        <v>85</v>
      </c>
      <c r="Z80">
        <f>HYPERLINK("https://hotelmonitor-cachepage.eclerx.com/savepage/tk_15432198985483246_sr_2047.html","info")</f>
        <v/>
      </c>
      <c r="AA80" t="n">
        <v>1965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>
        <v>87</v>
      </c>
      <c r="AO80" t="s">
        <v>88</v>
      </c>
      <c r="AP80" t="n">
        <v>122</v>
      </c>
      <c r="AQ80" t="s">
        <v>89</v>
      </c>
      <c r="AR80" t="s">
        <v>115</v>
      </c>
      <c r="AS80" t="s"/>
      <c r="AT80" t="s">
        <v>91</v>
      </c>
      <c r="AU80" t="s"/>
      <c r="AV80" t="s"/>
      <c r="AW80" t="s"/>
      <c r="AX80" t="s"/>
      <c r="AY80" t="n">
        <v>2268048</v>
      </c>
      <c r="AZ80" t="s">
        <v>175</v>
      </c>
      <c r="BA80" t="s"/>
      <c r="BB80" t="n">
        <v>571234</v>
      </c>
      <c r="BC80" t="n">
        <v>-16.402159</v>
      </c>
      <c r="BD80" t="n">
        <v>28.311983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93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172</v>
      </c>
      <c r="F81" t="n">
        <v>72084</v>
      </c>
      <c r="G81" t="s">
        <v>74</v>
      </c>
      <c r="H81" t="s">
        <v>75</v>
      </c>
      <c r="I81" t="s"/>
      <c r="J81" t="s">
        <v>76</v>
      </c>
      <c r="K81" t="n">
        <v>102</v>
      </c>
      <c r="L81" t="s">
        <v>77</v>
      </c>
      <c r="M81" t="s"/>
      <c r="N81" t="s">
        <v>78</v>
      </c>
      <c r="O81" t="s">
        <v>79</v>
      </c>
      <c r="P81" t="s">
        <v>173</v>
      </c>
      <c r="Q81" t="s"/>
      <c r="R81" t="s">
        <v>80</v>
      </c>
      <c r="S81" t="s">
        <v>178</v>
      </c>
      <c r="T81" t="s">
        <v>82</v>
      </c>
      <c r="U81" t="s"/>
      <c r="V81" t="s">
        <v>83</v>
      </c>
      <c r="W81" t="s">
        <v>84</v>
      </c>
      <c r="X81" t="s"/>
      <c r="Y81" t="s">
        <v>85</v>
      </c>
      <c r="Z81">
        <f>HYPERLINK("https://hotelmonitor-cachepage.eclerx.com/savepage/tk_15432198985483246_sr_2047.html","info")</f>
        <v/>
      </c>
      <c r="AA81" t="n">
        <v>1965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>
        <v>87</v>
      </c>
      <c r="AO81" t="s">
        <v>88</v>
      </c>
      <c r="AP81" t="n">
        <v>122</v>
      </c>
      <c r="AQ81" t="s">
        <v>89</v>
      </c>
      <c r="AR81" t="s">
        <v>118</v>
      </c>
      <c r="AS81" t="s"/>
      <c r="AT81" t="s">
        <v>91</v>
      </c>
      <c r="AU81" t="s"/>
      <c r="AV81" t="s"/>
      <c r="AW81" t="s"/>
      <c r="AX81" t="s"/>
      <c r="AY81" t="n">
        <v>2268048</v>
      </c>
      <c r="AZ81" t="s">
        <v>175</v>
      </c>
      <c r="BA81" t="s"/>
      <c r="BB81" t="n">
        <v>571234</v>
      </c>
      <c r="BC81" t="n">
        <v>-16.402159</v>
      </c>
      <c r="BD81" t="n">
        <v>28.311983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93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179</v>
      </c>
      <c r="F82" t="n">
        <v>261640</v>
      </c>
      <c r="G82" t="s">
        <v>74</v>
      </c>
      <c r="H82" t="s">
        <v>75</v>
      </c>
      <c r="I82" t="s"/>
      <c r="J82" t="s">
        <v>76</v>
      </c>
      <c r="K82" t="n">
        <v>63</v>
      </c>
      <c r="L82" t="s">
        <v>77</v>
      </c>
      <c r="M82" t="s"/>
      <c r="N82" t="s">
        <v>78</v>
      </c>
      <c r="O82" t="s">
        <v>79</v>
      </c>
      <c r="P82" t="s">
        <v>179</v>
      </c>
      <c r="Q82" t="s"/>
      <c r="R82" t="s">
        <v>80</v>
      </c>
      <c r="S82" t="s">
        <v>180</v>
      </c>
      <c r="T82" t="s">
        <v>82</v>
      </c>
      <c r="U82" t="s"/>
      <c r="V82" t="s">
        <v>83</v>
      </c>
      <c r="W82" t="s">
        <v>84</v>
      </c>
      <c r="X82" t="s"/>
      <c r="Y82" t="s">
        <v>85</v>
      </c>
      <c r="Z82">
        <f>HYPERLINK("https://hotelmonitor-cachepage.eclerx.com/savepage/tk_15432193543426206_sr_2047.html","info")</f>
        <v/>
      </c>
      <c r="AA82" t="n">
        <v>88424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>
        <v>87</v>
      </c>
      <c r="AO82" t="s">
        <v>88</v>
      </c>
      <c r="AP82" t="n">
        <v>46</v>
      </c>
      <c r="AQ82" t="s">
        <v>89</v>
      </c>
      <c r="AR82" t="s">
        <v>181</v>
      </c>
      <c r="AS82" t="s"/>
      <c r="AT82" t="s">
        <v>91</v>
      </c>
      <c r="AU82" t="s"/>
      <c r="AV82" t="s"/>
      <c r="AW82" t="s"/>
      <c r="AX82" t="s"/>
      <c r="AY82" t="n">
        <v>2268252</v>
      </c>
      <c r="AZ82" t="s">
        <v>182</v>
      </c>
      <c r="BA82" t="s"/>
      <c r="BB82" t="n">
        <v>754298</v>
      </c>
      <c r="BC82" t="n">
        <v>-16.248295</v>
      </c>
      <c r="BD82" t="n">
        <v>28.466162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93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179</v>
      </c>
      <c r="F83" t="n">
        <v>261640</v>
      </c>
      <c r="G83" t="s">
        <v>74</v>
      </c>
      <c r="H83" t="s">
        <v>75</v>
      </c>
      <c r="I83" t="s"/>
      <c r="J83" t="s">
        <v>76</v>
      </c>
      <c r="K83" t="n">
        <v>70</v>
      </c>
      <c r="L83" t="s">
        <v>77</v>
      </c>
      <c r="M83" t="s"/>
      <c r="N83" t="s">
        <v>78</v>
      </c>
      <c r="O83" t="s">
        <v>79</v>
      </c>
      <c r="P83" t="s">
        <v>179</v>
      </c>
      <c r="Q83" t="s"/>
      <c r="R83" t="s">
        <v>80</v>
      </c>
      <c r="S83" t="s">
        <v>183</v>
      </c>
      <c r="T83" t="s">
        <v>82</v>
      </c>
      <c r="U83" t="s"/>
      <c r="V83" t="s">
        <v>83</v>
      </c>
      <c r="W83" t="s">
        <v>84</v>
      </c>
      <c r="X83" t="s"/>
      <c r="Y83" t="s">
        <v>85</v>
      </c>
      <c r="Z83">
        <f>HYPERLINK("https://hotelmonitor-cachepage.eclerx.com/savepage/tk_15432193543426206_sr_2047.html","info")</f>
        <v/>
      </c>
      <c r="AA83" t="n">
        <v>88424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>
        <v>87</v>
      </c>
      <c r="AO83" t="s">
        <v>88</v>
      </c>
      <c r="AP83" t="n">
        <v>46</v>
      </c>
      <c r="AQ83" t="s">
        <v>89</v>
      </c>
      <c r="AR83" t="s">
        <v>95</v>
      </c>
      <c r="AS83" t="s"/>
      <c r="AT83" t="s">
        <v>91</v>
      </c>
      <c r="AU83" t="s"/>
      <c r="AV83" t="s"/>
      <c r="AW83" t="s"/>
      <c r="AX83" t="s"/>
      <c r="AY83" t="n">
        <v>2268252</v>
      </c>
      <c r="AZ83" t="s">
        <v>182</v>
      </c>
      <c r="BA83" t="s"/>
      <c r="BB83" t="n">
        <v>754298</v>
      </c>
      <c r="BC83" t="n">
        <v>-16.248295</v>
      </c>
      <c r="BD83" t="n">
        <v>28.466162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93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179</v>
      </c>
      <c r="F84" t="n">
        <v>261640</v>
      </c>
      <c r="G84" t="s">
        <v>74</v>
      </c>
      <c r="H84" t="s">
        <v>75</v>
      </c>
      <c r="I84" t="s"/>
      <c r="J84" t="s">
        <v>76</v>
      </c>
      <c r="K84" t="n">
        <v>70</v>
      </c>
      <c r="L84" t="s">
        <v>77</v>
      </c>
      <c r="M84" t="s"/>
      <c r="N84" t="s">
        <v>78</v>
      </c>
      <c r="O84" t="s">
        <v>79</v>
      </c>
      <c r="P84" t="s">
        <v>179</v>
      </c>
      <c r="Q84" t="s"/>
      <c r="R84" t="s">
        <v>80</v>
      </c>
      <c r="S84" t="s">
        <v>183</v>
      </c>
      <c r="T84" t="s">
        <v>82</v>
      </c>
      <c r="U84" t="s"/>
      <c r="V84" t="s">
        <v>83</v>
      </c>
      <c r="W84" t="s">
        <v>84</v>
      </c>
      <c r="X84" t="s"/>
      <c r="Y84" t="s">
        <v>85</v>
      </c>
      <c r="Z84">
        <f>HYPERLINK("https://hotelmonitor-cachepage.eclerx.com/savepage/tk_15432193543426206_sr_2047.html","info")</f>
        <v/>
      </c>
      <c r="AA84" t="n">
        <v>88424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>
        <v>87</v>
      </c>
      <c r="AO84" t="s">
        <v>88</v>
      </c>
      <c r="AP84" t="n">
        <v>46</v>
      </c>
      <c r="AQ84" t="s">
        <v>89</v>
      </c>
      <c r="AR84" t="s">
        <v>96</v>
      </c>
      <c r="AS84" t="s"/>
      <c r="AT84" t="s">
        <v>91</v>
      </c>
      <c r="AU84" t="s"/>
      <c r="AV84" t="s"/>
      <c r="AW84" t="s"/>
      <c r="AX84" t="s"/>
      <c r="AY84" t="n">
        <v>2268252</v>
      </c>
      <c r="AZ84" t="s">
        <v>182</v>
      </c>
      <c r="BA84" t="s"/>
      <c r="BB84" t="n">
        <v>754298</v>
      </c>
      <c r="BC84" t="n">
        <v>-16.248295</v>
      </c>
      <c r="BD84" t="n">
        <v>28.466162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93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179</v>
      </c>
      <c r="F85" t="n">
        <v>261640</v>
      </c>
      <c r="G85" t="s">
        <v>74</v>
      </c>
      <c r="H85" t="s">
        <v>75</v>
      </c>
      <c r="I85" t="s"/>
      <c r="J85" t="s">
        <v>76</v>
      </c>
      <c r="K85" t="n">
        <v>66</v>
      </c>
      <c r="L85" t="s">
        <v>77</v>
      </c>
      <c r="M85" t="s"/>
      <c r="N85" t="s">
        <v>78</v>
      </c>
      <c r="O85" t="s">
        <v>79</v>
      </c>
      <c r="P85" t="s">
        <v>179</v>
      </c>
      <c r="Q85" t="s"/>
      <c r="R85" t="s">
        <v>80</v>
      </c>
      <c r="S85" t="s">
        <v>120</v>
      </c>
      <c r="T85" t="s">
        <v>82</v>
      </c>
      <c r="U85" t="s"/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HYPERLINK("https://hotelmonitor-cachepage.eclerx.com/savepage/tk_15432193543426206_sr_2047.html","info")</f>
        <v/>
      </c>
      <c r="AA85" t="n">
        <v>88424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>
        <v>87</v>
      </c>
      <c r="AO85" t="s">
        <v>88</v>
      </c>
      <c r="AP85" t="n">
        <v>46</v>
      </c>
      <c r="AQ85" t="s">
        <v>89</v>
      </c>
      <c r="AR85" t="s">
        <v>99</v>
      </c>
      <c r="AS85" t="s"/>
      <c r="AT85" t="s">
        <v>91</v>
      </c>
      <c r="AU85" t="s"/>
      <c r="AV85" t="s"/>
      <c r="AW85" t="s"/>
      <c r="AX85" t="s"/>
      <c r="AY85" t="n">
        <v>2268252</v>
      </c>
      <c r="AZ85" t="s">
        <v>182</v>
      </c>
      <c r="BA85" t="s"/>
      <c r="BB85" t="n">
        <v>754298</v>
      </c>
      <c r="BC85" t="n">
        <v>-16.248295</v>
      </c>
      <c r="BD85" t="n">
        <v>28.466162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93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179</v>
      </c>
      <c r="F86" t="n">
        <v>261640</v>
      </c>
      <c r="G86" t="s">
        <v>74</v>
      </c>
      <c r="H86" t="s">
        <v>75</v>
      </c>
      <c r="I86" t="s"/>
      <c r="J86" t="s">
        <v>76</v>
      </c>
      <c r="K86" t="n">
        <v>70</v>
      </c>
      <c r="L86" t="s">
        <v>77</v>
      </c>
      <c r="M86" t="s"/>
      <c r="N86" t="s">
        <v>78</v>
      </c>
      <c r="O86" t="s">
        <v>79</v>
      </c>
      <c r="P86" t="s">
        <v>179</v>
      </c>
      <c r="Q86" t="s"/>
      <c r="R86" t="s">
        <v>80</v>
      </c>
      <c r="S86" t="s">
        <v>183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HYPERLINK("https://hotelmonitor-cachepage.eclerx.com/savepage/tk_15432193543426206_sr_2047.html","info")</f>
        <v/>
      </c>
      <c r="AA86" t="n">
        <v>88424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>
        <v>87</v>
      </c>
      <c r="AO86" t="s">
        <v>88</v>
      </c>
      <c r="AP86" t="n">
        <v>46</v>
      </c>
      <c r="AQ86" t="s">
        <v>89</v>
      </c>
      <c r="AR86" t="s">
        <v>90</v>
      </c>
      <c r="AS86" t="s"/>
      <c r="AT86" t="s">
        <v>91</v>
      </c>
      <c r="AU86" t="s"/>
      <c r="AV86" t="s"/>
      <c r="AW86" t="s"/>
      <c r="AX86" t="s"/>
      <c r="AY86" t="n">
        <v>2268252</v>
      </c>
      <c r="AZ86" t="s">
        <v>182</v>
      </c>
      <c r="BA86" t="s"/>
      <c r="BB86" t="n">
        <v>754298</v>
      </c>
      <c r="BC86" t="n">
        <v>-16.248295</v>
      </c>
      <c r="BD86" t="n">
        <v>28.466162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93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179</v>
      </c>
      <c r="F87" t="n">
        <v>261640</v>
      </c>
      <c r="G87" t="s">
        <v>74</v>
      </c>
      <c r="H87" t="s">
        <v>75</v>
      </c>
      <c r="I87" t="s"/>
      <c r="J87" t="s">
        <v>76</v>
      </c>
      <c r="K87" t="n">
        <v>81</v>
      </c>
      <c r="L87" t="s">
        <v>77</v>
      </c>
      <c r="M87" t="s"/>
      <c r="N87" t="s">
        <v>78</v>
      </c>
      <c r="O87" t="s">
        <v>79</v>
      </c>
      <c r="P87" t="s">
        <v>179</v>
      </c>
      <c r="Q87" t="s"/>
      <c r="R87" t="s">
        <v>80</v>
      </c>
      <c r="S87" t="s">
        <v>184</v>
      </c>
      <c r="T87" t="s">
        <v>82</v>
      </c>
      <c r="U87" t="s"/>
      <c r="V87" t="s">
        <v>83</v>
      </c>
      <c r="W87" t="s">
        <v>84</v>
      </c>
      <c r="X87" t="s"/>
      <c r="Y87" t="s">
        <v>85</v>
      </c>
      <c r="Z87">
        <f>HYPERLINK("https://hotelmonitor-cachepage.eclerx.com/savepage/tk_15432193543426206_sr_2047.html","info")</f>
        <v/>
      </c>
      <c r="AA87" t="n">
        <v>88424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>
        <v>87</v>
      </c>
      <c r="AO87" t="s">
        <v>88</v>
      </c>
      <c r="AP87" t="n">
        <v>46</v>
      </c>
      <c r="AQ87" t="s">
        <v>89</v>
      </c>
      <c r="AR87" t="s">
        <v>101</v>
      </c>
      <c r="AS87" t="s"/>
      <c r="AT87" t="s">
        <v>91</v>
      </c>
      <c r="AU87" t="s"/>
      <c r="AV87" t="s"/>
      <c r="AW87" t="s"/>
      <c r="AX87" t="s"/>
      <c r="AY87" t="n">
        <v>2268252</v>
      </c>
      <c r="AZ87" t="s">
        <v>182</v>
      </c>
      <c r="BA87" t="s"/>
      <c r="BB87" t="n">
        <v>754298</v>
      </c>
      <c r="BC87" t="n">
        <v>-16.248295</v>
      </c>
      <c r="BD87" t="n">
        <v>28.466162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93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179</v>
      </c>
      <c r="F88" t="n">
        <v>261640</v>
      </c>
      <c r="G88" t="s">
        <v>74</v>
      </c>
      <c r="H88" t="s">
        <v>75</v>
      </c>
      <c r="I88" t="s"/>
      <c r="J88" t="s">
        <v>76</v>
      </c>
      <c r="K88" t="n">
        <v>70</v>
      </c>
      <c r="L88" t="s">
        <v>77</v>
      </c>
      <c r="M88" t="s"/>
      <c r="N88" t="s">
        <v>78</v>
      </c>
      <c r="O88" t="s">
        <v>79</v>
      </c>
      <c r="P88" t="s">
        <v>179</v>
      </c>
      <c r="Q88" t="s"/>
      <c r="R88" t="s">
        <v>80</v>
      </c>
      <c r="S88" t="s">
        <v>183</v>
      </c>
      <c r="T88" t="s">
        <v>82</v>
      </c>
      <c r="U88" t="s"/>
      <c r="V88" t="s">
        <v>83</v>
      </c>
      <c r="W88" t="s">
        <v>84</v>
      </c>
      <c r="X88" t="s"/>
      <c r="Y88" t="s">
        <v>85</v>
      </c>
      <c r="Z88">
        <f>HYPERLINK("https://hotelmonitor-cachepage.eclerx.com/savepage/tk_15432193543426206_sr_2047.html","info")</f>
        <v/>
      </c>
      <c r="AA88" t="n">
        <v>88424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>
        <v>87</v>
      </c>
      <c r="AO88" t="s">
        <v>88</v>
      </c>
      <c r="AP88" t="n">
        <v>46</v>
      </c>
      <c r="AQ88" t="s">
        <v>89</v>
      </c>
      <c r="AR88" t="s">
        <v>97</v>
      </c>
      <c r="AS88" t="s"/>
      <c r="AT88" t="s">
        <v>91</v>
      </c>
      <c r="AU88" t="s"/>
      <c r="AV88" t="s"/>
      <c r="AW88" t="s"/>
      <c r="AX88" t="s"/>
      <c r="AY88" t="n">
        <v>2268252</v>
      </c>
      <c r="AZ88" t="s">
        <v>182</v>
      </c>
      <c r="BA88" t="s"/>
      <c r="BB88" t="n">
        <v>754298</v>
      </c>
      <c r="BC88" t="n">
        <v>-16.248295</v>
      </c>
      <c r="BD88" t="n">
        <v>28.466162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93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179</v>
      </c>
      <c r="F89" t="n">
        <v>261640</v>
      </c>
      <c r="G89" t="s">
        <v>74</v>
      </c>
      <c r="H89" t="s">
        <v>75</v>
      </c>
      <c r="I89" t="s"/>
      <c r="J89" t="s">
        <v>76</v>
      </c>
      <c r="K89" t="n">
        <v>76</v>
      </c>
      <c r="L89" t="s">
        <v>77</v>
      </c>
      <c r="M89" t="s"/>
      <c r="N89" t="s">
        <v>78</v>
      </c>
      <c r="O89" t="s">
        <v>79</v>
      </c>
      <c r="P89" t="s">
        <v>179</v>
      </c>
      <c r="Q89" t="s"/>
      <c r="R89" t="s">
        <v>80</v>
      </c>
      <c r="S89" t="s">
        <v>185</v>
      </c>
      <c r="T89" t="s">
        <v>82</v>
      </c>
      <c r="U89" t="s"/>
      <c r="V89" t="s">
        <v>83</v>
      </c>
      <c r="W89" t="s">
        <v>84</v>
      </c>
      <c r="X89" t="s"/>
      <c r="Y89" t="s">
        <v>85</v>
      </c>
      <c r="Z89">
        <f>HYPERLINK("https://hotelmonitor-cachepage.eclerx.com/savepage/tk_15432193543426206_sr_2047.html","info")</f>
        <v/>
      </c>
      <c r="AA89" t="n">
        <v>88424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>
        <v>87</v>
      </c>
      <c r="AO89" t="s">
        <v>88</v>
      </c>
      <c r="AP89" t="n">
        <v>46</v>
      </c>
      <c r="AQ89" t="s">
        <v>89</v>
      </c>
      <c r="AR89" t="s">
        <v>113</v>
      </c>
      <c r="AS89" t="s"/>
      <c r="AT89" t="s">
        <v>91</v>
      </c>
      <c r="AU89" t="s"/>
      <c r="AV89" t="s"/>
      <c r="AW89" t="s"/>
      <c r="AX89" t="s"/>
      <c r="AY89" t="n">
        <v>2268252</v>
      </c>
      <c r="AZ89" t="s">
        <v>182</v>
      </c>
      <c r="BA89" t="s"/>
      <c r="BB89" t="n">
        <v>754298</v>
      </c>
      <c r="BC89" t="n">
        <v>-16.248295</v>
      </c>
      <c r="BD89" t="n">
        <v>28.466162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93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179</v>
      </c>
      <c r="F90" t="n">
        <v>261640</v>
      </c>
      <c r="G90" t="s">
        <v>74</v>
      </c>
      <c r="H90" t="s">
        <v>75</v>
      </c>
      <c r="I90" t="s"/>
      <c r="J90" t="s">
        <v>76</v>
      </c>
      <c r="K90" t="n">
        <v>72</v>
      </c>
      <c r="L90" t="s">
        <v>77</v>
      </c>
      <c r="M90" t="s"/>
      <c r="N90" t="s">
        <v>78</v>
      </c>
      <c r="O90" t="s">
        <v>79</v>
      </c>
      <c r="P90" t="s">
        <v>179</v>
      </c>
      <c r="Q90" t="s"/>
      <c r="R90" t="s">
        <v>80</v>
      </c>
      <c r="S90" t="s">
        <v>186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HYPERLINK("https://hotelmonitor-cachepage.eclerx.com/savepage/tk_15432193543426206_sr_2047.html","info")</f>
        <v/>
      </c>
      <c r="AA90" t="n">
        <v>88424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>
        <v>87</v>
      </c>
      <c r="AO90" t="s">
        <v>88</v>
      </c>
      <c r="AP90" t="n">
        <v>46</v>
      </c>
      <c r="AQ90" t="s">
        <v>89</v>
      </c>
      <c r="AR90" t="s">
        <v>111</v>
      </c>
      <c r="AS90" t="s"/>
      <c r="AT90" t="s">
        <v>91</v>
      </c>
      <c r="AU90" t="s"/>
      <c r="AV90" t="s"/>
      <c r="AW90" t="s"/>
      <c r="AX90" t="s"/>
      <c r="AY90" t="n">
        <v>2268252</v>
      </c>
      <c r="AZ90" t="s">
        <v>182</v>
      </c>
      <c r="BA90" t="s"/>
      <c r="BB90" t="n">
        <v>754298</v>
      </c>
      <c r="BC90" t="n">
        <v>-16.248295</v>
      </c>
      <c r="BD90" t="n">
        <v>28.466162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93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179</v>
      </c>
      <c r="F91" t="n">
        <v>261640</v>
      </c>
      <c r="G91" t="s">
        <v>74</v>
      </c>
      <c r="H91" t="s">
        <v>75</v>
      </c>
      <c r="I91" t="s"/>
      <c r="J91" t="s">
        <v>76</v>
      </c>
      <c r="K91" t="n">
        <v>71</v>
      </c>
      <c r="L91" t="s">
        <v>77</v>
      </c>
      <c r="M91" t="s"/>
      <c r="N91" t="s">
        <v>78</v>
      </c>
      <c r="O91" t="s">
        <v>79</v>
      </c>
      <c r="P91" t="s">
        <v>179</v>
      </c>
      <c r="Q91" t="s"/>
      <c r="R91" t="s">
        <v>80</v>
      </c>
      <c r="S91" t="s">
        <v>187</v>
      </c>
      <c r="T91" t="s">
        <v>82</v>
      </c>
      <c r="U91" t="s"/>
      <c r="V91" t="s">
        <v>83</v>
      </c>
      <c r="W91" t="s">
        <v>84</v>
      </c>
      <c r="X91" t="s"/>
      <c r="Y91" t="s">
        <v>85</v>
      </c>
      <c r="Z91">
        <f>HYPERLINK("https://hotelmonitor-cachepage.eclerx.com/savepage/tk_15432193543426206_sr_2047.html","info")</f>
        <v/>
      </c>
      <c r="AA91" t="n">
        <v>88424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>
        <v>87</v>
      </c>
      <c r="AO91" t="s">
        <v>88</v>
      </c>
      <c r="AP91" t="n">
        <v>46</v>
      </c>
      <c r="AQ91" t="s">
        <v>89</v>
      </c>
      <c r="AR91" t="s">
        <v>109</v>
      </c>
      <c r="AS91" t="s"/>
      <c r="AT91" t="s">
        <v>91</v>
      </c>
      <c r="AU91" t="s"/>
      <c r="AV91" t="s"/>
      <c r="AW91" t="s"/>
      <c r="AX91" t="s"/>
      <c r="AY91" t="n">
        <v>2268252</v>
      </c>
      <c r="AZ91" t="s">
        <v>182</v>
      </c>
      <c r="BA91" t="s"/>
      <c r="BB91" t="n">
        <v>754298</v>
      </c>
      <c r="BC91" t="n">
        <v>-16.248295</v>
      </c>
      <c r="BD91" t="n">
        <v>28.466162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93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179</v>
      </c>
      <c r="F92" t="n">
        <v>261640</v>
      </c>
      <c r="G92" t="s">
        <v>74</v>
      </c>
      <c r="H92" t="s">
        <v>75</v>
      </c>
      <c r="I92" t="s"/>
      <c r="J92" t="s">
        <v>76</v>
      </c>
      <c r="K92" t="n">
        <v>70</v>
      </c>
      <c r="L92" t="s">
        <v>77</v>
      </c>
      <c r="M92" t="s"/>
      <c r="N92" t="s">
        <v>78</v>
      </c>
      <c r="O92" t="s">
        <v>79</v>
      </c>
      <c r="P92" t="s">
        <v>179</v>
      </c>
      <c r="Q92" t="s"/>
      <c r="R92" t="s">
        <v>80</v>
      </c>
      <c r="S92" t="s">
        <v>183</v>
      </c>
      <c r="T92" t="s">
        <v>82</v>
      </c>
      <c r="U92" t="s"/>
      <c r="V92" t="s">
        <v>83</v>
      </c>
      <c r="W92" t="s">
        <v>84</v>
      </c>
      <c r="X92" t="s"/>
      <c r="Y92" t="s">
        <v>85</v>
      </c>
      <c r="Z92">
        <f>HYPERLINK("https://hotelmonitor-cachepage.eclerx.com/savepage/tk_15432193543426206_sr_2047.html","info")</f>
        <v/>
      </c>
      <c r="AA92" t="n">
        <v>88424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>
        <v>87</v>
      </c>
      <c r="AO92" t="s">
        <v>88</v>
      </c>
      <c r="AP92" t="n">
        <v>46</v>
      </c>
      <c r="AQ92" t="s">
        <v>89</v>
      </c>
      <c r="AR92" t="s">
        <v>116</v>
      </c>
      <c r="AS92" t="s"/>
      <c r="AT92" t="s">
        <v>91</v>
      </c>
      <c r="AU92" t="s"/>
      <c r="AV92" t="s"/>
      <c r="AW92" t="s"/>
      <c r="AX92" t="s"/>
      <c r="AY92" t="n">
        <v>2268252</v>
      </c>
      <c r="AZ92" t="s">
        <v>182</v>
      </c>
      <c r="BA92" t="s"/>
      <c r="BB92" t="n">
        <v>754298</v>
      </c>
      <c r="BC92" t="n">
        <v>-16.248295</v>
      </c>
      <c r="BD92" t="n">
        <v>28.466162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93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179</v>
      </c>
      <c r="F93" t="n">
        <v>261640</v>
      </c>
      <c r="G93" t="s">
        <v>74</v>
      </c>
      <c r="H93" t="s">
        <v>75</v>
      </c>
      <c r="I93" t="s"/>
      <c r="J93" t="s">
        <v>76</v>
      </c>
      <c r="K93" t="n">
        <v>80</v>
      </c>
      <c r="L93" t="s">
        <v>77</v>
      </c>
      <c r="M93" t="s"/>
      <c r="N93" t="s">
        <v>78</v>
      </c>
      <c r="O93" t="s">
        <v>79</v>
      </c>
      <c r="P93" t="s">
        <v>179</v>
      </c>
      <c r="Q93" t="s"/>
      <c r="R93" t="s">
        <v>80</v>
      </c>
      <c r="S93" t="s">
        <v>188</v>
      </c>
      <c r="T93" t="s">
        <v>82</v>
      </c>
      <c r="U93" t="s"/>
      <c r="V93" t="s">
        <v>83</v>
      </c>
      <c r="W93" t="s">
        <v>84</v>
      </c>
      <c r="X93" t="s"/>
      <c r="Y93" t="s">
        <v>85</v>
      </c>
      <c r="Z93">
        <f>HYPERLINK("https://hotelmonitor-cachepage.eclerx.com/savepage/tk_15432193543426206_sr_2047.html","info")</f>
        <v/>
      </c>
      <c r="AA93" t="n">
        <v>88424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>
        <v>87</v>
      </c>
      <c r="AO93" t="s">
        <v>88</v>
      </c>
      <c r="AP93" t="n">
        <v>46</v>
      </c>
      <c r="AQ93" t="s">
        <v>89</v>
      </c>
      <c r="AR93" t="s">
        <v>115</v>
      </c>
      <c r="AS93" t="s"/>
      <c r="AT93" t="s">
        <v>91</v>
      </c>
      <c r="AU93" t="s"/>
      <c r="AV93" t="s"/>
      <c r="AW93" t="s"/>
      <c r="AX93" t="s"/>
      <c r="AY93" t="n">
        <v>2268252</v>
      </c>
      <c r="AZ93" t="s">
        <v>182</v>
      </c>
      <c r="BA93" t="s"/>
      <c r="BB93" t="n">
        <v>754298</v>
      </c>
      <c r="BC93" t="n">
        <v>-16.248295</v>
      </c>
      <c r="BD93" t="n">
        <v>28.466162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93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189</v>
      </c>
      <c r="F94" t="n">
        <v>72092</v>
      </c>
      <c r="G94" t="s">
        <v>74</v>
      </c>
      <c r="H94" t="s">
        <v>75</v>
      </c>
      <c r="I94" t="s"/>
      <c r="J94" t="s">
        <v>76</v>
      </c>
      <c r="K94" t="n">
        <v>43</v>
      </c>
      <c r="L94" t="s">
        <v>77</v>
      </c>
      <c r="M94" t="s"/>
      <c r="N94" t="s">
        <v>78</v>
      </c>
      <c r="O94" t="s">
        <v>79</v>
      </c>
      <c r="P94" t="s">
        <v>190</v>
      </c>
      <c r="Q94" t="s"/>
      <c r="R94" t="s">
        <v>80</v>
      </c>
      <c r="S94" t="s">
        <v>191</v>
      </c>
      <c r="T94" t="s">
        <v>82</v>
      </c>
      <c r="U94" t="s"/>
      <c r="V94" t="s">
        <v>83</v>
      </c>
      <c r="W94" t="s">
        <v>84</v>
      </c>
      <c r="X94" t="s"/>
      <c r="Y94" t="s">
        <v>85</v>
      </c>
      <c r="Z94">
        <f>HYPERLINK("https://hotelmonitor-cachepage.eclerx.com/savepage/tk_15432205875532997_sr_2047.html","info")</f>
        <v/>
      </c>
      <c r="AA94" t="n">
        <v>188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>
        <v>87</v>
      </c>
      <c r="AO94" t="s">
        <v>88</v>
      </c>
      <c r="AP94" t="n">
        <v>220</v>
      </c>
      <c r="AQ94" t="s">
        <v>89</v>
      </c>
      <c r="AR94" t="s">
        <v>192</v>
      </c>
      <c r="AS94" t="s"/>
      <c r="AT94" t="s">
        <v>91</v>
      </c>
      <c r="AU94" t="s"/>
      <c r="AV94" t="s"/>
      <c r="AW94" t="s"/>
      <c r="AX94" t="s"/>
      <c r="AY94" t="n">
        <v>2268223</v>
      </c>
      <c r="AZ94" t="s">
        <v>193</v>
      </c>
      <c r="BA94" t="s"/>
      <c r="BB94" t="n">
        <v>314829</v>
      </c>
      <c r="BC94" t="n">
        <v>-16.547565</v>
      </c>
      <c r="BD94" t="n">
        <v>28.411886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93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189</v>
      </c>
      <c r="F95" t="n">
        <v>72092</v>
      </c>
      <c r="G95" t="s">
        <v>74</v>
      </c>
      <c r="H95" t="s">
        <v>75</v>
      </c>
      <c r="I95" t="s"/>
      <c r="J95" t="s">
        <v>76</v>
      </c>
      <c r="K95" t="n">
        <v>44</v>
      </c>
      <c r="L95" t="s">
        <v>77</v>
      </c>
      <c r="M95" t="s"/>
      <c r="N95" t="s">
        <v>78</v>
      </c>
      <c r="O95" t="s">
        <v>79</v>
      </c>
      <c r="P95" t="s">
        <v>190</v>
      </c>
      <c r="Q95" t="s"/>
      <c r="R95" t="s">
        <v>80</v>
      </c>
      <c r="S95" t="s">
        <v>194</v>
      </c>
      <c r="T95" t="s">
        <v>82</v>
      </c>
      <c r="U95" t="s"/>
      <c r="V95" t="s">
        <v>83</v>
      </c>
      <c r="W95" t="s">
        <v>84</v>
      </c>
      <c r="X95" t="s"/>
      <c r="Y95" t="s">
        <v>85</v>
      </c>
      <c r="Z95">
        <f>HYPERLINK("https://hotelmonitor-cachepage.eclerx.com/savepage/tk_15432205875532997_sr_2047.html","info")</f>
        <v/>
      </c>
      <c r="AA95" t="n">
        <v>188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>
        <v>87</v>
      </c>
      <c r="AO95" t="s">
        <v>88</v>
      </c>
      <c r="AP95" t="n">
        <v>220</v>
      </c>
      <c r="AQ95" t="s">
        <v>89</v>
      </c>
      <c r="AR95" t="s">
        <v>113</v>
      </c>
      <c r="AS95" t="s"/>
      <c r="AT95" t="s">
        <v>91</v>
      </c>
      <c r="AU95" t="s"/>
      <c r="AV95" t="s"/>
      <c r="AW95" t="s"/>
      <c r="AX95" t="s"/>
      <c r="AY95" t="n">
        <v>2268223</v>
      </c>
      <c r="AZ95" t="s">
        <v>193</v>
      </c>
      <c r="BA95" t="s"/>
      <c r="BB95" t="n">
        <v>314829</v>
      </c>
      <c r="BC95" t="n">
        <v>-16.547565</v>
      </c>
      <c r="BD95" t="n">
        <v>28.411886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93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189</v>
      </c>
      <c r="F96" t="n">
        <v>72092</v>
      </c>
      <c r="G96" t="s">
        <v>74</v>
      </c>
      <c r="H96" t="s">
        <v>75</v>
      </c>
      <c r="I96" t="s"/>
      <c r="J96" t="s">
        <v>76</v>
      </c>
      <c r="K96" t="n">
        <v>43</v>
      </c>
      <c r="L96" t="s">
        <v>77</v>
      </c>
      <c r="M96" t="s"/>
      <c r="N96" t="s">
        <v>78</v>
      </c>
      <c r="O96" t="s">
        <v>79</v>
      </c>
      <c r="P96" t="s">
        <v>190</v>
      </c>
      <c r="Q96" t="s"/>
      <c r="R96" t="s">
        <v>80</v>
      </c>
      <c r="S96" t="s">
        <v>191</v>
      </c>
      <c r="T96" t="s">
        <v>82</v>
      </c>
      <c r="U96" t="s"/>
      <c r="V96" t="s">
        <v>83</v>
      </c>
      <c r="W96" t="s">
        <v>84</v>
      </c>
      <c r="X96" t="s"/>
      <c r="Y96" t="s">
        <v>85</v>
      </c>
      <c r="Z96">
        <f>HYPERLINK("https://hotelmonitor-cachepage.eclerx.com/savepage/tk_15432205875532997_sr_2047.html","info")</f>
        <v/>
      </c>
      <c r="AA96" t="n">
        <v>188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>
        <v>87</v>
      </c>
      <c r="AO96" t="s">
        <v>88</v>
      </c>
      <c r="AP96" t="n">
        <v>220</v>
      </c>
      <c r="AQ96" t="s">
        <v>89</v>
      </c>
      <c r="AR96" t="s">
        <v>115</v>
      </c>
      <c r="AS96" t="s"/>
      <c r="AT96" t="s">
        <v>91</v>
      </c>
      <c r="AU96" t="s"/>
      <c r="AV96" t="s"/>
      <c r="AW96" t="s"/>
      <c r="AX96" t="s"/>
      <c r="AY96" t="n">
        <v>2268223</v>
      </c>
      <c r="AZ96" t="s">
        <v>193</v>
      </c>
      <c r="BA96" t="s"/>
      <c r="BB96" t="n">
        <v>314829</v>
      </c>
      <c r="BC96" t="n">
        <v>-16.547565</v>
      </c>
      <c r="BD96" t="n">
        <v>28.411886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93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195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144</v>
      </c>
      <c r="L97" t="s">
        <v>77</v>
      </c>
      <c r="M97" t="s"/>
      <c r="N97" t="s">
        <v>78</v>
      </c>
      <c r="O97" t="s">
        <v>79</v>
      </c>
      <c r="P97" t="s">
        <v>195</v>
      </c>
      <c r="Q97" t="s"/>
      <c r="R97" t="s">
        <v>80</v>
      </c>
      <c r="S97" t="s">
        <v>196</v>
      </c>
      <c r="T97" t="s">
        <v>82</v>
      </c>
      <c r="U97" t="s"/>
      <c r="V97" t="s">
        <v>83</v>
      </c>
      <c r="W97" t="s">
        <v>84</v>
      </c>
      <c r="X97" t="s"/>
      <c r="Y97" t="s">
        <v>85</v>
      </c>
      <c r="Z97">
        <f>HYPERLINK("https://hotelmonitor-cachepage.eclerx.com/savepage/tk_15432193042907183_sr_2047.html","info")</f>
        <v/>
      </c>
      <c r="AA97" t="n">
        <v>-2268266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>
        <v>87</v>
      </c>
      <c r="AO97" t="s">
        <v>88</v>
      </c>
      <c r="AP97" t="n">
        <v>39</v>
      </c>
      <c r="AQ97" t="s">
        <v>89</v>
      </c>
      <c r="AR97" t="s">
        <v>95</v>
      </c>
      <c r="AS97" t="s"/>
      <c r="AT97" t="s">
        <v>91</v>
      </c>
      <c r="AU97" t="s"/>
      <c r="AV97" t="s"/>
      <c r="AW97" t="s"/>
      <c r="AX97" t="s"/>
      <c r="AY97" t="n">
        <v>2268266</v>
      </c>
      <c r="AZ97" t="s">
        <v>197</v>
      </c>
      <c r="BA97" t="s"/>
      <c r="BB97" t="n">
        <v>970265</v>
      </c>
      <c r="BC97" t="s"/>
      <c r="BD97" t="s"/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93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195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145</v>
      </c>
      <c r="L98" t="s">
        <v>77</v>
      </c>
      <c r="M98" t="s"/>
      <c r="N98" t="s">
        <v>78</v>
      </c>
      <c r="O98" t="s">
        <v>79</v>
      </c>
      <c r="P98" t="s">
        <v>195</v>
      </c>
      <c r="Q98" t="s"/>
      <c r="R98" t="s">
        <v>80</v>
      </c>
      <c r="S98" t="s">
        <v>198</v>
      </c>
      <c r="T98" t="s">
        <v>82</v>
      </c>
      <c r="U98" t="s"/>
      <c r="V98" t="s">
        <v>83</v>
      </c>
      <c r="W98" t="s">
        <v>84</v>
      </c>
      <c r="X98" t="s"/>
      <c r="Y98" t="s">
        <v>85</v>
      </c>
      <c r="Z98">
        <f>HYPERLINK("https://hotelmonitor-cachepage.eclerx.com/savepage/tk_15432193042907183_sr_2047.html","info")</f>
        <v/>
      </c>
      <c r="AA98" t="n">
        <v>-2268266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>
        <v>87</v>
      </c>
      <c r="AO98" t="s">
        <v>88</v>
      </c>
      <c r="AP98" t="n">
        <v>39</v>
      </c>
      <c r="AQ98" t="s">
        <v>89</v>
      </c>
      <c r="AR98" t="s">
        <v>96</v>
      </c>
      <c r="AS98" t="s"/>
      <c r="AT98" t="s">
        <v>91</v>
      </c>
      <c r="AU98" t="s"/>
      <c r="AV98" t="s"/>
      <c r="AW98" t="s"/>
      <c r="AX98" t="s"/>
      <c r="AY98" t="n">
        <v>2268266</v>
      </c>
      <c r="AZ98" t="s">
        <v>197</v>
      </c>
      <c r="BA98" t="s"/>
      <c r="BB98" t="n">
        <v>970265</v>
      </c>
      <c r="BC98" t="s"/>
      <c r="BD98" t="s"/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93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195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144</v>
      </c>
      <c r="L99" t="s">
        <v>77</v>
      </c>
      <c r="M99" t="s"/>
      <c r="N99" t="s">
        <v>78</v>
      </c>
      <c r="O99" t="s">
        <v>79</v>
      </c>
      <c r="P99" t="s">
        <v>195</v>
      </c>
      <c r="Q99" t="s"/>
      <c r="R99" t="s">
        <v>80</v>
      </c>
      <c r="S99" t="s">
        <v>196</v>
      </c>
      <c r="T99" t="s">
        <v>82</v>
      </c>
      <c r="U99" t="s"/>
      <c r="V99" t="s">
        <v>83</v>
      </c>
      <c r="W99" t="s">
        <v>84</v>
      </c>
      <c r="X99" t="s"/>
      <c r="Y99" t="s">
        <v>85</v>
      </c>
      <c r="Z99">
        <f>HYPERLINK("https://hotelmonitor-cachepage.eclerx.com/savepage/tk_15432193042907183_sr_2047.html","info")</f>
        <v/>
      </c>
      <c r="AA99" t="n">
        <v>-2268266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>
        <v>87</v>
      </c>
      <c r="AO99" t="s">
        <v>88</v>
      </c>
      <c r="AP99" t="n">
        <v>39</v>
      </c>
      <c r="AQ99" t="s">
        <v>89</v>
      </c>
      <c r="AR99" t="s">
        <v>116</v>
      </c>
      <c r="AS99" t="s"/>
      <c r="AT99" t="s">
        <v>91</v>
      </c>
      <c r="AU99" t="s"/>
      <c r="AV99" t="s"/>
      <c r="AW99" t="s"/>
      <c r="AX99" t="s"/>
      <c r="AY99" t="n">
        <v>2268266</v>
      </c>
      <c r="AZ99" t="s">
        <v>197</v>
      </c>
      <c r="BA99" t="s"/>
      <c r="BB99" t="n">
        <v>970265</v>
      </c>
      <c r="BC99" t="s"/>
      <c r="BD99" t="s"/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93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195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144</v>
      </c>
      <c r="L100" t="s">
        <v>77</v>
      </c>
      <c r="M100" t="s"/>
      <c r="N100" t="s">
        <v>78</v>
      </c>
      <c r="O100" t="s">
        <v>79</v>
      </c>
      <c r="P100" t="s">
        <v>195</v>
      </c>
      <c r="Q100" t="s"/>
      <c r="R100" t="s">
        <v>80</v>
      </c>
      <c r="S100" t="s">
        <v>196</v>
      </c>
      <c r="T100" t="s">
        <v>82</v>
      </c>
      <c r="U100" t="s"/>
      <c r="V100" t="s">
        <v>83</v>
      </c>
      <c r="W100" t="s">
        <v>84</v>
      </c>
      <c r="X100" t="s"/>
      <c r="Y100" t="s">
        <v>85</v>
      </c>
      <c r="Z100">
        <f>HYPERLINK("https://hotelmonitor-cachepage.eclerx.com/savepage/tk_15432193042907183_sr_2047.html","info")</f>
        <v/>
      </c>
      <c r="AA100" t="n">
        <v>-2268266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>
        <v>87</v>
      </c>
      <c r="AO100" t="s">
        <v>88</v>
      </c>
      <c r="AP100" t="n">
        <v>39</v>
      </c>
      <c r="AQ100" t="s">
        <v>89</v>
      </c>
      <c r="AR100" t="s">
        <v>97</v>
      </c>
      <c r="AS100" t="s"/>
      <c r="AT100" t="s">
        <v>91</v>
      </c>
      <c r="AU100" t="s"/>
      <c r="AV100" t="s"/>
      <c r="AW100" t="s"/>
      <c r="AX100" t="s"/>
      <c r="AY100" t="n">
        <v>2268266</v>
      </c>
      <c r="AZ100" t="s">
        <v>197</v>
      </c>
      <c r="BA100" t="s"/>
      <c r="BB100" t="n">
        <v>970265</v>
      </c>
      <c r="BC100" t="s"/>
      <c r="BD100" t="s"/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93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195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145</v>
      </c>
      <c r="L101" t="s">
        <v>77</v>
      </c>
      <c r="M101" t="s"/>
      <c r="N101" t="s">
        <v>78</v>
      </c>
      <c r="O101" t="s">
        <v>79</v>
      </c>
      <c r="P101" t="s">
        <v>195</v>
      </c>
      <c r="Q101" t="s"/>
      <c r="R101" t="s">
        <v>80</v>
      </c>
      <c r="S101" t="s">
        <v>198</v>
      </c>
      <c r="T101" t="s">
        <v>82</v>
      </c>
      <c r="U101" t="s"/>
      <c r="V101" t="s">
        <v>83</v>
      </c>
      <c r="W101" t="s">
        <v>84</v>
      </c>
      <c r="X101" t="s"/>
      <c r="Y101" t="s">
        <v>85</v>
      </c>
      <c r="Z101">
        <f>HYPERLINK("https://hotelmonitor-cachepage.eclerx.com/savepage/tk_15432193042907183_sr_2047.html","info")</f>
        <v/>
      </c>
      <c r="AA101" t="n">
        <v>-2268266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>
        <v>87</v>
      </c>
      <c r="AO101" t="s">
        <v>88</v>
      </c>
      <c r="AP101" t="n">
        <v>39</v>
      </c>
      <c r="AQ101" t="s">
        <v>89</v>
      </c>
      <c r="AR101" t="s">
        <v>96</v>
      </c>
      <c r="AS101" t="s"/>
      <c r="AT101" t="s">
        <v>91</v>
      </c>
      <c r="AU101" t="s"/>
      <c r="AV101" t="s"/>
      <c r="AW101" t="s"/>
      <c r="AX101" t="s"/>
      <c r="AY101" t="n">
        <v>2268266</v>
      </c>
      <c r="AZ101" t="s">
        <v>197</v>
      </c>
      <c r="BA101" t="s"/>
      <c r="BB101" t="n">
        <v>970265</v>
      </c>
      <c r="BC101" t="s"/>
      <c r="BD101" t="s"/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93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195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144</v>
      </c>
      <c r="L102" t="s">
        <v>77</v>
      </c>
      <c r="M102" t="s"/>
      <c r="N102" t="s">
        <v>78</v>
      </c>
      <c r="O102" t="s">
        <v>79</v>
      </c>
      <c r="P102" t="s">
        <v>195</v>
      </c>
      <c r="Q102" t="s"/>
      <c r="R102" t="s">
        <v>80</v>
      </c>
      <c r="S102" t="s">
        <v>196</v>
      </c>
      <c r="T102" t="s">
        <v>82</v>
      </c>
      <c r="U102" t="s"/>
      <c r="V102" t="s">
        <v>83</v>
      </c>
      <c r="W102" t="s">
        <v>84</v>
      </c>
      <c r="X102" t="s"/>
      <c r="Y102" t="s">
        <v>85</v>
      </c>
      <c r="Z102">
        <f>HYPERLINK("https://hotelmonitor-cachepage.eclerx.com/savepage/tk_15432193042907183_sr_2047.html","info")</f>
        <v/>
      </c>
      <c r="AA102" t="n">
        <v>-2268266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>
        <v>87</v>
      </c>
      <c r="AO102" t="s">
        <v>88</v>
      </c>
      <c r="AP102" t="n">
        <v>39</v>
      </c>
      <c r="AQ102" t="s">
        <v>89</v>
      </c>
      <c r="AR102" t="s">
        <v>111</v>
      </c>
      <c r="AS102" t="s"/>
      <c r="AT102" t="s">
        <v>91</v>
      </c>
      <c r="AU102" t="s"/>
      <c r="AV102" t="s"/>
      <c r="AW102" t="s"/>
      <c r="AX102" t="s"/>
      <c r="AY102" t="n">
        <v>2268266</v>
      </c>
      <c r="AZ102" t="s">
        <v>197</v>
      </c>
      <c r="BA102" t="s"/>
      <c r="BB102" t="n">
        <v>970265</v>
      </c>
      <c r="BC102" t="s"/>
      <c r="BD102" t="s"/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93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195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144</v>
      </c>
      <c r="L103" t="s">
        <v>77</v>
      </c>
      <c r="M103" t="s"/>
      <c r="N103" t="s">
        <v>78</v>
      </c>
      <c r="O103" t="s">
        <v>79</v>
      </c>
      <c r="P103" t="s">
        <v>195</v>
      </c>
      <c r="Q103" t="s"/>
      <c r="R103" t="s">
        <v>80</v>
      </c>
      <c r="S103" t="s">
        <v>196</v>
      </c>
      <c r="T103" t="s">
        <v>82</v>
      </c>
      <c r="U103" t="s"/>
      <c r="V103" t="s">
        <v>83</v>
      </c>
      <c r="W103" t="s">
        <v>84</v>
      </c>
      <c r="X103" t="s"/>
      <c r="Y103" t="s">
        <v>85</v>
      </c>
      <c r="Z103">
        <f>HYPERLINK("https://hotelmonitor-cachepage.eclerx.com/savepage/tk_15432193042907183_sr_2047.html","info")</f>
        <v/>
      </c>
      <c r="AA103" t="n">
        <v>-2268266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>
        <v>87</v>
      </c>
      <c r="AO103" t="s">
        <v>88</v>
      </c>
      <c r="AP103" t="n">
        <v>39</v>
      </c>
      <c r="AQ103" t="s">
        <v>89</v>
      </c>
      <c r="AR103" t="s">
        <v>107</v>
      </c>
      <c r="AS103" t="s"/>
      <c r="AT103" t="s">
        <v>91</v>
      </c>
      <c r="AU103" t="s"/>
      <c r="AV103" t="s"/>
      <c r="AW103" t="s"/>
      <c r="AX103" t="s"/>
      <c r="AY103" t="n">
        <v>2268266</v>
      </c>
      <c r="AZ103" t="s">
        <v>197</v>
      </c>
      <c r="BA103" t="s"/>
      <c r="BB103" t="n">
        <v>970265</v>
      </c>
      <c r="BC103" t="s"/>
      <c r="BD103" t="s"/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93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195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145</v>
      </c>
      <c r="L104" t="s">
        <v>77</v>
      </c>
      <c r="M104" t="s"/>
      <c r="N104" t="s">
        <v>78</v>
      </c>
      <c r="O104" t="s">
        <v>79</v>
      </c>
      <c r="P104" t="s">
        <v>195</v>
      </c>
      <c r="Q104" t="s"/>
      <c r="R104" t="s">
        <v>80</v>
      </c>
      <c r="S104" t="s">
        <v>198</v>
      </c>
      <c r="T104" t="s">
        <v>82</v>
      </c>
      <c r="U104" t="s"/>
      <c r="V104" t="s">
        <v>83</v>
      </c>
      <c r="W104" t="s">
        <v>84</v>
      </c>
      <c r="X104" t="s"/>
      <c r="Y104" t="s">
        <v>85</v>
      </c>
      <c r="Z104">
        <f>HYPERLINK("https://hotelmonitor-cachepage.eclerx.com/savepage/tk_15432193042907183_sr_2047.html","info")</f>
        <v/>
      </c>
      <c r="AA104" t="n">
        <v>-2268266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>
        <v>87</v>
      </c>
      <c r="AO104" t="s">
        <v>88</v>
      </c>
      <c r="AP104" t="n">
        <v>39</v>
      </c>
      <c r="AQ104" t="s">
        <v>89</v>
      </c>
      <c r="AR104" t="s">
        <v>106</v>
      </c>
      <c r="AS104" t="s"/>
      <c r="AT104" t="s">
        <v>91</v>
      </c>
      <c r="AU104" t="s"/>
      <c r="AV104" t="s"/>
      <c r="AW104" t="s"/>
      <c r="AX104" t="s"/>
      <c r="AY104" t="n">
        <v>2268266</v>
      </c>
      <c r="AZ104" t="s">
        <v>197</v>
      </c>
      <c r="BA104" t="s"/>
      <c r="BB104" t="n">
        <v>970265</v>
      </c>
      <c r="BC104" t="s"/>
      <c r="BD104" t="s"/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93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199</v>
      </c>
      <c r="F105" t="s"/>
      <c r="G105" t="s">
        <v>74</v>
      </c>
      <c r="H105" t="s">
        <v>75</v>
      </c>
      <c r="I105" t="s"/>
      <c r="J105" t="s">
        <v>76</v>
      </c>
      <c r="K105" t="n">
        <v>46</v>
      </c>
      <c r="L105" t="s">
        <v>77</v>
      </c>
      <c r="M105" t="s"/>
      <c r="N105" t="s">
        <v>78</v>
      </c>
      <c r="O105" t="s">
        <v>79</v>
      </c>
      <c r="P105" t="s">
        <v>199</v>
      </c>
      <c r="Q105" t="s"/>
      <c r="R105" t="s">
        <v>80</v>
      </c>
      <c r="S105" t="s">
        <v>200</v>
      </c>
      <c r="T105" t="s">
        <v>82</v>
      </c>
      <c r="U105" t="s"/>
      <c r="V105" t="s">
        <v>83</v>
      </c>
      <c r="W105" t="s">
        <v>84</v>
      </c>
      <c r="X105" t="s"/>
      <c r="Y105" t="s">
        <v>85</v>
      </c>
      <c r="Z105">
        <f>HYPERLINK("https://hotelmonitor-cachepage.eclerx.com/savepage/tk_15432194806137567_sr_2047.html","info")</f>
        <v/>
      </c>
      <c r="AA105" t="s"/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>
        <v>87</v>
      </c>
      <c r="AO105" t="s">
        <v>88</v>
      </c>
      <c r="AP105" t="n">
        <v>64</v>
      </c>
      <c r="AQ105" t="s">
        <v>89</v>
      </c>
      <c r="AR105" t="s">
        <v>146</v>
      </c>
      <c r="AS105" t="s"/>
      <c r="AT105" t="s">
        <v>91</v>
      </c>
      <c r="AU105" t="s"/>
      <c r="AV105" t="s"/>
      <c r="AW105" t="s"/>
      <c r="AX105" t="s"/>
      <c r="AY105" t="s"/>
      <c r="AZ105" t="s"/>
      <c r="BA105" t="s"/>
      <c r="BB105" t="s"/>
      <c r="BC105" t="s"/>
      <c r="BD105" t="s"/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93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199</v>
      </c>
      <c r="F106" t="s"/>
      <c r="G106" t="s">
        <v>74</v>
      </c>
      <c r="H106" t="s">
        <v>75</v>
      </c>
      <c r="I106" t="s"/>
      <c r="J106" t="s">
        <v>76</v>
      </c>
      <c r="K106" t="n">
        <v>49</v>
      </c>
      <c r="L106" t="s">
        <v>77</v>
      </c>
      <c r="M106" t="s"/>
      <c r="N106" t="s">
        <v>78</v>
      </c>
      <c r="O106" t="s">
        <v>79</v>
      </c>
      <c r="P106" t="s">
        <v>199</v>
      </c>
      <c r="Q106" t="s"/>
      <c r="R106" t="s">
        <v>80</v>
      </c>
      <c r="S106" t="s">
        <v>201</v>
      </c>
      <c r="T106" t="s">
        <v>82</v>
      </c>
      <c r="U106" t="s"/>
      <c r="V106" t="s">
        <v>83</v>
      </c>
      <c r="W106" t="s">
        <v>84</v>
      </c>
      <c r="X106" t="s"/>
      <c r="Y106" t="s">
        <v>85</v>
      </c>
      <c r="Z106">
        <f>HYPERLINK("https://hotelmonitor-cachepage.eclerx.com/savepage/tk_15432194806137567_sr_2047.html","info")</f>
        <v/>
      </c>
      <c r="AA106" t="s"/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>
        <v>87</v>
      </c>
      <c r="AO106" t="s">
        <v>88</v>
      </c>
      <c r="AP106" t="n">
        <v>64</v>
      </c>
      <c r="AQ106" t="s">
        <v>89</v>
      </c>
      <c r="AR106" t="s">
        <v>202</v>
      </c>
      <c r="AS106" t="s"/>
      <c r="AT106" t="s">
        <v>91</v>
      </c>
      <c r="AU106" t="s"/>
      <c r="AV106" t="s"/>
      <c r="AW106" t="s"/>
      <c r="AX106" t="s"/>
      <c r="AY106" t="s"/>
      <c r="AZ106" t="s"/>
      <c r="BA106" t="s"/>
      <c r="BB106" t="s"/>
      <c r="BC106" t="s"/>
      <c r="BD106" t="s"/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93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199</v>
      </c>
      <c r="F107" t="s"/>
      <c r="G107" t="s">
        <v>74</v>
      </c>
      <c r="H107" t="s">
        <v>75</v>
      </c>
      <c r="I107" t="s"/>
      <c r="J107" t="s">
        <v>76</v>
      </c>
      <c r="K107" t="n">
        <v>50</v>
      </c>
      <c r="L107" t="s">
        <v>77</v>
      </c>
      <c r="M107" t="s"/>
      <c r="N107" t="s">
        <v>78</v>
      </c>
      <c r="O107" t="s">
        <v>79</v>
      </c>
      <c r="P107" t="s">
        <v>199</v>
      </c>
      <c r="Q107" t="s"/>
      <c r="R107" t="s">
        <v>80</v>
      </c>
      <c r="S107" t="s">
        <v>203</v>
      </c>
      <c r="T107" t="s">
        <v>82</v>
      </c>
      <c r="U107" t="s"/>
      <c r="V107" t="s">
        <v>83</v>
      </c>
      <c r="W107" t="s">
        <v>84</v>
      </c>
      <c r="X107" t="s"/>
      <c r="Y107" t="s">
        <v>85</v>
      </c>
      <c r="Z107">
        <f>HYPERLINK("https://hotelmonitor-cachepage.eclerx.com/savepage/tk_15432194806137567_sr_2047.html","info")</f>
        <v/>
      </c>
      <c r="AA107" t="s"/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>
        <v>87</v>
      </c>
      <c r="AO107" t="s">
        <v>88</v>
      </c>
      <c r="AP107" t="n">
        <v>64</v>
      </c>
      <c r="AQ107" t="s">
        <v>89</v>
      </c>
      <c r="AR107" t="s">
        <v>204</v>
      </c>
      <c r="AS107" t="s"/>
      <c r="AT107" t="s">
        <v>91</v>
      </c>
      <c r="AU107" t="s"/>
      <c r="AV107" t="s"/>
      <c r="AW107" t="s"/>
      <c r="AX107" t="s"/>
      <c r="AY107" t="s"/>
      <c r="AZ107" t="s"/>
      <c r="BA107" t="s"/>
      <c r="BB107" t="s"/>
      <c r="BC107" t="s"/>
      <c r="BD107" t="s"/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93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199</v>
      </c>
      <c r="F108" t="s"/>
      <c r="G108" t="s">
        <v>74</v>
      </c>
      <c r="H108" t="s">
        <v>75</v>
      </c>
      <c r="I108" t="s"/>
      <c r="J108" t="s">
        <v>76</v>
      </c>
      <c r="K108" t="n">
        <v>46</v>
      </c>
      <c r="L108" t="s">
        <v>77</v>
      </c>
      <c r="M108" t="s"/>
      <c r="N108" t="s">
        <v>78</v>
      </c>
      <c r="O108" t="s">
        <v>79</v>
      </c>
      <c r="P108" t="s">
        <v>199</v>
      </c>
      <c r="Q108" t="s"/>
      <c r="R108" t="s">
        <v>80</v>
      </c>
      <c r="S108" t="s">
        <v>200</v>
      </c>
      <c r="T108" t="s">
        <v>82</v>
      </c>
      <c r="U108" t="s"/>
      <c r="V108" t="s">
        <v>83</v>
      </c>
      <c r="W108" t="s">
        <v>84</v>
      </c>
      <c r="X108" t="s"/>
      <c r="Y108" t="s">
        <v>85</v>
      </c>
      <c r="Z108">
        <f>HYPERLINK("https://hotelmonitor-cachepage.eclerx.com/savepage/tk_15432194806137567_sr_2047.html","info")</f>
        <v/>
      </c>
      <c r="AA108" t="s"/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>
        <v>87</v>
      </c>
      <c r="AO108" t="s">
        <v>88</v>
      </c>
      <c r="AP108" t="n">
        <v>64</v>
      </c>
      <c r="AQ108" t="s">
        <v>89</v>
      </c>
      <c r="AR108" t="s">
        <v>149</v>
      </c>
      <c r="AS108" t="s"/>
      <c r="AT108" t="s">
        <v>91</v>
      </c>
      <c r="AU108" t="s"/>
      <c r="AV108" t="s"/>
      <c r="AW108" t="s"/>
      <c r="AX108" t="s"/>
      <c r="AY108" t="s"/>
      <c r="AZ108" t="s"/>
      <c r="BA108" t="s"/>
      <c r="BB108" t="s"/>
      <c r="BC108" t="s"/>
      <c r="BD108" t="s"/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93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205</v>
      </c>
      <c r="F109" t="n">
        <v>152502</v>
      </c>
      <c r="G109" t="s">
        <v>74</v>
      </c>
      <c r="H109" t="s">
        <v>75</v>
      </c>
      <c r="I109" t="s"/>
      <c r="J109" t="s">
        <v>76</v>
      </c>
      <c r="K109" t="n">
        <v>76</v>
      </c>
      <c r="L109" t="s">
        <v>77</v>
      </c>
      <c r="M109" t="s"/>
      <c r="N109" t="s">
        <v>78</v>
      </c>
      <c r="O109" t="s">
        <v>79</v>
      </c>
      <c r="P109" t="s">
        <v>205</v>
      </c>
      <c r="Q109" t="s"/>
      <c r="R109" t="s">
        <v>80</v>
      </c>
      <c r="S109" t="s">
        <v>185</v>
      </c>
      <c r="T109" t="s">
        <v>82</v>
      </c>
      <c r="U109" t="s"/>
      <c r="V109" t="s">
        <v>83</v>
      </c>
      <c r="W109" t="s">
        <v>84</v>
      </c>
      <c r="X109" t="s"/>
      <c r="Y109" t="s">
        <v>85</v>
      </c>
      <c r="Z109">
        <f>HYPERLINK("https://hotelmonitor-cachepage.eclerx.com/savepage/tk_15432197623355293_sr_2047.html","info")</f>
        <v/>
      </c>
      <c r="AA109" t="n">
        <v>19765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>
        <v>87</v>
      </c>
      <c r="AO109" t="s">
        <v>88</v>
      </c>
      <c r="AP109" t="n">
        <v>104</v>
      </c>
      <c r="AQ109" t="s">
        <v>89</v>
      </c>
      <c r="AR109" t="s">
        <v>99</v>
      </c>
      <c r="AS109" t="s"/>
      <c r="AT109" t="s">
        <v>91</v>
      </c>
      <c r="AU109" t="s"/>
      <c r="AV109" t="s"/>
      <c r="AW109" t="s"/>
      <c r="AX109" t="s"/>
      <c r="AY109" t="n">
        <v>2267751</v>
      </c>
      <c r="AZ109" t="s">
        <v>206</v>
      </c>
      <c r="BA109" t="s"/>
      <c r="BB109" t="n">
        <v>535417</v>
      </c>
      <c r="BC109" t="n">
        <v>-16.557816</v>
      </c>
      <c r="BD109" t="n">
        <v>28.410633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93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205</v>
      </c>
      <c r="F110" t="n">
        <v>152502</v>
      </c>
      <c r="G110" t="s">
        <v>74</v>
      </c>
      <c r="H110" t="s">
        <v>75</v>
      </c>
      <c r="I110" t="s"/>
      <c r="J110" t="s">
        <v>76</v>
      </c>
      <c r="K110" t="n">
        <v>86</v>
      </c>
      <c r="L110" t="s">
        <v>77</v>
      </c>
      <c r="M110" t="s"/>
      <c r="N110" t="s">
        <v>78</v>
      </c>
      <c r="O110" t="s">
        <v>79</v>
      </c>
      <c r="P110" t="s">
        <v>205</v>
      </c>
      <c r="Q110" t="s"/>
      <c r="R110" t="s">
        <v>80</v>
      </c>
      <c r="S110" t="s">
        <v>207</v>
      </c>
      <c r="T110" t="s">
        <v>82</v>
      </c>
      <c r="U110" t="s"/>
      <c r="V110" t="s">
        <v>83</v>
      </c>
      <c r="W110" t="s">
        <v>84</v>
      </c>
      <c r="X110" t="s"/>
      <c r="Y110" t="s">
        <v>85</v>
      </c>
      <c r="Z110">
        <f>HYPERLINK("https://hotelmonitor-cachepage.eclerx.com/savepage/tk_15432197623355293_sr_2047.html","info")</f>
        <v/>
      </c>
      <c r="AA110" t="n">
        <v>19765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>
        <v>87</v>
      </c>
      <c r="AO110" t="s">
        <v>88</v>
      </c>
      <c r="AP110" t="n">
        <v>104</v>
      </c>
      <c r="AQ110" t="s">
        <v>89</v>
      </c>
      <c r="AR110" t="s">
        <v>96</v>
      </c>
      <c r="AS110" t="s"/>
      <c r="AT110" t="s">
        <v>91</v>
      </c>
      <c r="AU110" t="s"/>
      <c r="AV110" t="s"/>
      <c r="AW110" t="s"/>
      <c r="AX110" t="s"/>
      <c r="AY110" t="n">
        <v>2267751</v>
      </c>
      <c r="AZ110" t="s">
        <v>206</v>
      </c>
      <c r="BA110" t="s"/>
      <c r="BB110" t="n">
        <v>535417</v>
      </c>
      <c r="BC110" t="n">
        <v>-16.557816</v>
      </c>
      <c r="BD110" t="n">
        <v>28.410633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93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205</v>
      </c>
      <c r="F111" t="n">
        <v>152502</v>
      </c>
      <c r="G111" t="s">
        <v>74</v>
      </c>
      <c r="H111" t="s">
        <v>75</v>
      </c>
      <c r="I111" t="s"/>
      <c r="J111" t="s">
        <v>76</v>
      </c>
      <c r="K111" t="n">
        <v>91</v>
      </c>
      <c r="L111" t="s">
        <v>77</v>
      </c>
      <c r="M111" t="s"/>
      <c r="N111" t="s">
        <v>78</v>
      </c>
      <c r="O111" t="s">
        <v>79</v>
      </c>
      <c r="P111" t="s">
        <v>205</v>
      </c>
      <c r="Q111" t="s"/>
      <c r="R111" t="s">
        <v>80</v>
      </c>
      <c r="S111" t="s">
        <v>208</v>
      </c>
      <c r="T111" t="s">
        <v>82</v>
      </c>
      <c r="U111" t="s"/>
      <c r="V111" t="s">
        <v>83</v>
      </c>
      <c r="W111" t="s">
        <v>84</v>
      </c>
      <c r="X111" t="s"/>
      <c r="Y111" t="s">
        <v>85</v>
      </c>
      <c r="Z111">
        <f>HYPERLINK("https://hotelmonitor-cachepage.eclerx.com/savepage/tk_15432197623355293_sr_2047.html","info")</f>
        <v/>
      </c>
      <c r="AA111" t="n">
        <v>19765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>
        <v>87</v>
      </c>
      <c r="AO111" t="s">
        <v>88</v>
      </c>
      <c r="AP111" t="n">
        <v>104</v>
      </c>
      <c r="AQ111" t="s">
        <v>89</v>
      </c>
      <c r="AR111" t="s">
        <v>95</v>
      </c>
      <c r="AS111" t="s"/>
      <c r="AT111" t="s">
        <v>91</v>
      </c>
      <c r="AU111" t="s"/>
      <c r="AV111" t="s"/>
      <c r="AW111" t="s"/>
      <c r="AX111" t="s"/>
      <c r="AY111" t="n">
        <v>2267751</v>
      </c>
      <c r="AZ111" t="s">
        <v>206</v>
      </c>
      <c r="BA111" t="s"/>
      <c r="BB111" t="n">
        <v>535417</v>
      </c>
      <c r="BC111" t="n">
        <v>-16.557816</v>
      </c>
      <c r="BD111" t="n">
        <v>28.410633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93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205</v>
      </c>
      <c r="F112" t="n">
        <v>152502</v>
      </c>
      <c r="G112" t="s">
        <v>74</v>
      </c>
      <c r="H112" t="s">
        <v>75</v>
      </c>
      <c r="I112" t="s"/>
      <c r="J112" t="s">
        <v>76</v>
      </c>
      <c r="K112" t="n">
        <v>77</v>
      </c>
      <c r="L112" t="s">
        <v>77</v>
      </c>
      <c r="M112" t="s"/>
      <c r="N112" t="s">
        <v>78</v>
      </c>
      <c r="O112" t="s">
        <v>79</v>
      </c>
      <c r="P112" t="s">
        <v>205</v>
      </c>
      <c r="Q112" t="s"/>
      <c r="R112" t="s">
        <v>80</v>
      </c>
      <c r="S112" t="s">
        <v>209</v>
      </c>
      <c r="T112" t="s">
        <v>82</v>
      </c>
      <c r="U112" t="s"/>
      <c r="V112" t="s">
        <v>83</v>
      </c>
      <c r="W112" t="s">
        <v>84</v>
      </c>
      <c r="X112" t="s"/>
      <c r="Y112" t="s">
        <v>85</v>
      </c>
      <c r="Z112">
        <f>HYPERLINK("https://hotelmonitor-cachepage.eclerx.com/savepage/tk_15432197623355293_sr_2047.html","info")</f>
        <v/>
      </c>
      <c r="AA112" t="n">
        <v>19765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>
        <v>87</v>
      </c>
      <c r="AO112" t="s">
        <v>88</v>
      </c>
      <c r="AP112" t="n">
        <v>104</v>
      </c>
      <c r="AQ112" t="s">
        <v>89</v>
      </c>
      <c r="AR112" t="s">
        <v>90</v>
      </c>
      <c r="AS112" t="s"/>
      <c r="AT112" t="s">
        <v>91</v>
      </c>
      <c r="AU112" t="s"/>
      <c r="AV112" t="s"/>
      <c r="AW112" t="s"/>
      <c r="AX112" t="s"/>
      <c r="AY112" t="n">
        <v>2267751</v>
      </c>
      <c r="AZ112" t="s">
        <v>206</v>
      </c>
      <c r="BA112" t="s"/>
      <c r="BB112" t="n">
        <v>535417</v>
      </c>
      <c r="BC112" t="n">
        <v>-16.557816</v>
      </c>
      <c r="BD112" t="n">
        <v>28.410633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93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205</v>
      </c>
      <c r="F113" t="n">
        <v>152502</v>
      </c>
      <c r="G113" t="s">
        <v>74</v>
      </c>
      <c r="H113" t="s">
        <v>75</v>
      </c>
      <c r="I113" t="s"/>
      <c r="J113" t="s">
        <v>76</v>
      </c>
      <c r="K113" t="n">
        <v>91</v>
      </c>
      <c r="L113" t="s">
        <v>77</v>
      </c>
      <c r="M113" t="s"/>
      <c r="N113" t="s">
        <v>78</v>
      </c>
      <c r="O113" t="s">
        <v>79</v>
      </c>
      <c r="P113" t="s">
        <v>205</v>
      </c>
      <c r="Q113" t="s"/>
      <c r="R113" t="s">
        <v>80</v>
      </c>
      <c r="S113" t="s">
        <v>208</v>
      </c>
      <c r="T113" t="s">
        <v>82</v>
      </c>
      <c r="U113" t="s"/>
      <c r="V113" t="s">
        <v>83</v>
      </c>
      <c r="W113" t="s">
        <v>84</v>
      </c>
      <c r="X113" t="s"/>
      <c r="Y113" t="s">
        <v>85</v>
      </c>
      <c r="Z113">
        <f>HYPERLINK("https://hotelmonitor-cachepage.eclerx.com/savepage/tk_15432197623355293_sr_2047.html","info")</f>
        <v/>
      </c>
      <c r="AA113" t="n">
        <v>19765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>
        <v>87</v>
      </c>
      <c r="AO113" t="s">
        <v>88</v>
      </c>
      <c r="AP113" t="n">
        <v>104</v>
      </c>
      <c r="AQ113" t="s">
        <v>89</v>
      </c>
      <c r="AR113" t="s">
        <v>97</v>
      </c>
      <c r="AS113" t="s"/>
      <c r="AT113" t="s">
        <v>91</v>
      </c>
      <c r="AU113" t="s"/>
      <c r="AV113" t="s"/>
      <c r="AW113" t="s"/>
      <c r="AX113" t="s"/>
      <c r="AY113" t="n">
        <v>2267751</v>
      </c>
      <c r="AZ113" t="s">
        <v>206</v>
      </c>
      <c r="BA113" t="s"/>
      <c r="BB113" t="n">
        <v>535417</v>
      </c>
      <c r="BC113" t="n">
        <v>-16.557816</v>
      </c>
      <c r="BD113" t="n">
        <v>28.410633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93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205</v>
      </c>
      <c r="F114" t="n">
        <v>152502</v>
      </c>
      <c r="G114" t="s">
        <v>74</v>
      </c>
      <c r="H114" t="s">
        <v>75</v>
      </c>
      <c r="I114" t="s"/>
      <c r="J114" t="s">
        <v>76</v>
      </c>
      <c r="K114" t="n">
        <v>91</v>
      </c>
      <c r="L114" t="s">
        <v>77</v>
      </c>
      <c r="M114" t="s"/>
      <c r="N114" t="s">
        <v>78</v>
      </c>
      <c r="O114" t="s">
        <v>79</v>
      </c>
      <c r="P114" t="s">
        <v>205</v>
      </c>
      <c r="Q114" t="s"/>
      <c r="R114" t="s">
        <v>80</v>
      </c>
      <c r="S114" t="s">
        <v>208</v>
      </c>
      <c r="T114" t="s">
        <v>82</v>
      </c>
      <c r="U114" t="s"/>
      <c r="V114" t="s">
        <v>83</v>
      </c>
      <c r="W114" t="s">
        <v>84</v>
      </c>
      <c r="X114" t="s"/>
      <c r="Y114" t="s">
        <v>85</v>
      </c>
      <c r="Z114">
        <f>HYPERLINK("https://hotelmonitor-cachepage.eclerx.com/savepage/tk_15432197623355293_sr_2047.html","info")</f>
        <v/>
      </c>
      <c r="AA114" t="n">
        <v>19765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>
        <v>87</v>
      </c>
      <c r="AO114" t="s">
        <v>88</v>
      </c>
      <c r="AP114" t="n">
        <v>104</v>
      </c>
      <c r="AQ114" t="s">
        <v>89</v>
      </c>
      <c r="AR114" t="s">
        <v>116</v>
      </c>
      <c r="AS114" t="s"/>
      <c r="AT114" t="s">
        <v>91</v>
      </c>
      <c r="AU114" t="s"/>
      <c r="AV114" t="s"/>
      <c r="AW114" t="s"/>
      <c r="AX114" t="s"/>
      <c r="AY114" t="n">
        <v>2267751</v>
      </c>
      <c r="AZ114" t="s">
        <v>206</v>
      </c>
      <c r="BA114" t="s"/>
      <c r="BB114" t="n">
        <v>535417</v>
      </c>
      <c r="BC114" t="n">
        <v>-16.557816</v>
      </c>
      <c r="BD114" t="n">
        <v>28.410633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93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205</v>
      </c>
      <c r="F115" t="n">
        <v>152502</v>
      </c>
      <c r="G115" t="s">
        <v>74</v>
      </c>
      <c r="H115" t="s">
        <v>75</v>
      </c>
      <c r="I115" t="s"/>
      <c r="J115" t="s">
        <v>76</v>
      </c>
      <c r="K115" t="n">
        <v>79</v>
      </c>
      <c r="L115" t="s">
        <v>77</v>
      </c>
      <c r="M115" t="s"/>
      <c r="N115" t="s">
        <v>78</v>
      </c>
      <c r="O115" t="s">
        <v>79</v>
      </c>
      <c r="P115" t="s">
        <v>205</v>
      </c>
      <c r="Q115" t="s"/>
      <c r="R115" t="s">
        <v>80</v>
      </c>
      <c r="S115" t="s">
        <v>210</v>
      </c>
      <c r="T115" t="s">
        <v>82</v>
      </c>
      <c r="U115" t="s"/>
      <c r="V115" t="s">
        <v>83</v>
      </c>
      <c r="W115" t="s">
        <v>84</v>
      </c>
      <c r="X115" t="s"/>
      <c r="Y115" t="s">
        <v>85</v>
      </c>
      <c r="Z115">
        <f>HYPERLINK("https://hotelmonitor-cachepage.eclerx.com/savepage/tk_15432197623355293_sr_2047.html","info")</f>
        <v/>
      </c>
      <c r="AA115" t="n">
        <v>19765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>
        <v>87</v>
      </c>
      <c r="AO115" t="s">
        <v>88</v>
      </c>
      <c r="AP115" t="n">
        <v>104</v>
      </c>
      <c r="AQ115" t="s">
        <v>89</v>
      </c>
      <c r="AR115" t="s">
        <v>109</v>
      </c>
      <c r="AS115" t="s"/>
      <c r="AT115" t="s">
        <v>91</v>
      </c>
      <c r="AU115" t="s"/>
      <c r="AV115" t="s"/>
      <c r="AW115" t="s"/>
      <c r="AX115" t="s"/>
      <c r="AY115" t="n">
        <v>2267751</v>
      </c>
      <c r="AZ115" t="s">
        <v>206</v>
      </c>
      <c r="BA115" t="s"/>
      <c r="BB115" t="n">
        <v>535417</v>
      </c>
      <c r="BC115" t="n">
        <v>-16.557816</v>
      </c>
      <c r="BD115" t="n">
        <v>28.410633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93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205</v>
      </c>
      <c r="F116" t="n">
        <v>152502</v>
      </c>
      <c r="G116" t="s">
        <v>74</v>
      </c>
      <c r="H116" t="s">
        <v>75</v>
      </c>
      <c r="I116" t="s"/>
      <c r="J116" t="s">
        <v>76</v>
      </c>
      <c r="K116" t="n">
        <v>86</v>
      </c>
      <c r="L116" t="s">
        <v>77</v>
      </c>
      <c r="M116" t="s"/>
      <c r="N116" t="s">
        <v>78</v>
      </c>
      <c r="O116" t="s">
        <v>79</v>
      </c>
      <c r="P116" t="s">
        <v>205</v>
      </c>
      <c r="Q116" t="s"/>
      <c r="R116" t="s">
        <v>80</v>
      </c>
      <c r="S116" t="s">
        <v>207</v>
      </c>
      <c r="T116" t="s">
        <v>82</v>
      </c>
      <c r="U116" t="s"/>
      <c r="V116" t="s">
        <v>83</v>
      </c>
      <c r="W116" t="s">
        <v>84</v>
      </c>
      <c r="X116" t="s"/>
      <c r="Y116" t="s">
        <v>85</v>
      </c>
      <c r="Z116">
        <f>HYPERLINK("https://hotelmonitor-cachepage.eclerx.com/savepage/tk_15432197623355293_sr_2047.html","info")</f>
        <v/>
      </c>
      <c r="AA116" t="n">
        <v>19765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>
        <v>87</v>
      </c>
      <c r="AO116" t="s">
        <v>88</v>
      </c>
      <c r="AP116" t="n">
        <v>104</v>
      </c>
      <c r="AQ116" t="s">
        <v>89</v>
      </c>
      <c r="AR116" t="s">
        <v>96</v>
      </c>
      <c r="AS116" t="s"/>
      <c r="AT116" t="s">
        <v>91</v>
      </c>
      <c r="AU116" t="s"/>
      <c r="AV116" t="s"/>
      <c r="AW116" t="s"/>
      <c r="AX116" t="s"/>
      <c r="AY116" t="n">
        <v>2267751</v>
      </c>
      <c r="AZ116" t="s">
        <v>206</v>
      </c>
      <c r="BA116" t="s"/>
      <c r="BB116" t="n">
        <v>535417</v>
      </c>
      <c r="BC116" t="n">
        <v>-16.557816</v>
      </c>
      <c r="BD116" t="n">
        <v>28.410633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93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211</v>
      </c>
      <c r="F117" t="n">
        <v>578079</v>
      </c>
      <c r="G117" t="s">
        <v>74</v>
      </c>
      <c r="H117" t="s">
        <v>75</v>
      </c>
      <c r="I117" t="s"/>
      <c r="J117" t="s">
        <v>76</v>
      </c>
      <c r="K117" t="n">
        <v>157</v>
      </c>
      <c r="L117" t="s">
        <v>77</v>
      </c>
      <c r="M117" t="s"/>
      <c r="N117" t="s">
        <v>78</v>
      </c>
      <c r="O117" t="s">
        <v>79</v>
      </c>
      <c r="P117" t="s">
        <v>211</v>
      </c>
      <c r="Q117" t="s"/>
      <c r="R117" t="s">
        <v>80</v>
      </c>
      <c r="S117" t="s">
        <v>212</v>
      </c>
      <c r="T117" t="s">
        <v>82</v>
      </c>
      <c r="U117" t="s"/>
      <c r="V117" t="s">
        <v>83</v>
      </c>
      <c r="W117" t="s">
        <v>84</v>
      </c>
      <c r="X117" t="s"/>
      <c r="Y117" t="s">
        <v>85</v>
      </c>
      <c r="Z117">
        <f>HYPERLINK("https://hotelmonitor-cachepage.eclerx.com/savepage/tk_15432222677811491_sr_2047.html","info")</f>
        <v/>
      </c>
      <c r="AA117" t="n">
        <v>132972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>
        <v>87</v>
      </c>
      <c r="AO117" t="s">
        <v>88</v>
      </c>
      <c r="AP117" t="n">
        <v>455</v>
      </c>
      <c r="AQ117" t="s">
        <v>89</v>
      </c>
      <c r="AR117" t="s">
        <v>213</v>
      </c>
      <c r="AS117" t="s"/>
      <c r="AT117" t="s">
        <v>91</v>
      </c>
      <c r="AU117" t="s"/>
      <c r="AV117" t="s"/>
      <c r="AW117" t="s"/>
      <c r="AX117" t="s"/>
      <c r="AY117" t="n">
        <v>2287079</v>
      </c>
      <c r="AZ117" t="s">
        <v>214</v>
      </c>
      <c r="BA117" t="s"/>
      <c r="BB117" t="n">
        <v>288227</v>
      </c>
      <c r="BC117" t="s"/>
      <c r="BD117" t="s"/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93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211</v>
      </c>
      <c r="F118" t="n">
        <v>578079</v>
      </c>
      <c r="G118" t="s">
        <v>74</v>
      </c>
      <c r="H118" t="s">
        <v>75</v>
      </c>
      <c r="I118" t="s"/>
      <c r="J118" t="s">
        <v>76</v>
      </c>
      <c r="K118" t="n">
        <v>229</v>
      </c>
      <c r="L118" t="s">
        <v>77</v>
      </c>
      <c r="M118" t="s"/>
      <c r="N118" t="s">
        <v>78</v>
      </c>
      <c r="O118" t="s">
        <v>79</v>
      </c>
      <c r="P118" t="s">
        <v>211</v>
      </c>
      <c r="Q118" t="s"/>
      <c r="R118" t="s">
        <v>80</v>
      </c>
      <c r="S118" t="s">
        <v>215</v>
      </c>
      <c r="T118" t="s">
        <v>82</v>
      </c>
      <c r="U118" t="s"/>
      <c r="V118" t="s">
        <v>83</v>
      </c>
      <c r="W118" t="s">
        <v>84</v>
      </c>
      <c r="X118" t="s"/>
      <c r="Y118" t="s">
        <v>85</v>
      </c>
      <c r="Z118">
        <f>HYPERLINK("https://hotelmonitor-cachepage.eclerx.com/savepage/tk_15432222677811491_sr_2047.html","info")</f>
        <v/>
      </c>
      <c r="AA118" t="n">
        <v>132972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>
        <v>87</v>
      </c>
      <c r="AO118" t="s">
        <v>88</v>
      </c>
      <c r="AP118" t="n">
        <v>455</v>
      </c>
      <c r="AQ118" t="s">
        <v>89</v>
      </c>
      <c r="AR118" t="s">
        <v>90</v>
      </c>
      <c r="AS118" t="s"/>
      <c r="AT118" t="s">
        <v>91</v>
      </c>
      <c r="AU118" t="s"/>
      <c r="AV118" t="s"/>
      <c r="AW118" t="s"/>
      <c r="AX118" t="s"/>
      <c r="AY118" t="n">
        <v>2287079</v>
      </c>
      <c r="AZ118" t="s">
        <v>214</v>
      </c>
      <c r="BA118" t="s"/>
      <c r="BB118" t="n">
        <v>288227</v>
      </c>
      <c r="BC118" t="s"/>
      <c r="BD118" t="s"/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93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211</v>
      </c>
      <c r="F119" t="n">
        <v>578079</v>
      </c>
      <c r="G119" t="s">
        <v>74</v>
      </c>
      <c r="H119" t="s">
        <v>75</v>
      </c>
      <c r="I119" t="s"/>
      <c r="J119" t="s">
        <v>76</v>
      </c>
      <c r="K119" t="n">
        <v>220</v>
      </c>
      <c r="L119" t="s">
        <v>77</v>
      </c>
      <c r="M119" t="s"/>
      <c r="N119" t="s">
        <v>78</v>
      </c>
      <c r="O119" t="s">
        <v>79</v>
      </c>
      <c r="P119" t="s">
        <v>211</v>
      </c>
      <c r="Q119" t="s"/>
      <c r="R119" t="s">
        <v>80</v>
      </c>
      <c r="S119" t="s">
        <v>216</v>
      </c>
      <c r="T119" t="s">
        <v>82</v>
      </c>
      <c r="U119" t="s"/>
      <c r="V119" t="s">
        <v>83</v>
      </c>
      <c r="W119" t="s">
        <v>84</v>
      </c>
      <c r="X119" t="s"/>
      <c r="Y119" t="s">
        <v>85</v>
      </c>
      <c r="Z119">
        <f>HYPERLINK("https://hotelmonitor-cachepage.eclerx.com/savepage/tk_15432222677811491_sr_2047.html","info")</f>
        <v/>
      </c>
      <c r="AA119" t="n">
        <v>132972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>
        <v>87</v>
      </c>
      <c r="AO119" t="s">
        <v>88</v>
      </c>
      <c r="AP119" t="n">
        <v>455</v>
      </c>
      <c r="AQ119" t="s">
        <v>89</v>
      </c>
      <c r="AR119" t="s">
        <v>105</v>
      </c>
      <c r="AS119" t="s"/>
      <c r="AT119" t="s">
        <v>91</v>
      </c>
      <c r="AU119" t="s"/>
      <c r="AV119" t="s"/>
      <c r="AW119" t="s"/>
      <c r="AX119" t="s"/>
      <c r="AY119" t="n">
        <v>2287079</v>
      </c>
      <c r="AZ119" t="s">
        <v>214</v>
      </c>
      <c r="BA119" t="s"/>
      <c r="BB119" t="n">
        <v>288227</v>
      </c>
      <c r="BC119" t="s"/>
      <c r="BD119" t="s"/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93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211</v>
      </c>
      <c r="F120" t="n">
        <v>578079</v>
      </c>
      <c r="G120" t="s">
        <v>74</v>
      </c>
      <c r="H120" t="s">
        <v>75</v>
      </c>
      <c r="I120" t="s"/>
      <c r="J120" t="s">
        <v>76</v>
      </c>
      <c r="K120" t="n">
        <v>195</v>
      </c>
      <c r="L120" t="s">
        <v>77</v>
      </c>
      <c r="M120" t="s"/>
      <c r="N120" t="s">
        <v>78</v>
      </c>
      <c r="O120" t="s">
        <v>79</v>
      </c>
      <c r="P120" t="s">
        <v>211</v>
      </c>
      <c r="Q120" t="s"/>
      <c r="R120" t="s">
        <v>80</v>
      </c>
      <c r="S120" t="s">
        <v>217</v>
      </c>
      <c r="T120" t="s">
        <v>82</v>
      </c>
      <c r="U120" t="s"/>
      <c r="V120" t="s">
        <v>83</v>
      </c>
      <c r="W120" t="s">
        <v>84</v>
      </c>
      <c r="X120" t="s"/>
      <c r="Y120" t="s">
        <v>85</v>
      </c>
      <c r="Z120">
        <f>HYPERLINK("https://hotelmonitor-cachepage.eclerx.com/savepage/tk_15432222677811491_sr_2047.html","info")</f>
        <v/>
      </c>
      <c r="AA120" t="n">
        <v>132972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>
        <v>87</v>
      </c>
      <c r="AO120" t="s">
        <v>88</v>
      </c>
      <c r="AP120" t="n">
        <v>455</v>
      </c>
      <c r="AQ120" t="s">
        <v>89</v>
      </c>
      <c r="AR120" t="s">
        <v>113</v>
      </c>
      <c r="AS120" t="s"/>
      <c r="AT120" t="s">
        <v>91</v>
      </c>
      <c r="AU120" t="s"/>
      <c r="AV120" t="s"/>
      <c r="AW120" t="s"/>
      <c r="AX120" t="s"/>
      <c r="AY120" t="n">
        <v>2287079</v>
      </c>
      <c r="AZ120" t="s">
        <v>214</v>
      </c>
      <c r="BA120" t="s"/>
      <c r="BB120" t="n">
        <v>288227</v>
      </c>
      <c r="BC120" t="s"/>
      <c r="BD120" t="s"/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93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211</v>
      </c>
      <c r="F121" t="n">
        <v>578079</v>
      </c>
      <c r="G121" t="s">
        <v>74</v>
      </c>
      <c r="H121" t="s">
        <v>75</v>
      </c>
      <c r="I121" t="s"/>
      <c r="J121" t="s">
        <v>76</v>
      </c>
      <c r="K121" t="n">
        <v>200</v>
      </c>
      <c r="L121" t="s">
        <v>77</v>
      </c>
      <c r="M121" t="s"/>
      <c r="N121" t="s">
        <v>78</v>
      </c>
      <c r="O121" t="s">
        <v>79</v>
      </c>
      <c r="P121" t="s">
        <v>211</v>
      </c>
      <c r="Q121" t="s"/>
      <c r="R121" t="s">
        <v>80</v>
      </c>
      <c r="S121" t="s">
        <v>218</v>
      </c>
      <c r="T121" t="s">
        <v>82</v>
      </c>
      <c r="U121" t="s"/>
      <c r="V121" t="s">
        <v>83</v>
      </c>
      <c r="W121" t="s">
        <v>84</v>
      </c>
      <c r="X121" t="s"/>
      <c r="Y121" t="s">
        <v>85</v>
      </c>
      <c r="Z121">
        <f>HYPERLINK("https://hotelmonitor-cachepage.eclerx.com/savepage/tk_15432222677811491_sr_2047.html","info")</f>
        <v/>
      </c>
      <c r="AA121" t="n">
        <v>132972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>
        <v>87</v>
      </c>
      <c r="AO121" t="s">
        <v>88</v>
      </c>
      <c r="AP121" t="n">
        <v>455</v>
      </c>
      <c r="AQ121" t="s">
        <v>89</v>
      </c>
      <c r="AR121" t="s">
        <v>111</v>
      </c>
      <c r="AS121" t="s"/>
      <c r="AT121" t="s">
        <v>91</v>
      </c>
      <c r="AU121" t="s"/>
      <c r="AV121" t="s"/>
      <c r="AW121" t="s"/>
      <c r="AX121" t="s"/>
      <c r="AY121" t="n">
        <v>2287079</v>
      </c>
      <c r="AZ121" t="s">
        <v>214</v>
      </c>
      <c r="BA121" t="s"/>
      <c r="BB121" t="n">
        <v>288227</v>
      </c>
      <c r="BC121" t="s"/>
      <c r="BD121" t="s"/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93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211</v>
      </c>
      <c r="F122" t="n">
        <v>578079</v>
      </c>
      <c r="G122" t="s">
        <v>74</v>
      </c>
      <c r="H122" t="s">
        <v>75</v>
      </c>
      <c r="I122" t="s"/>
      <c r="J122" t="s">
        <v>76</v>
      </c>
      <c r="K122" t="n">
        <v>189</v>
      </c>
      <c r="L122" t="s">
        <v>77</v>
      </c>
      <c r="M122" t="s"/>
      <c r="N122" t="s">
        <v>78</v>
      </c>
      <c r="O122" t="s">
        <v>79</v>
      </c>
      <c r="P122" t="s">
        <v>211</v>
      </c>
      <c r="Q122" t="s"/>
      <c r="R122" t="s">
        <v>80</v>
      </c>
      <c r="S122" t="s">
        <v>219</v>
      </c>
      <c r="T122" t="s">
        <v>82</v>
      </c>
      <c r="U122" t="s"/>
      <c r="V122" t="s">
        <v>83</v>
      </c>
      <c r="W122" t="s">
        <v>84</v>
      </c>
      <c r="X122" t="s"/>
      <c r="Y122" t="s">
        <v>85</v>
      </c>
      <c r="Z122">
        <f>HYPERLINK("https://hotelmonitor-cachepage.eclerx.com/savepage/tk_15432222677811491_sr_2047.html","info")</f>
        <v/>
      </c>
      <c r="AA122" t="n">
        <v>132972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>
        <v>87</v>
      </c>
      <c r="AO122" t="s">
        <v>88</v>
      </c>
      <c r="AP122" t="n">
        <v>455</v>
      </c>
      <c r="AQ122" t="s">
        <v>89</v>
      </c>
      <c r="AR122" t="s">
        <v>99</v>
      </c>
      <c r="AS122" t="s"/>
      <c r="AT122" t="s">
        <v>91</v>
      </c>
      <c r="AU122" t="s"/>
      <c r="AV122" t="s"/>
      <c r="AW122" t="s"/>
      <c r="AX122" t="s"/>
      <c r="AY122" t="n">
        <v>2287079</v>
      </c>
      <c r="AZ122" t="s">
        <v>214</v>
      </c>
      <c r="BA122" t="s"/>
      <c r="BB122" t="n">
        <v>288227</v>
      </c>
      <c r="BC122" t="s"/>
      <c r="BD122" t="s"/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93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211</v>
      </c>
      <c r="F123" t="n">
        <v>578079</v>
      </c>
      <c r="G123" t="s">
        <v>74</v>
      </c>
      <c r="H123" t="s">
        <v>75</v>
      </c>
      <c r="I123" t="s"/>
      <c r="J123" t="s">
        <v>76</v>
      </c>
      <c r="K123" t="n">
        <v>201</v>
      </c>
      <c r="L123" t="s">
        <v>77</v>
      </c>
      <c r="M123" t="s"/>
      <c r="N123" t="s">
        <v>78</v>
      </c>
      <c r="O123" t="s">
        <v>79</v>
      </c>
      <c r="P123" t="s">
        <v>211</v>
      </c>
      <c r="Q123" t="s"/>
      <c r="R123" t="s">
        <v>80</v>
      </c>
      <c r="S123" t="s">
        <v>220</v>
      </c>
      <c r="T123" t="s">
        <v>82</v>
      </c>
      <c r="U123" t="s"/>
      <c r="V123" t="s">
        <v>83</v>
      </c>
      <c r="W123" t="s">
        <v>84</v>
      </c>
      <c r="X123" t="s"/>
      <c r="Y123" t="s">
        <v>85</v>
      </c>
      <c r="Z123">
        <f>HYPERLINK("https://hotelmonitor-cachepage.eclerx.com/savepage/tk_15432222677811491_sr_2047.html","info")</f>
        <v/>
      </c>
      <c r="AA123" t="n">
        <v>132972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>
        <v>87</v>
      </c>
      <c r="AO123" t="s">
        <v>88</v>
      </c>
      <c r="AP123" t="n">
        <v>455</v>
      </c>
      <c r="AQ123" t="s">
        <v>89</v>
      </c>
      <c r="AR123" t="s">
        <v>221</v>
      </c>
      <c r="AS123" t="s"/>
      <c r="AT123" t="s">
        <v>91</v>
      </c>
      <c r="AU123" t="s"/>
      <c r="AV123" t="s"/>
      <c r="AW123" t="s"/>
      <c r="AX123" t="s"/>
      <c r="AY123" t="n">
        <v>2287079</v>
      </c>
      <c r="AZ123" t="s">
        <v>214</v>
      </c>
      <c r="BA123" t="s"/>
      <c r="BB123" t="n">
        <v>288227</v>
      </c>
      <c r="BC123" t="s"/>
      <c r="BD123" t="s"/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93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222</v>
      </c>
      <c r="F124" t="n">
        <v>381799</v>
      </c>
      <c r="G124" t="s">
        <v>74</v>
      </c>
      <c r="H124" t="s">
        <v>75</v>
      </c>
      <c r="I124" t="s"/>
      <c r="J124" t="s">
        <v>76</v>
      </c>
      <c r="K124" t="n">
        <v>68</v>
      </c>
      <c r="L124" t="s">
        <v>77</v>
      </c>
      <c r="M124" t="s"/>
      <c r="N124" t="s">
        <v>78</v>
      </c>
      <c r="O124" t="s">
        <v>79</v>
      </c>
      <c r="P124" t="s">
        <v>222</v>
      </c>
      <c r="Q124" t="s"/>
      <c r="R124" t="s">
        <v>80</v>
      </c>
      <c r="S124" t="s">
        <v>223</v>
      </c>
      <c r="T124" t="s">
        <v>82</v>
      </c>
      <c r="U124" t="s"/>
      <c r="V124" t="s">
        <v>83</v>
      </c>
      <c r="W124" t="s">
        <v>84</v>
      </c>
      <c r="X124" t="s"/>
      <c r="Y124" t="s">
        <v>85</v>
      </c>
      <c r="Z124">
        <f>HYPERLINK("https://hotelmonitor-cachepage.eclerx.com/savepage/tk_15432192691710587_sr_2047.html","info")</f>
        <v/>
      </c>
      <c r="AA124" t="n">
        <v>15889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>
        <v>87</v>
      </c>
      <c r="AO124" t="s">
        <v>88</v>
      </c>
      <c r="AP124" t="n">
        <v>34</v>
      </c>
      <c r="AQ124" t="s">
        <v>89</v>
      </c>
      <c r="AR124" t="s">
        <v>99</v>
      </c>
      <c r="AS124" t="s"/>
      <c r="AT124" t="s">
        <v>91</v>
      </c>
      <c r="AU124" t="s"/>
      <c r="AV124" t="s"/>
      <c r="AW124" t="s"/>
      <c r="AX124" t="s"/>
      <c r="AY124" t="n">
        <v>2268375</v>
      </c>
      <c r="AZ124" t="s">
        <v>224</v>
      </c>
      <c r="BA124" t="s"/>
      <c r="BB124" t="n">
        <v>241890</v>
      </c>
      <c r="BC124" t="n">
        <v>-16.257399</v>
      </c>
      <c r="BD124" t="n">
        <v>28.458626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93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222</v>
      </c>
      <c r="F125" t="n">
        <v>381799</v>
      </c>
      <c r="G125" t="s">
        <v>74</v>
      </c>
      <c r="H125" t="s">
        <v>75</v>
      </c>
      <c r="I125" t="s"/>
      <c r="J125" t="s">
        <v>76</v>
      </c>
      <c r="K125" t="n">
        <v>72</v>
      </c>
      <c r="L125" t="s">
        <v>77</v>
      </c>
      <c r="M125" t="s"/>
      <c r="N125" t="s">
        <v>78</v>
      </c>
      <c r="O125" t="s">
        <v>79</v>
      </c>
      <c r="P125" t="s">
        <v>222</v>
      </c>
      <c r="Q125" t="s"/>
      <c r="R125" t="s">
        <v>80</v>
      </c>
      <c r="S125" t="s">
        <v>186</v>
      </c>
      <c r="T125" t="s">
        <v>82</v>
      </c>
      <c r="U125" t="s"/>
      <c r="V125" t="s">
        <v>83</v>
      </c>
      <c r="W125" t="s">
        <v>84</v>
      </c>
      <c r="X125" t="s"/>
      <c r="Y125" t="s">
        <v>85</v>
      </c>
      <c r="Z125">
        <f>HYPERLINK("https://hotelmonitor-cachepage.eclerx.com/savepage/tk_15432192691710587_sr_2047.html","info")</f>
        <v/>
      </c>
      <c r="AA125" t="n">
        <v>15889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>
        <v>87</v>
      </c>
      <c r="AO125" t="s">
        <v>88</v>
      </c>
      <c r="AP125" t="n">
        <v>34</v>
      </c>
      <c r="AQ125" t="s">
        <v>89</v>
      </c>
      <c r="AR125" t="s">
        <v>95</v>
      </c>
      <c r="AS125" t="s"/>
      <c r="AT125" t="s">
        <v>91</v>
      </c>
      <c r="AU125" t="s"/>
      <c r="AV125" t="s"/>
      <c r="AW125" t="s"/>
      <c r="AX125" t="s"/>
      <c r="AY125" t="n">
        <v>2268375</v>
      </c>
      <c r="AZ125" t="s">
        <v>224</v>
      </c>
      <c r="BA125" t="s"/>
      <c r="BB125" t="n">
        <v>241890</v>
      </c>
      <c r="BC125" t="n">
        <v>-16.257399</v>
      </c>
      <c r="BD125" t="n">
        <v>28.458626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93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222</v>
      </c>
      <c r="F126" t="n">
        <v>381799</v>
      </c>
      <c r="G126" t="s">
        <v>74</v>
      </c>
      <c r="H126" t="s">
        <v>75</v>
      </c>
      <c r="I126" t="s"/>
      <c r="J126" t="s">
        <v>76</v>
      </c>
      <c r="K126" t="n">
        <v>72</v>
      </c>
      <c r="L126" t="s">
        <v>77</v>
      </c>
      <c r="M126" t="s"/>
      <c r="N126" t="s">
        <v>78</v>
      </c>
      <c r="O126" t="s">
        <v>79</v>
      </c>
      <c r="P126" t="s">
        <v>222</v>
      </c>
      <c r="Q126" t="s"/>
      <c r="R126" t="s">
        <v>80</v>
      </c>
      <c r="S126" t="s">
        <v>186</v>
      </c>
      <c r="T126" t="s">
        <v>82</v>
      </c>
      <c r="U126" t="s"/>
      <c r="V126" t="s">
        <v>83</v>
      </c>
      <c r="W126" t="s">
        <v>84</v>
      </c>
      <c r="X126" t="s"/>
      <c r="Y126" t="s">
        <v>85</v>
      </c>
      <c r="Z126">
        <f>HYPERLINK("https://hotelmonitor-cachepage.eclerx.com/savepage/tk_15432192691710587_sr_2047.html","info")</f>
        <v/>
      </c>
      <c r="AA126" t="n">
        <v>15889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>
        <v>87</v>
      </c>
      <c r="AO126" t="s">
        <v>88</v>
      </c>
      <c r="AP126" t="n">
        <v>34</v>
      </c>
      <c r="AQ126" t="s">
        <v>89</v>
      </c>
      <c r="AR126" t="s">
        <v>96</v>
      </c>
      <c r="AS126" t="s"/>
      <c r="AT126" t="s">
        <v>91</v>
      </c>
      <c r="AU126" t="s"/>
      <c r="AV126" t="s"/>
      <c r="AW126" t="s"/>
      <c r="AX126" t="s"/>
      <c r="AY126" t="n">
        <v>2268375</v>
      </c>
      <c r="AZ126" t="s">
        <v>224</v>
      </c>
      <c r="BA126" t="s"/>
      <c r="BB126" t="n">
        <v>241890</v>
      </c>
      <c r="BC126" t="n">
        <v>-16.257399</v>
      </c>
      <c r="BD126" t="n">
        <v>28.458626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93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222</v>
      </c>
      <c r="F127" t="n">
        <v>381799</v>
      </c>
      <c r="G127" t="s">
        <v>74</v>
      </c>
      <c r="H127" t="s">
        <v>75</v>
      </c>
      <c r="I127" t="s"/>
      <c r="J127" t="s">
        <v>76</v>
      </c>
      <c r="K127" t="n">
        <v>70</v>
      </c>
      <c r="L127" t="s">
        <v>77</v>
      </c>
      <c r="M127" t="s"/>
      <c r="N127" t="s">
        <v>78</v>
      </c>
      <c r="O127" t="s">
        <v>79</v>
      </c>
      <c r="P127" t="s">
        <v>222</v>
      </c>
      <c r="Q127" t="s"/>
      <c r="R127" t="s">
        <v>80</v>
      </c>
      <c r="S127" t="s">
        <v>183</v>
      </c>
      <c r="T127" t="s">
        <v>82</v>
      </c>
      <c r="U127" t="s"/>
      <c r="V127" t="s">
        <v>83</v>
      </c>
      <c r="W127" t="s">
        <v>84</v>
      </c>
      <c r="X127" t="s"/>
      <c r="Y127" t="s">
        <v>85</v>
      </c>
      <c r="Z127">
        <f>HYPERLINK("https://hotelmonitor-cachepage.eclerx.com/savepage/tk_15432192691710587_sr_2047.html","info")</f>
        <v/>
      </c>
      <c r="AA127" t="n">
        <v>15889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>
        <v>87</v>
      </c>
      <c r="AO127" t="s">
        <v>88</v>
      </c>
      <c r="AP127" t="n">
        <v>34</v>
      </c>
      <c r="AQ127" t="s">
        <v>89</v>
      </c>
      <c r="AR127" t="s">
        <v>90</v>
      </c>
      <c r="AS127" t="s"/>
      <c r="AT127" t="s">
        <v>91</v>
      </c>
      <c r="AU127" t="s"/>
      <c r="AV127" t="s"/>
      <c r="AW127" t="s"/>
      <c r="AX127" t="s"/>
      <c r="AY127" t="n">
        <v>2268375</v>
      </c>
      <c r="AZ127" t="s">
        <v>224</v>
      </c>
      <c r="BA127" t="s"/>
      <c r="BB127" t="n">
        <v>241890</v>
      </c>
      <c r="BC127" t="n">
        <v>-16.257399</v>
      </c>
      <c r="BD127" t="n">
        <v>28.458626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93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222</v>
      </c>
      <c r="F128" t="n">
        <v>381799</v>
      </c>
      <c r="G128" t="s">
        <v>74</v>
      </c>
      <c r="H128" t="s">
        <v>75</v>
      </c>
      <c r="I128" t="s"/>
      <c r="J128" t="s">
        <v>76</v>
      </c>
      <c r="K128" t="n">
        <v>72</v>
      </c>
      <c r="L128" t="s">
        <v>77</v>
      </c>
      <c r="M128" t="s"/>
      <c r="N128" t="s">
        <v>78</v>
      </c>
      <c r="O128" t="s">
        <v>79</v>
      </c>
      <c r="P128" t="s">
        <v>222</v>
      </c>
      <c r="Q128" t="s"/>
      <c r="R128" t="s">
        <v>80</v>
      </c>
      <c r="S128" t="s">
        <v>186</v>
      </c>
      <c r="T128" t="s">
        <v>82</v>
      </c>
      <c r="U128" t="s"/>
      <c r="V128" t="s">
        <v>83</v>
      </c>
      <c r="W128" t="s">
        <v>84</v>
      </c>
      <c r="X128" t="s"/>
      <c r="Y128" t="s">
        <v>85</v>
      </c>
      <c r="Z128">
        <f>HYPERLINK("https://hotelmonitor-cachepage.eclerx.com/savepage/tk_15432192691710587_sr_2047.html","info")</f>
        <v/>
      </c>
      <c r="AA128" t="n">
        <v>15889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>
        <v>87</v>
      </c>
      <c r="AO128" t="s">
        <v>88</v>
      </c>
      <c r="AP128" t="n">
        <v>34</v>
      </c>
      <c r="AQ128" t="s">
        <v>89</v>
      </c>
      <c r="AR128" t="s">
        <v>106</v>
      </c>
      <c r="AS128" t="s"/>
      <c r="AT128" t="s">
        <v>91</v>
      </c>
      <c r="AU128" t="s"/>
      <c r="AV128" t="s"/>
      <c r="AW128" t="s"/>
      <c r="AX128" t="s"/>
      <c r="AY128" t="n">
        <v>2268375</v>
      </c>
      <c r="AZ128" t="s">
        <v>224</v>
      </c>
      <c r="BA128" t="s"/>
      <c r="BB128" t="n">
        <v>241890</v>
      </c>
      <c r="BC128" t="n">
        <v>-16.257399</v>
      </c>
      <c r="BD128" t="n">
        <v>28.458626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93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222</v>
      </c>
      <c r="F129" t="n">
        <v>381799</v>
      </c>
      <c r="G129" t="s">
        <v>74</v>
      </c>
      <c r="H129" t="s">
        <v>75</v>
      </c>
      <c r="I129" t="s"/>
      <c r="J129" t="s">
        <v>76</v>
      </c>
      <c r="K129" t="n">
        <v>91</v>
      </c>
      <c r="L129" t="s">
        <v>77</v>
      </c>
      <c r="M129" t="s"/>
      <c r="N129" t="s">
        <v>78</v>
      </c>
      <c r="O129" t="s">
        <v>79</v>
      </c>
      <c r="P129" t="s">
        <v>222</v>
      </c>
      <c r="Q129" t="s"/>
      <c r="R129" t="s">
        <v>80</v>
      </c>
      <c r="S129" t="s">
        <v>208</v>
      </c>
      <c r="T129" t="s">
        <v>82</v>
      </c>
      <c r="U129" t="s"/>
      <c r="V129" t="s">
        <v>83</v>
      </c>
      <c r="W129" t="s">
        <v>84</v>
      </c>
      <c r="X129" t="s"/>
      <c r="Y129" t="s">
        <v>85</v>
      </c>
      <c r="Z129">
        <f>HYPERLINK("https://hotelmonitor-cachepage.eclerx.com/savepage/tk_15432192691710587_sr_2047.html","info")</f>
        <v/>
      </c>
      <c r="AA129" t="n">
        <v>15889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>
        <v>87</v>
      </c>
      <c r="AO129" t="s">
        <v>88</v>
      </c>
      <c r="AP129" t="n">
        <v>34</v>
      </c>
      <c r="AQ129" t="s">
        <v>89</v>
      </c>
      <c r="AR129" t="s">
        <v>225</v>
      </c>
      <c r="AS129" t="s"/>
      <c r="AT129" t="s">
        <v>91</v>
      </c>
      <c r="AU129" t="s"/>
      <c r="AV129" t="s"/>
      <c r="AW129" t="s"/>
      <c r="AX129" t="s"/>
      <c r="AY129" t="n">
        <v>2268375</v>
      </c>
      <c r="AZ129" t="s">
        <v>224</v>
      </c>
      <c r="BA129" t="s"/>
      <c r="BB129" t="n">
        <v>241890</v>
      </c>
      <c r="BC129" t="n">
        <v>-16.257399</v>
      </c>
      <c r="BD129" t="n">
        <v>28.458626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93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222</v>
      </c>
      <c r="F130" t="n">
        <v>381799</v>
      </c>
      <c r="G130" t="s">
        <v>74</v>
      </c>
      <c r="H130" t="s">
        <v>75</v>
      </c>
      <c r="I130" t="s"/>
      <c r="J130" t="s">
        <v>76</v>
      </c>
      <c r="K130" t="n">
        <v>89</v>
      </c>
      <c r="L130" t="s">
        <v>77</v>
      </c>
      <c r="M130" t="s"/>
      <c r="N130" t="s">
        <v>78</v>
      </c>
      <c r="O130" t="s">
        <v>79</v>
      </c>
      <c r="P130" t="s">
        <v>222</v>
      </c>
      <c r="Q130" t="s"/>
      <c r="R130" t="s">
        <v>80</v>
      </c>
      <c r="S130" t="s">
        <v>135</v>
      </c>
      <c r="T130" t="s">
        <v>82</v>
      </c>
      <c r="U130" t="s"/>
      <c r="V130" t="s">
        <v>83</v>
      </c>
      <c r="W130" t="s">
        <v>84</v>
      </c>
      <c r="X130" t="s"/>
      <c r="Y130" t="s">
        <v>85</v>
      </c>
      <c r="Z130">
        <f>HYPERLINK("https://hotelmonitor-cachepage.eclerx.com/savepage/tk_15432192691710587_sr_2047.html","info")</f>
        <v/>
      </c>
      <c r="AA130" t="n">
        <v>15889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>
        <v>87</v>
      </c>
      <c r="AO130" t="s">
        <v>88</v>
      </c>
      <c r="AP130" t="n">
        <v>34</v>
      </c>
      <c r="AQ130" t="s">
        <v>89</v>
      </c>
      <c r="AR130" t="s">
        <v>101</v>
      </c>
      <c r="AS130" t="s"/>
      <c r="AT130" t="s">
        <v>91</v>
      </c>
      <c r="AU130" t="s"/>
      <c r="AV130" t="s"/>
      <c r="AW130" t="s"/>
      <c r="AX130" t="s"/>
      <c r="AY130" t="n">
        <v>2268375</v>
      </c>
      <c r="AZ130" t="s">
        <v>224</v>
      </c>
      <c r="BA130" t="s"/>
      <c r="BB130" t="n">
        <v>241890</v>
      </c>
      <c r="BC130" t="n">
        <v>-16.257399</v>
      </c>
      <c r="BD130" t="n">
        <v>28.458626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93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222</v>
      </c>
      <c r="F131" t="n">
        <v>381799</v>
      </c>
      <c r="G131" t="s">
        <v>74</v>
      </c>
      <c r="H131" t="s">
        <v>75</v>
      </c>
      <c r="I131" t="s"/>
      <c r="J131" t="s">
        <v>76</v>
      </c>
      <c r="K131" t="n">
        <v>72</v>
      </c>
      <c r="L131" t="s">
        <v>77</v>
      </c>
      <c r="M131" t="s"/>
      <c r="N131" t="s">
        <v>78</v>
      </c>
      <c r="O131" t="s">
        <v>79</v>
      </c>
      <c r="P131" t="s">
        <v>222</v>
      </c>
      <c r="Q131" t="s"/>
      <c r="R131" t="s">
        <v>80</v>
      </c>
      <c r="S131" t="s">
        <v>186</v>
      </c>
      <c r="T131" t="s">
        <v>82</v>
      </c>
      <c r="U131" t="s"/>
      <c r="V131" t="s">
        <v>83</v>
      </c>
      <c r="W131" t="s">
        <v>84</v>
      </c>
      <c r="X131" t="s"/>
      <c r="Y131" t="s">
        <v>85</v>
      </c>
      <c r="Z131">
        <f>HYPERLINK("https://hotelmonitor-cachepage.eclerx.com/savepage/tk_15432192691710587_sr_2047.html","info")</f>
        <v/>
      </c>
      <c r="AA131" t="n">
        <v>15889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>
        <v>87</v>
      </c>
      <c r="AO131" t="s">
        <v>88</v>
      </c>
      <c r="AP131" t="n">
        <v>34</v>
      </c>
      <c r="AQ131" t="s">
        <v>89</v>
      </c>
      <c r="AR131" t="s">
        <v>97</v>
      </c>
      <c r="AS131" t="s"/>
      <c r="AT131" t="s">
        <v>91</v>
      </c>
      <c r="AU131" t="s"/>
      <c r="AV131" t="s"/>
      <c r="AW131" t="s"/>
      <c r="AX131" t="s"/>
      <c r="AY131" t="n">
        <v>2268375</v>
      </c>
      <c r="AZ131" t="s">
        <v>224</v>
      </c>
      <c r="BA131" t="s"/>
      <c r="BB131" t="n">
        <v>241890</v>
      </c>
      <c r="BC131" t="n">
        <v>-16.257399</v>
      </c>
      <c r="BD131" t="n">
        <v>28.458626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93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222</v>
      </c>
      <c r="F132" t="n">
        <v>381799</v>
      </c>
      <c r="G132" t="s">
        <v>74</v>
      </c>
      <c r="H132" t="s">
        <v>75</v>
      </c>
      <c r="I132" t="s"/>
      <c r="J132" t="s">
        <v>76</v>
      </c>
      <c r="K132" t="n">
        <v>72</v>
      </c>
      <c r="L132" t="s">
        <v>77</v>
      </c>
      <c r="M132" t="s"/>
      <c r="N132" t="s">
        <v>78</v>
      </c>
      <c r="O132" t="s">
        <v>79</v>
      </c>
      <c r="P132" t="s">
        <v>222</v>
      </c>
      <c r="Q132" t="s"/>
      <c r="R132" t="s">
        <v>80</v>
      </c>
      <c r="S132" t="s">
        <v>186</v>
      </c>
      <c r="T132" t="s">
        <v>82</v>
      </c>
      <c r="U132" t="s"/>
      <c r="V132" t="s">
        <v>83</v>
      </c>
      <c r="W132" t="s">
        <v>84</v>
      </c>
      <c r="X132" t="s"/>
      <c r="Y132" t="s">
        <v>85</v>
      </c>
      <c r="Z132">
        <f>HYPERLINK("https://hotelmonitor-cachepage.eclerx.com/savepage/tk_15432192691710587_sr_2047.html","info")</f>
        <v/>
      </c>
      <c r="AA132" t="n">
        <v>15889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>
        <v>87</v>
      </c>
      <c r="AO132" t="s">
        <v>88</v>
      </c>
      <c r="AP132" t="n">
        <v>34</v>
      </c>
      <c r="AQ132" t="s">
        <v>89</v>
      </c>
      <c r="AR132" t="s">
        <v>113</v>
      </c>
      <c r="AS132" t="s"/>
      <c r="AT132" t="s">
        <v>91</v>
      </c>
      <c r="AU132" t="s"/>
      <c r="AV132" t="s"/>
      <c r="AW132" t="s"/>
      <c r="AX132" t="s"/>
      <c r="AY132" t="n">
        <v>2268375</v>
      </c>
      <c r="AZ132" t="s">
        <v>224</v>
      </c>
      <c r="BA132" t="s"/>
      <c r="BB132" t="n">
        <v>241890</v>
      </c>
      <c r="BC132" t="n">
        <v>-16.257399</v>
      </c>
      <c r="BD132" t="n">
        <v>28.458626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93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222</v>
      </c>
      <c r="F133" t="n">
        <v>381799</v>
      </c>
      <c r="G133" t="s">
        <v>74</v>
      </c>
      <c r="H133" t="s">
        <v>75</v>
      </c>
      <c r="I133" t="s"/>
      <c r="J133" t="s">
        <v>76</v>
      </c>
      <c r="K133" t="n">
        <v>72</v>
      </c>
      <c r="L133" t="s">
        <v>77</v>
      </c>
      <c r="M133" t="s"/>
      <c r="N133" t="s">
        <v>78</v>
      </c>
      <c r="O133" t="s">
        <v>79</v>
      </c>
      <c r="P133" t="s">
        <v>222</v>
      </c>
      <c r="Q133" t="s"/>
      <c r="R133" t="s">
        <v>80</v>
      </c>
      <c r="S133" t="s">
        <v>186</v>
      </c>
      <c r="T133" t="s">
        <v>82</v>
      </c>
      <c r="U133" t="s"/>
      <c r="V133" t="s">
        <v>83</v>
      </c>
      <c r="W133" t="s">
        <v>84</v>
      </c>
      <c r="X133" t="s"/>
      <c r="Y133" t="s">
        <v>85</v>
      </c>
      <c r="Z133">
        <f>HYPERLINK("https://hotelmonitor-cachepage.eclerx.com/savepage/tk_15432192691710587_sr_2047.html","info")</f>
        <v/>
      </c>
      <c r="AA133" t="n">
        <v>15889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>
        <v>87</v>
      </c>
      <c r="AO133" t="s">
        <v>88</v>
      </c>
      <c r="AP133" t="n">
        <v>34</v>
      </c>
      <c r="AQ133" t="s">
        <v>89</v>
      </c>
      <c r="AR133" t="s">
        <v>109</v>
      </c>
      <c r="AS133" t="s"/>
      <c r="AT133" t="s">
        <v>91</v>
      </c>
      <c r="AU133" t="s"/>
      <c r="AV133" t="s"/>
      <c r="AW133" t="s"/>
      <c r="AX133" t="s"/>
      <c r="AY133" t="n">
        <v>2268375</v>
      </c>
      <c r="AZ133" t="s">
        <v>224</v>
      </c>
      <c r="BA133" t="s"/>
      <c r="BB133" t="n">
        <v>241890</v>
      </c>
      <c r="BC133" t="n">
        <v>-16.257399</v>
      </c>
      <c r="BD133" t="n">
        <v>28.458626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93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222</v>
      </c>
      <c r="F134" t="n">
        <v>381799</v>
      </c>
      <c r="G134" t="s">
        <v>74</v>
      </c>
      <c r="H134" t="s">
        <v>75</v>
      </c>
      <c r="I134" t="s"/>
      <c r="J134" t="s">
        <v>76</v>
      </c>
      <c r="K134" t="n">
        <v>72</v>
      </c>
      <c r="L134" t="s">
        <v>77</v>
      </c>
      <c r="M134" t="s"/>
      <c r="N134" t="s">
        <v>78</v>
      </c>
      <c r="O134" t="s">
        <v>79</v>
      </c>
      <c r="P134" t="s">
        <v>222</v>
      </c>
      <c r="Q134" t="s"/>
      <c r="R134" t="s">
        <v>80</v>
      </c>
      <c r="S134" t="s">
        <v>186</v>
      </c>
      <c r="T134" t="s">
        <v>82</v>
      </c>
      <c r="U134" t="s"/>
      <c r="V134" t="s">
        <v>83</v>
      </c>
      <c r="W134" t="s">
        <v>84</v>
      </c>
      <c r="X134" t="s"/>
      <c r="Y134" t="s">
        <v>85</v>
      </c>
      <c r="Z134">
        <f>HYPERLINK("https://hotelmonitor-cachepage.eclerx.com/savepage/tk_15432192691710587_sr_2047.html","info")</f>
        <v/>
      </c>
      <c r="AA134" t="n">
        <v>15889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>
        <v>87</v>
      </c>
      <c r="AO134" t="s">
        <v>88</v>
      </c>
      <c r="AP134" t="n">
        <v>34</v>
      </c>
      <c r="AQ134" t="s">
        <v>89</v>
      </c>
      <c r="AR134" t="s">
        <v>111</v>
      </c>
      <c r="AS134" t="s"/>
      <c r="AT134" t="s">
        <v>91</v>
      </c>
      <c r="AU134" t="s"/>
      <c r="AV134" t="s"/>
      <c r="AW134" t="s"/>
      <c r="AX134" t="s"/>
      <c r="AY134" t="n">
        <v>2268375</v>
      </c>
      <c r="AZ134" t="s">
        <v>224</v>
      </c>
      <c r="BA134" t="s"/>
      <c r="BB134" t="n">
        <v>241890</v>
      </c>
      <c r="BC134" t="n">
        <v>-16.257399</v>
      </c>
      <c r="BD134" t="n">
        <v>28.458626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93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222</v>
      </c>
      <c r="F135" t="n">
        <v>381799</v>
      </c>
      <c r="G135" t="s">
        <v>74</v>
      </c>
      <c r="H135" t="s">
        <v>75</v>
      </c>
      <c r="I135" t="s"/>
      <c r="J135" t="s">
        <v>76</v>
      </c>
      <c r="K135" t="n">
        <v>72</v>
      </c>
      <c r="L135" t="s">
        <v>77</v>
      </c>
      <c r="M135" t="s"/>
      <c r="N135" t="s">
        <v>78</v>
      </c>
      <c r="O135" t="s">
        <v>79</v>
      </c>
      <c r="P135" t="s">
        <v>222</v>
      </c>
      <c r="Q135" t="s"/>
      <c r="R135" t="s">
        <v>80</v>
      </c>
      <c r="S135" t="s">
        <v>186</v>
      </c>
      <c r="T135" t="s">
        <v>82</v>
      </c>
      <c r="U135" t="s"/>
      <c r="V135" t="s">
        <v>83</v>
      </c>
      <c r="W135" t="s">
        <v>84</v>
      </c>
      <c r="X135" t="s"/>
      <c r="Y135" t="s">
        <v>85</v>
      </c>
      <c r="Z135">
        <f>HYPERLINK("https://hotelmonitor-cachepage.eclerx.com/savepage/tk_15432192691710587_sr_2047.html","info")</f>
        <v/>
      </c>
      <c r="AA135" t="n">
        <v>15889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>
        <v>87</v>
      </c>
      <c r="AO135" t="s">
        <v>88</v>
      </c>
      <c r="AP135" t="n">
        <v>34</v>
      </c>
      <c r="AQ135" t="s">
        <v>89</v>
      </c>
      <c r="AR135" t="s">
        <v>116</v>
      </c>
      <c r="AS135" t="s"/>
      <c r="AT135" t="s">
        <v>91</v>
      </c>
      <c r="AU135" t="s"/>
      <c r="AV135" t="s"/>
      <c r="AW135" t="s"/>
      <c r="AX135" t="s"/>
      <c r="AY135" t="n">
        <v>2268375</v>
      </c>
      <c r="AZ135" t="s">
        <v>224</v>
      </c>
      <c r="BA135" t="s"/>
      <c r="BB135" t="n">
        <v>241890</v>
      </c>
      <c r="BC135" t="n">
        <v>-16.257399</v>
      </c>
      <c r="BD135" t="n">
        <v>28.458626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93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222</v>
      </c>
      <c r="F136" t="n">
        <v>381799</v>
      </c>
      <c r="G136" t="s">
        <v>74</v>
      </c>
      <c r="H136" t="s">
        <v>75</v>
      </c>
      <c r="I136" t="s"/>
      <c r="J136" t="s">
        <v>76</v>
      </c>
      <c r="K136" t="n">
        <v>83</v>
      </c>
      <c r="L136" t="s">
        <v>77</v>
      </c>
      <c r="M136" t="s"/>
      <c r="N136" t="s">
        <v>78</v>
      </c>
      <c r="O136" t="s">
        <v>79</v>
      </c>
      <c r="P136" t="s">
        <v>222</v>
      </c>
      <c r="Q136" t="s"/>
      <c r="R136" t="s">
        <v>80</v>
      </c>
      <c r="S136" t="s">
        <v>226</v>
      </c>
      <c r="T136" t="s">
        <v>82</v>
      </c>
      <c r="U136" t="s"/>
      <c r="V136" t="s">
        <v>83</v>
      </c>
      <c r="W136" t="s">
        <v>84</v>
      </c>
      <c r="X136" t="s"/>
      <c r="Y136" t="s">
        <v>85</v>
      </c>
      <c r="Z136">
        <f>HYPERLINK("https://hotelmonitor-cachepage.eclerx.com/savepage/tk_15432192691710587_sr_2047.html","info")</f>
        <v/>
      </c>
      <c r="AA136" t="n">
        <v>15889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>
        <v>87</v>
      </c>
      <c r="AO136" t="s">
        <v>88</v>
      </c>
      <c r="AP136" t="n">
        <v>34</v>
      </c>
      <c r="AQ136" t="s">
        <v>89</v>
      </c>
      <c r="AR136" t="s">
        <v>105</v>
      </c>
      <c r="AS136" t="s"/>
      <c r="AT136" t="s">
        <v>91</v>
      </c>
      <c r="AU136" t="s"/>
      <c r="AV136" t="s"/>
      <c r="AW136" t="s"/>
      <c r="AX136" t="s"/>
      <c r="AY136" t="n">
        <v>2268375</v>
      </c>
      <c r="AZ136" t="s">
        <v>224</v>
      </c>
      <c r="BA136" t="s"/>
      <c r="BB136" t="n">
        <v>241890</v>
      </c>
      <c r="BC136" t="n">
        <v>-16.257399</v>
      </c>
      <c r="BD136" t="n">
        <v>28.458626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93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222</v>
      </c>
      <c r="F137" t="n">
        <v>381799</v>
      </c>
      <c r="G137" t="s">
        <v>74</v>
      </c>
      <c r="H137" t="s">
        <v>75</v>
      </c>
      <c r="I137" t="s"/>
      <c r="J137" t="s">
        <v>76</v>
      </c>
      <c r="K137" t="n">
        <v>72</v>
      </c>
      <c r="L137" t="s">
        <v>77</v>
      </c>
      <c r="M137" t="s"/>
      <c r="N137" t="s">
        <v>78</v>
      </c>
      <c r="O137" t="s">
        <v>79</v>
      </c>
      <c r="P137" t="s">
        <v>222</v>
      </c>
      <c r="Q137" t="s"/>
      <c r="R137" t="s">
        <v>80</v>
      </c>
      <c r="S137" t="s">
        <v>186</v>
      </c>
      <c r="T137" t="s">
        <v>82</v>
      </c>
      <c r="U137" t="s"/>
      <c r="V137" t="s">
        <v>83</v>
      </c>
      <c r="W137" t="s">
        <v>84</v>
      </c>
      <c r="X137" t="s"/>
      <c r="Y137" t="s">
        <v>85</v>
      </c>
      <c r="Z137">
        <f>HYPERLINK("https://hotelmonitor-cachepage.eclerx.com/savepage/tk_15432192691710587_sr_2047.html","info")</f>
        <v/>
      </c>
      <c r="AA137" t="n">
        <v>15889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>
        <v>87</v>
      </c>
      <c r="AO137" t="s">
        <v>88</v>
      </c>
      <c r="AP137" t="n">
        <v>34</v>
      </c>
      <c r="AQ137" t="s">
        <v>89</v>
      </c>
      <c r="AR137" t="s">
        <v>96</v>
      </c>
      <c r="AS137" t="s"/>
      <c r="AT137" t="s">
        <v>91</v>
      </c>
      <c r="AU137" t="s"/>
      <c r="AV137" t="s"/>
      <c r="AW137" t="s"/>
      <c r="AX137" t="s"/>
      <c r="AY137" t="n">
        <v>2268375</v>
      </c>
      <c r="AZ137" t="s">
        <v>224</v>
      </c>
      <c r="BA137" t="s"/>
      <c r="BB137" t="n">
        <v>241890</v>
      </c>
      <c r="BC137" t="n">
        <v>-16.257399</v>
      </c>
      <c r="BD137" t="n">
        <v>28.458626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93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222</v>
      </c>
      <c r="F138" t="n">
        <v>381799</v>
      </c>
      <c r="G138" t="s">
        <v>74</v>
      </c>
      <c r="H138" t="s">
        <v>75</v>
      </c>
      <c r="I138" t="s"/>
      <c r="J138" t="s">
        <v>76</v>
      </c>
      <c r="K138" t="n">
        <v>82</v>
      </c>
      <c r="L138" t="s">
        <v>77</v>
      </c>
      <c r="M138" t="s"/>
      <c r="N138" t="s">
        <v>78</v>
      </c>
      <c r="O138" t="s">
        <v>79</v>
      </c>
      <c r="P138" t="s">
        <v>222</v>
      </c>
      <c r="Q138" t="s"/>
      <c r="R138" t="s">
        <v>80</v>
      </c>
      <c r="S138" t="s">
        <v>227</v>
      </c>
      <c r="T138" t="s">
        <v>82</v>
      </c>
      <c r="U138" t="s"/>
      <c r="V138" t="s">
        <v>83</v>
      </c>
      <c r="W138" t="s">
        <v>84</v>
      </c>
      <c r="X138" t="s"/>
      <c r="Y138" t="s">
        <v>85</v>
      </c>
      <c r="Z138">
        <f>HYPERLINK("https://hotelmonitor-cachepage.eclerx.com/savepage/tk_15432192691710587_sr_2047.html","info")</f>
        <v/>
      </c>
      <c r="AA138" t="n">
        <v>15889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>
        <v>87</v>
      </c>
      <c r="AO138" t="s">
        <v>88</v>
      </c>
      <c r="AP138" t="n">
        <v>34</v>
      </c>
      <c r="AQ138" t="s">
        <v>89</v>
      </c>
      <c r="AR138" t="s">
        <v>115</v>
      </c>
      <c r="AS138" t="s"/>
      <c r="AT138" t="s">
        <v>91</v>
      </c>
      <c r="AU138" t="s"/>
      <c r="AV138" t="s"/>
      <c r="AW138" t="s"/>
      <c r="AX138" t="s"/>
      <c r="AY138" t="n">
        <v>2268375</v>
      </c>
      <c r="AZ138" t="s">
        <v>224</v>
      </c>
      <c r="BA138" t="s"/>
      <c r="BB138" t="n">
        <v>241890</v>
      </c>
      <c r="BC138" t="n">
        <v>-16.257399</v>
      </c>
      <c r="BD138" t="n">
        <v>28.458626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93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222</v>
      </c>
      <c r="F139" t="n">
        <v>381799</v>
      </c>
      <c r="G139" t="s">
        <v>74</v>
      </c>
      <c r="H139" t="s">
        <v>75</v>
      </c>
      <c r="I139" t="s"/>
      <c r="J139" t="s">
        <v>76</v>
      </c>
      <c r="K139" t="n">
        <v>72</v>
      </c>
      <c r="L139" t="s">
        <v>77</v>
      </c>
      <c r="M139" t="s"/>
      <c r="N139" t="s">
        <v>78</v>
      </c>
      <c r="O139" t="s">
        <v>79</v>
      </c>
      <c r="P139" t="s">
        <v>222</v>
      </c>
      <c r="Q139" t="s"/>
      <c r="R139" t="s">
        <v>80</v>
      </c>
      <c r="S139" t="s">
        <v>186</v>
      </c>
      <c r="T139" t="s">
        <v>82</v>
      </c>
      <c r="U139" t="s"/>
      <c r="V139" t="s">
        <v>83</v>
      </c>
      <c r="W139" t="s">
        <v>84</v>
      </c>
      <c r="X139" t="s"/>
      <c r="Y139" t="s">
        <v>85</v>
      </c>
      <c r="Z139">
        <f>HYPERLINK("https://hotelmonitor-cachepage.eclerx.com/savepage/tk_15432192691710587_sr_2047.html","info")</f>
        <v/>
      </c>
      <c r="AA139" t="n">
        <v>15889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>
        <v>87</v>
      </c>
      <c r="AO139" t="s">
        <v>88</v>
      </c>
      <c r="AP139" t="n">
        <v>34</v>
      </c>
      <c r="AQ139" t="s">
        <v>89</v>
      </c>
      <c r="AR139" t="s">
        <v>228</v>
      </c>
      <c r="AS139" t="s"/>
      <c r="AT139" t="s">
        <v>91</v>
      </c>
      <c r="AU139" t="s"/>
      <c r="AV139" t="s"/>
      <c r="AW139" t="s"/>
      <c r="AX139" t="s"/>
      <c r="AY139" t="n">
        <v>2268375</v>
      </c>
      <c r="AZ139" t="s">
        <v>224</v>
      </c>
      <c r="BA139" t="s"/>
      <c r="BB139" t="n">
        <v>241890</v>
      </c>
      <c r="BC139" t="n">
        <v>-16.257399</v>
      </c>
      <c r="BD139" t="n">
        <v>28.458626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93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229</v>
      </c>
      <c r="F140" t="n">
        <v>72078</v>
      </c>
      <c r="G140" t="s">
        <v>74</v>
      </c>
      <c r="H140" t="s">
        <v>75</v>
      </c>
      <c r="I140" t="s"/>
      <c r="J140" t="s">
        <v>76</v>
      </c>
      <c r="K140" t="n">
        <v>154</v>
      </c>
      <c r="L140" t="s">
        <v>77</v>
      </c>
      <c r="M140" t="s"/>
      <c r="N140" t="s">
        <v>78</v>
      </c>
      <c r="O140" t="s">
        <v>79</v>
      </c>
      <c r="P140" t="s">
        <v>229</v>
      </c>
      <c r="Q140" t="s"/>
      <c r="R140" t="s">
        <v>80</v>
      </c>
      <c r="S140" t="s">
        <v>230</v>
      </c>
      <c r="T140" t="s">
        <v>82</v>
      </c>
      <c r="U140" t="s"/>
      <c r="V140" t="s">
        <v>83</v>
      </c>
      <c r="W140" t="s">
        <v>84</v>
      </c>
      <c r="X140" t="s"/>
      <c r="Y140" t="s">
        <v>85</v>
      </c>
      <c r="Z140">
        <f>HYPERLINK("https://hotelmonitor-cachepage.eclerx.com/savepage/tk_1543219564739263_sr_2047.html","info")</f>
        <v/>
      </c>
      <c r="AA140" t="n">
        <v>529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>
        <v>87</v>
      </c>
      <c r="AO140" t="s">
        <v>88</v>
      </c>
      <c r="AP140" t="n">
        <v>76</v>
      </c>
      <c r="AQ140" t="s">
        <v>89</v>
      </c>
      <c r="AR140" t="s">
        <v>231</v>
      </c>
      <c r="AS140" t="s"/>
      <c r="AT140" t="s">
        <v>91</v>
      </c>
      <c r="AU140" t="s"/>
      <c r="AV140" t="s"/>
      <c r="AW140" t="s"/>
      <c r="AX140" t="s"/>
      <c r="AY140" t="n">
        <v>2268396</v>
      </c>
      <c r="AZ140" t="s">
        <v>232</v>
      </c>
      <c r="BA140" t="s"/>
      <c r="BB140" t="n">
        <v>296923</v>
      </c>
      <c r="BC140" t="n">
        <v>-16.731148</v>
      </c>
      <c r="BD140" t="n">
        <v>28.058271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93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229</v>
      </c>
      <c r="F141" t="n">
        <v>72078</v>
      </c>
      <c r="G141" t="s">
        <v>74</v>
      </c>
      <c r="H141" t="s">
        <v>75</v>
      </c>
      <c r="I141" t="s"/>
      <c r="J141" t="s">
        <v>76</v>
      </c>
      <c r="K141" t="n">
        <v>410</v>
      </c>
      <c r="L141" t="s">
        <v>77</v>
      </c>
      <c r="M141" t="s"/>
      <c r="N141" t="s">
        <v>78</v>
      </c>
      <c r="O141" t="s">
        <v>79</v>
      </c>
      <c r="P141" t="s">
        <v>229</v>
      </c>
      <c r="Q141" t="s"/>
      <c r="R141" t="s">
        <v>80</v>
      </c>
      <c r="S141" t="s">
        <v>233</v>
      </c>
      <c r="T141" t="s">
        <v>82</v>
      </c>
      <c r="U141" t="s"/>
      <c r="V141" t="s">
        <v>83</v>
      </c>
      <c r="W141" t="s">
        <v>84</v>
      </c>
      <c r="X141" t="s"/>
      <c r="Y141" t="s">
        <v>85</v>
      </c>
      <c r="Z141">
        <f>HYPERLINK("https://hotelmonitor-cachepage.eclerx.com/savepage/tk_1543219564739263_sr_2047.html","info")</f>
        <v/>
      </c>
      <c r="AA141" t="n">
        <v>529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>
        <v>87</v>
      </c>
      <c r="AO141" t="s">
        <v>88</v>
      </c>
      <c r="AP141" t="n">
        <v>76</v>
      </c>
      <c r="AQ141" t="s">
        <v>89</v>
      </c>
      <c r="AR141" t="s">
        <v>126</v>
      </c>
      <c r="AS141" t="s"/>
      <c r="AT141" t="s">
        <v>91</v>
      </c>
      <c r="AU141" t="s"/>
      <c r="AV141" t="s"/>
      <c r="AW141" t="s"/>
      <c r="AX141" t="s"/>
      <c r="AY141" t="n">
        <v>2268396</v>
      </c>
      <c r="AZ141" t="s">
        <v>232</v>
      </c>
      <c r="BA141" t="s"/>
      <c r="BB141" t="n">
        <v>296923</v>
      </c>
      <c r="BC141" t="n">
        <v>-16.731148</v>
      </c>
      <c r="BD141" t="n">
        <v>28.058271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93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234</v>
      </c>
      <c r="F142" t="n">
        <v>880663</v>
      </c>
      <c r="G142" t="s">
        <v>74</v>
      </c>
      <c r="H142" t="s">
        <v>75</v>
      </c>
      <c r="I142" t="s"/>
      <c r="J142" t="s">
        <v>76</v>
      </c>
      <c r="K142" t="n">
        <v>84</v>
      </c>
      <c r="L142" t="s">
        <v>77</v>
      </c>
      <c r="M142" t="s"/>
      <c r="N142" t="s">
        <v>78</v>
      </c>
      <c r="O142" t="s">
        <v>79</v>
      </c>
      <c r="P142" t="s">
        <v>234</v>
      </c>
      <c r="Q142" t="s"/>
      <c r="R142" t="s">
        <v>80</v>
      </c>
      <c r="S142" t="s">
        <v>235</v>
      </c>
      <c r="T142" t="s">
        <v>82</v>
      </c>
      <c r="U142" t="s"/>
      <c r="V142" t="s">
        <v>83</v>
      </c>
      <c r="W142" t="s">
        <v>84</v>
      </c>
      <c r="X142" t="s"/>
      <c r="Y142" t="s">
        <v>85</v>
      </c>
      <c r="Z142">
        <f>HYPERLINK("https://hotelmonitor-cachepage.eclerx.com/savepage/tk_1543219790226006_sr_2047.html","info")</f>
        <v/>
      </c>
      <c r="AA142" t="n">
        <v>160916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>
        <v>87</v>
      </c>
      <c r="AO142" t="s">
        <v>88</v>
      </c>
      <c r="AP142" t="n">
        <v>108</v>
      </c>
      <c r="AQ142" t="s">
        <v>89</v>
      </c>
      <c r="AR142" t="s">
        <v>90</v>
      </c>
      <c r="AS142" t="s"/>
      <c r="AT142" t="s">
        <v>91</v>
      </c>
      <c r="AU142" t="s"/>
      <c r="AV142" t="s"/>
      <c r="AW142" t="s"/>
      <c r="AX142" t="s"/>
      <c r="AY142" t="n">
        <v>2267622</v>
      </c>
      <c r="AZ142" t="s">
        <v>236</v>
      </c>
      <c r="BA142" t="s"/>
      <c r="BB142" t="n">
        <v>1221148</v>
      </c>
      <c r="BC142" t="n">
        <v>-16.53561</v>
      </c>
      <c r="BD142" t="n">
        <v>28.416348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93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234</v>
      </c>
      <c r="F143" t="n">
        <v>880663</v>
      </c>
      <c r="G143" t="s">
        <v>74</v>
      </c>
      <c r="H143" t="s">
        <v>75</v>
      </c>
      <c r="I143" t="s"/>
      <c r="J143" t="s">
        <v>76</v>
      </c>
      <c r="K143" t="n">
        <v>94</v>
      </c>
      <c r="L143" t="s">
        <v>77</v>
      </c>
      <c r="M143" t="s"/>
      <c r="N143" t="s">
        <v>78</v>
      </c>
      <c r="O143" t="s">
        <v>79</v>
      </c>
      <c r="P143" t="s">
        <v>234</v>
      </c>
      <c r="Q143" t="s"/>
      <c r="R143" t="s">
        <v>80</v>
      </c>
      <c r="S143" t="s">
        <v>237</v>
      </c>
      <c r="T143" t="s">
        <v>82</v>
      </c>
      <c r="U143" t="s"/>
      <c r="V143" t="s">
        <v>83</v>
      </c>
      <c r="W143" t="s">
        <v>84</v>
      </c>
      <c r="X143" t="s"/>
      <c r="Y143" t="s">
        <v>85</v>
      </c>
      <c r="Z143">
        <f>HYPERLINK("https://hotelmonitor-cachepage.eclerx.com/savepage/tk_1543219790226006_sr_2047.html","info")</f>
        <v/>
      </c>
      <c r="AA143" t="n">
        <v>160916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>
        <v>87</v>
      </c>
      <c r="AO143" t="s">
        <v>88</v>
      </c>
      <c r="AP143" t="n">
        <v>108</v>
      </c>
      <c r="AQ143" t="s">
        <v>89</v>
      </c>
      <c r="AR143" t="s">
        <v>95</v>
      </c>
      <c r="AS143" t="s"/>
      <c r="AT143" t="s">
        <v>91</v>
      </c>
      <c r="AU143" t="s"/>
      <c r="AV143" t="s"/>
      <c r="AW143" t="s"/>
      <c r="AX143" t="s"/>
      <c r="AY143" t="n">
        <v>2267622</v>
      </c>
      <c r="AZ143" t="s">
        <v>236</v>
      </c>
      <c r="BA143" t="s"/>
      <c r="BB143" t="n">
        <v>1221148</v>
      </c>
      <c r="BC143" t="n">
        <v>-16.53561</v>
      </c>
      <c r="BD143" t="n">
        <v>28.416348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93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234</v>
      </c>
      <c r="F144" t="n">
        <v>880663</v>
      </c>
      <c r="G144" t="s">
        <v>74</v>
      </c>
      <c r="H144" t="s">
        <v>75</v>
      </c>
      <c r="I144" t="s"/>
      <c r="J144" t="s">
        <v>76</v>
      </c>
      <c r="K144" t="n">
        <v>85</v>
      </c>
      <c r="L144" t="s">
        <v>77</v>
      </c>
      <c r="M144" t="s"/>
      <c r="N144" t="s">
        <v>78</v>
      </c>
      <c r="O144" t="s">
        <v>79</v>
      </c>
      <c r="P144" t="s">
        <v>234</v>
      </c>
      <c r="Q144" t="s"/>
      <c r="R144" t="s">
        <v>80</v>
      </c>
      <c r="S144" t="s">
        <v>238</v>
      </c>
      <c r="T144" t="s">
        <v>82</v>
      </c>
      <c r="U144" t="s"/>
      <c r="V144" t="s">
        <v>83</v>
      </c>
      <c r="W144" t="s">
        <v>84</v>
      </c>
      <c r="X144" t="s"/>
      <c r="Y144" t="s">
        <v>85</v>
      </c>
      <c r="Z144">
        <f>HYPERLINK("https://hotelmonitor-cachepage.eclerx.com/savepage/tk_1543219790226006_sr_2047.html","info")</f>
        <v/>
      </c>
      <c r="AA144" t="n">
        <v>160916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>
        <v>87</v>
      </c>
      <c r="AO144" t="s">
        <v>88</v>
      </c>
      <c r="AP144" t="n">
        <v>108</v>
      </c>
      <c r="AQ144" t="s">
        <v>89</v>
      </c>
      <c r="AR144" t="s">
        <v>96</v>
      </c>
      <c r="AS144" t="s"/>
      <c r="AT144" t="s">
        <v>91</v>
      </c>
      <c r="AU144" t="s"/>
      <c r="AV144" t="s"/>
      <c r="AW144" t="s"/>
      <c r="AX144" t="s"/>
      <c r="AY144" t="n">
        <v>2267622</v>
      </c>
      <c r="AZ144" t="s">
        <v>236</v>
      </c>
      <c r="BA144" t="s"/>
      <c r="BB144" t="n">
        <v>1221148</v>
      </c>
      <c r="BC144" t="n">
        <v>-16.53561</v>
      </c>
      <c r="BD144" t="n">
        <v>28.416348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93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234</v>
      </c>
      <c r="F145" t="n">
        <v>880663</v>
      </c>
      <c r="G145" t="s">
        <v>74</v>
      </c>
      <c r="H145" t="s">
        <v>75</v>
      </c>
      <c r="I145" t="s"/>
      <c r="J145" t="s">
        <v>76</v>
      </c>
      <c r="K145" t="n">
        <v>94</v>
      </c>
      <c r="L145" t="s">
        <v>77</v>
      </c>
      <c r="M145" t="s"/>
      <c r="N145" t="s">
        <v>78</v>
      </c>
      <c r="O145" t="s">
        <v>79</v>
      </c>
      <c r="P145" t="s">
        <v>234</v>
      </c>
      <c r="Q145" t="s"/>
      <c r="R145" t="s">
        <v>80</v>
      </c>
      <c r="S145" t="s">
        <v>237</v>
      </c>
      <c r="T145" t="s">
        <v>82</v>
      </c>
      <c r="U145" t="s"/>
      <c r="V145" t="s">
        <v>83</v>
      </c>
      <c r="W145" t="s">
        <v>84</v>
      </c>
      <c r="X145" t="s"/>
      <c r="Y145" t="s">
        <v>85</v>
      </c>
      <c r="Z145">
        <f>HYPERLINK("https://hotelmonitor-cachepage.eclerx.com/savepage/tk_1543219790226006_sr_2047.html","info")</f>
        <v/>
      </c>
      <c r="AA145" t="n">
        <v>160916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>
        <v>87</v>
      </c>
      <c r="AO145" t="s">
        <v>88</v>
      </c>
      <c r="AP145" t="n">
        <v>108</v>
      </c>
      <c r="AQ145" t="s">
        <v>89</v>
      </c>
      <c r="AR145" t="s">
        <v>97</v>
      </c>
      <c r="AS145" t="s"/>
      <c r="AT145" t="s">
        <v>91</v>
      </c>
      <c r="AU145" t="s"/>
      <c r="AV145" t="s"/>
      <c r="AW145" t="s"/>
      <c r="AX145" t="s"/>
      <c r="AY145" t="n">
        <v>2267622</v>
      </c>
      <c r="AZ145" t="s">
        <v>236</v>
      </c>
      <c r="BA145" t="s"/>
      <c r="BB145" t="n">
        <v>1221148</v>
      </c>
      <c r="BC145" t="n">
        <v>-16.53561</v>
      </c>
      <c r="BD145" t="n">
        <v>28.416348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93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234</v>
      </c>
      <c r="F146" t="n">
        <v>880663</v>
      </c>
      <c r="G146" t="s">
        <v>74</v>
      </c>
      <c r="H146" t="s">
        <v>75</v>
      </c>
      <c r="I146" t="s"/>
      <c r="J146" t="s">
        <v>76</v>
      </c>
      <c r="K146" t="n">
        <v>85</v>
      </c>
      <c r="L146" t="s">
        <v>77</v>
      </c>
      <c r="M146" t="s"/>
      <c r="N146" t="s">
        <v>78</v>
      </c>
      <c r="O146" t="s">
        <v>79</v>
      </c>
      <c r="P146" t="s">
        <v>234</v>
      </c>
      <c r="Q146" t="s"/>
      <c r="R146" t="s">
        <v>80</v>
      </c>
      <c r="S146" t="s">
        <v>238</v>
      </c>
      <c r="T146" t="s">
        <v>82</v>
      </c>
      <c r="U146" t="s"/>
      <c r="V146" t="s">
        <v>83</v>
      </c>
      <c r="W146" t="s">
        <v>84</v>
      </c>
      <c r="X146" t="s"/>
      <c r="Y146" t="s">
        <v>85</v>
      </c>
      <c r="Z146">
        <f>HYPERLINK("https://hotelmonitor-cachepage.eclerx.com/savepage/tk_1543219790226006_sr_2047.html","info")</f>
        <v/>
      </c>
      <c r="AA146" t="n">
        <v>160916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>
        <v>87</v>
      </c>
      <c r="AO146" t="s">
        <v>88</v>
      </c>
      <c r="AP146" t="n">
        <v>108</v>
      </c>
      <c r="AQ146" t="s">
        <v>89</v>
      </c>
      <c r="AR146" t="s">
        <v>99</v>
      </c>
      <c r="AS146" t="s"/>
      <c r="AT146" t="s">
        <v>91</v>
      </c>
      <c r="AU146" t="s"/>
      <c r="AV146" t="s"/>
      <c r="AW146" t="s"/>
      <c r="AX146" t="s"/>
      <c r="AY146" t="n">
        <v>2267622</v>
      </c>
      <c r="AZ146" t="s">
        <v>236</v>
      </c>
      <c r="BA146" t="s"/>
      <c r="BB146" t="n">
        <v>1221148</v>
      </c>
      <c r="BC146" t="n">
        <v>-16.53561</v>
      </c>
      <c r="BD146" t="n">
        <v>28.416348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93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234</v>
      </c>
      <c r="F147" t="n">
        <v>880663</v>
      </c>
      <c r="G147" t="s">
        <v>74</v>
      </c>
      <c r="H147" t="s">
        <v>75</v>
      </c>
      <c r="I147" t="s"/>
      <c r="J147" t="s">
        <v>76</v>
      </c>
      <c r="K147" t="n">
        <v>94</v>
      </c>
      <c r="L147" t="s">
        <v>77</v>
      </c>
      <c r="M147" t="s"/>
      <c r="N147" t="s">
        <v>78</v>
      </c>
      <c r="O147" t="s">
        <v>79</v>
      </c>
      <c r="P147" t="s">
        <v>234</v>
      </c>
      <c r="Q147" t="s"/>
      <c r="R147" t="s">
        <v>80</v>
      </c>
      <c r="S147" t="s">
        <v>237</v>
      </c>
      <c r="T147" t="s">
        <v>82</v>
      </c>
      <c r="U147" t="s"/>
      <c r="V147" t="s">
        <v>83</v>
      </c>
      <c r="W147" t="s">
        <v>84</v>
      </c>
      <c r="X147" t="s"/>
      <c r="Y147" t="s">
        <v>85</v>
      </c>
      <c r="Z147">
        <f>HYPERLINK("https://hotelmonitor-cachepage.eclerx.com/savepage/tk_1543219790226006_sr_2047.html","info")</f>
        <v/>
      </c>
      <c r="AA147" t="n">
        <v>160916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>
        <v>87</v>
      </c>
      <c r="AO147" t="s">
        <v>88</v>
      </c>
      <c r="AP147" t="n">
        <v>108</v>
      </c>
      <c r="AQ147" t="s">
        <v>89</v>
      </c>
      <c r="AR147" t="s">
        <v>116</v>
      </c>
      <c r="AS147" t="s"/>
      <c r="AT147" t="s">
        <v>91</v>
      </c>
      <c r="AU147" t="s"/>
      <c r="AV147" t="s"/>
      <c r="AW147" t="s"/>
      <c r="AX147" t="s"/>
      <c r="AY147" t="n">
        <v>2267622</v>
      </c>
      <c r="AZ147" t="s">
        <v>236</v>
      </c>
      <c r="BA147" t="s"/>
      <c r="BB147" t="n">
        <v>1221148</v>
      </c>
      <c r="BC147" t="n">
        <v>-16.53561</v>
      </c>
      <c r="BD147" t="n">
        <v>28.416348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93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234</v>
      </c>
      <c r="F148" t="n">
        <v>880663</v>
      </c>
      <c r="G148" t="s">
        <v>74</v>
      </c>
      <c r="H148" t="s">
        <v>75</v>
      </c>
      <c r="I148" t="s"/>
      <c r="J148" t="s">
        <v>76</v>
      </c>
      <c r="K148" t="n">
        <v>92</v>
      </c>
      <c r="L148" t="s">
        <v>77</v>
      </c>
      <c r="M148" t="s"/>
      <c r="N148" t="s">
        <v>78</v>
      </c>
      <c r="O148" t="s">
        <v>79</v>
      </c>
      <c r="P148" t="s">
        <v>234</v>
      </c>
      <c r="Q148" t="s"/>
      <c r="R148" t="s">
        <v>80</v>
      </c>
      <c r="S148" t="s">
        <v>239</v>
      </c>
      <c r="T148" t="s">
        <v>82</v>
      </c>
      <c r="U148" t="s"/>
      <c r="V148" t="s">
        <v>83</v>
      </c>
      <c r="W148" t="s">
        <v>84</v>
      </c>
      <c r="X148" t="s"/>
      <c r="Y148" t="s">
        <v>85</v>
      </c>
      <c r="Z148">
        <f>HYPERLINK("https://hotelmonitor-cachepage.eclerx.com/savepage/tk_1543219790226006_sr_2047.html","info")</f>
        <v/>
      </c>
      <c r="AA148" t="n">
        <v>160916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>
        <v>87</v>
      </c>
      <c r="AO148" t="s">
        <v>88</v>
      </c>
      <c r="AP148" t="n">
        <v>108</v>
      </c>
      <c r="AQ148" t="s">
        <v>89</v>
      </c>
      <c r="AR148" t="s">
        <v>101</v>
      </c>
      <c r="AS148" t="s"/>
      <c r="AT148" t="s">
        <v>91</v>
      </c>
      <c r="AU148" t="s"/>
      <c r="AV148" t="s"/>
      <c r="AW148" t="s"/>
      <c r="AX148" t="s"/>
      <c r="AY148" t="n">
        <v>2267622</v>
      </c>
      <c r="AZ148" t="s">
        <v>236</v>
      </c>
      <c r="BA148" t="s"/>
      <c r="BB148" t="n">
        <v>1221148</v>
      </c>
      <c r="BC148" t="n">
        <v>-16.53561</v>
      </c>
      <c r="BD148" t="n">
        <v>28.416348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93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234</v>
      </c>
      <c r="F149" t="n">
        <v>880663</v>
      </c>
      <c r="G149" t="s">
        <v>74</v>
      </c>
      <c r="H149" t="s">
        <v>75</v>
      </c>
      <c r="I149" t="s"/>
      <c r="J149" t="s">
        <v>76</v>
      </c>
      <c r="K149" t="n">
        <v>92</v>
      </c>
      <c r="L149" t="s">
        <v>77</v>
      </c>
      <c r="M149" t="s"/>
      <c r="N149" t="s">
        <v>78</v>
      </c>
      <c r="O149" t="s">
        <v>79</v>
      </c>
      <c r="P149" t="s">
        <v>234</v>
      </c>
      <c r="Q149" t="s"/>
      <c r="R149" t="s">
        <v>80</v>
      </c>
      <c r="S149" t="s">
        <v>239</v>
      </c>
      <c r="T149" t="s">
        <v>82</v>
      </c>
      <c r="U149" t="s"/>
      <c r="V149" t="s">
        <v>83</v>
      </c>
      <c r="W149" t="s">
        <v>84</v>
      </c>
      <c r="X149" t="s"/>
      <c r="Y149" t="s">
        <v>85</v>
      </c>
      <c r="Z149">
        <f>HYPERLINK("https://hotelmonitor-cachepage.eclerx.com/savepage/tk_1543219790226006_sr_2047.html","info")</f>
        <v/>
      </c>
      <c r="AA149" t="n">
        <v>160916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>
        <v>87</v>
      </c>
      <c r="AO149" t="s">
        <v>88</v>
      </c>
      <c r="AP149" t="n">
        <v>108</v>
      </c>
      <c r="AQ149" t="s">
        <v>89</v>
      </c>
      <c r="AR149" t="s">
        <v>113</v>
      </c>
      <c r="AS149" t="s"/>
      <c r="AT149" t="s">
        <v>91</v>
      </c>
      <c r="AU149" t="s"/>
      <c r="AV149" t="s"/>
      <c r="AW149" t="s"/>
      <c r="AX149" t="s"/>
      <c r="AY149" t="n">
        <v>2267622</v>
      </c>
      <c r="AZ149" t="s">
        <v>236</v>
      </c>
      <c r="BA149" t="s"/>
      <c r="BB149" t="n">
        <v>1221148</v>
      </c>
      <c r="BC149" t="n">
        <v>-16.53561</v>
      </c>
      <c r="BD149" t="n">
        <v>28.416348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93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234</v>
      </c>
      <c r="F150" t="n">
        <v>880663</v>
      </c>
      <c r="G150" t="s">
        <v>74</v>
      </c>
      <c r="H150" t="s">
        <v>75</v>
      </c>
      <c r="I150" t="s"/>
      <c r="J150" t="s">
        <v>76</v>
      </c>
      <c r="K150" t="n">
        <v>91</v>
      </c>
      <c r="L150" t="s">
        <v>77</v>
      </c>
      <c r="M150" t="s"/>
      <c r="N150" t="s">
        <v>78</v>
      </c>
      <c r="O150" t="s">
        <v>79</v>
      </c>
      <c r="P150" t="s">
        <v>234</v>
      </c>
      <c r="Q150" t="s"/>
      <c r="R150" t="s">
        <v>80</v>
      </c>
      <c r="S150" t="s">
        <v>208</v>
      </c>
      <c r="T150" t="s">
        <v>82</v>
      </c>
      <c r="U150" t="s"/>
      <c r="V150" t="s">
        <v>83</v>
      </c>
      <c r="W150" t="s">
        <v>84</v>
      </c>
      <c r="X150" t="s"/>
      <c r="Y150" t="s">
        <v>85</v>
      </c>
      <c r="Z150">
        <f>HYPERLINK("https://hotelmonitor-cachepage.eclerx.com/savepage/tk_1543219790226006_sr_2047.html","info")</f>
        <v/>
      </c>
      <c r="AA150" t="n">
        <v>160916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>
        <v>87</v>
      </c>
      <c r="AO150" t="s">
        <v>88</v>
      </c>
      <c r="AP150" t="n">
        <v>108</v>
      </c>
      <c r="AQ150" t="s">
        <v>89</v>
      </c>
      <c r="AR150" t="s">
        <v>105</v>
      </c>
      <c r="AS150" t="s"/>
      <c r="AT150" t="s">
        <v>91</v>
      </c>
      <c r="AU150" t="s"/>
      <c r="AV150" t="s"/>
      <c r="AW150" t="s"/>
      <c r="AX150" t="s"/>
      <c r="AY150" t="n">
        <v>2267622</v>
      </c>
      <c r="AZ150" t="s">
        <v>236</v>
      </c>
      <c r="BA150" t="s"/>
      <c r="BB150" t="n">
        <v>1221148</v>
      </c>
      <c r="BC150" t="n">
        <v>-16.53561</v>
      </c>
      <c r="BD150" t="n">
        <v>28.416348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93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234</v>
      </c>
      <c r="F151" t="n">
        <v>880663</v>
      </c>
      <c r="G151" t="s">
        <v>74</v>
      </c>
      <c r="H151" t="s">
        <v>75</v>
      </c>
      <c r="I151" t="s"/>
      <c r="J151" t="s">
        <v>76</v>
      </c>
      <c r="K151" t="n">
        <v>90</v>
      </c>
      <c r="L151" t="s">
        <v>77</v>
      </c>
      <c r="M151" t="s"/>
      <c r="N151" t="s">
        <v>78</v>
      </c>
      <c r="O151" t="s">
        <v>79</v>
      </c>
      <c r="P151" t="s">
        <v>234</v>
      </c>
      <c r="Q151" t="s"/>
      <c r="R151" t="s">
        <v>80</v>
      </c>
      <c r="S151" t="s">
        <v>240</v>
      </c>
      <c r="T151" t="s">
        <v>82</v>
      </c>
      <c r="U151" t="s"/>
      <c r="V151" t="s">
        <v>83</v>
      </c>
      <c r="W151" t="s">
        <v>84</v>
      </c>
      <c r="X151" t="s"/>
      <c r="Y151" t="s">
        <v>85</v>
      </c>
      <c r="Z151">
        <f>HYPERLINK("https://hotelmonitor-cachepage.eclerx.com/savepage/tk_1543219790226006_sr_2047.html","info")</f>
        <v/>
      </c>
      <c r="AA151" t="n">
        <v>160916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>
        <v>87</v>
      </c>
      <c r="AO151" t="s">
        <v>88</v>
      </c>
      <c r="AP151" t="n">
        <v>108</v>
      </c>
      <c r="AQ151" t="s">
        <v>89</v>
      </c>
      <c r="AR151" t="s">
        <v>111</v>
      </c>
      <c r="AS151" t="s"/>
      <c r="AT151" t="s">
        <v>91</v>
      </c>
      <c r="AU151" t="s"/>
      <c r="AV151" t="s"/>
      <c r="AW151" t="s"/>
      <c r="AX151" t="s"/>
      <c r="AY151" t="n">
        <v>2267622</v>
      </c>
      <c r="AZ151" t="s">
        <v>236</v>
      </c>
      <c r="BA151" t="s"/>
      <c r="BB151" t="n">
        <v>1221148</v>
      </c>
      <c r="BC151" t="n">
        <v>-16.53561</v>
      </c>
      <c r="BD151" t="n">
        <v>28.416348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93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234</v>
      </c>
      <c r="F152" t="n">
        <v>880663</v>
      </c>
      <c r="G152" t="s">
        <v>74</v>
      </c>
      <c r="H152" t="s">
        <v>75</v>
      </c>
      <c r="I152" t="s"/>
      <c r="J152" t="s">
        <v>76</v>
      </c>
      <c r="K152" t="n">
        <v>84</v>
      </c>
      <c r="L152" t="s">
        <v>77</v>
      </c>
      <c r="M152" t="s"/>
      <c r="N152" t="s">
        <v>78</v>
      </c>
      <c r="O152" t="s">
        <v>79</v>
      </c>
      <c r="P152" t="s">
        <v>234</v>
      </c>
      <c r="Q152" t="s"/>
      <c r="R152" t="s">
        <v>80</v>
      </c>
      <c r="S152" t="s">
        <v>235</v>
      </c>
      <c r="T152" t="s">
        <v>82</v>
      </c>
      <c r="U152" t="s"/>
      <c r="V152" t="s">
        <v>83</v>
      </c>
      <c r="W152" t="s">
        <v>84</v>
      </c>
      <c r="X152" t="s"/>
      <c r="Y152" t="s">
        <v>85</v>
      </c>
      <c r="Z152">
        <f>HYPERLINK("https://hotelmonitor-cachepage.eclerx.com/savepage/tk_1543219790226006_sr_2047.html","info")</f>
        <v/>
      </c>
      <c r="AA152" t="n">
        <v>160916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/>
      <c r="AM152" t="s"/>
      <c r="AN152" t="s">
        <v>87</v>
      </c>
      <c r="AO152" t="s">
        <v>88</v>
      </c>
      <c r="AP152" t="n">
        <v>108</v>
      </c>
      <c r="AQ152" t="s">
        <v>89</v>
      </c>
      <c r="AR152" t="s">
        <v>241</v>
      </c>
      <c r="AS152" t="s"/>
      <c r="AT152" t="s">
        <v>91</v>
      </c>
      <c r="AU152" t="s"/>
      <c r="AV152" t="s"/>
      <c r="AW152" t="s"/>
      <c r="AX152" t="s"/>
      <c r="AY152" t="n">
        <v>2267622</v>
      </c>
      <c r="AZ152" t="s">
        <v>236</v>
      </c>
      <c r="BA152" t="s"/>
      <c r="BB152" t="n">
        <v>1221148</v>
      </c>
      <c r="BC152" t="n">
        <v>-16.53561</v>
      </c>
      <c r="BD152" t="n">
        <v>28.416348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93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234</v>
      </c>
      <c r="F153" t="n">
        <v>880663</v>
      </c>
      <c r="G153" t="s">
        <v>74</v>
      </c>
      <c r="H153" t="s">
        <v>75</v>
      </c>
      <c r="I153" t="s"/>
      <c r="J153" t="s">
        <v>76</v>
      </c>
      <c r="K153" t="n">
        <v>91</v>
      </c>
      <c r="L153" t="s">
        <v>77</v>
      </c>
      <c r="M153" t="s"/>
      <c r="N153" t="s">
        <v>78</v>
      </c>
      <c r="O153" t="s">
        <v>79</v>
      </c>
      <c r="P153" t="s">
        <v>234</v>
      </c>
      <c r="Q153" t="s"/>
      <c r="R153" t="s">
        <v>80</v>
      </c>
      <c r="S153" t="s">
        <v>208</v>
      </c>
      <c r="T153" t="s">
        <v>82</v>
      </c>
      <c r="U153" t="s"/>
      <c r="V153" t="s">
        <v>83</v>
      </c>
      <c r="W153" t="s">
        <v>84</v>
      </c>
      <c r="X153" t="s"/>
      <c r="Y153" t="s">
        <v>85</v>
      </c>
      <c r="Z153">
        <f>HYPERLINK("https://hotelmonitor-cachepage.eclerx.com/savepage/tk_1543219790226006_sr_2047.html","info")</f>
        <v/>
      </c>
      <c r="AA153" t="n">
        <v>160916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/>
      <c r="AM153" t="s"/>
      <c r="AN153" t="s">
        <v>87</v>
      </c>
      <c r="AO153" t="s">
        <v>88</v>
      </c>
      <c r="AP153" t="n">
        <v>108</v>
      </c>
      <c r="AQ153" t="s">
        <v>89</v>
      </c>
      <c r="AR153" t="s">
        <v>115</v>
      </c>
      <c r="AS153" t="s"/>
      <c r="AT153" t="s">
        <v>91</v>
      </c>
      <c r="AU153" t="s"/>
      <c r="AV153" t="s"/>
      <c r="AW153" t="s"/>
      <c r="AX153" t="s"/>
      <c r="AY153" t="n">
        <v>2267622</v>
      </c>
      <c r="AZ153" t="s">
        <v>236</v>
      </c>
      <c r="BA153" t="s"/>
      <c r="BB153" t="n">
        <v>1221148</v>
      </c>
      <c r="BC153" t="n">
        <v>-16.53561</v>
      </c>
      <c r="BD153" t="n">
        <v>28.416348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93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242</v>
      </c>
      <c r="F154" t="s"/>
      <c r="G154" t="s">
        <v>74</v>
      </c>
      <c r="H154" t="s">
        <v>75</v>
      </c>
      <c r="I154" t="s"/>
      <c r="J154" t="s">
        <v>76</v>
      </c>
      <c r="K154" t="n">
        <v>308</v>
      </c>
      <c r="L154" t="s">
        <v>77</v>
      </c>
      <c r="M154" t="s"/>
      <c r="N154" t="s">
        <v>78</v>
      </c>
      <c r="O154" t="s">
        <v>79</v>
      </c>
      <c r="P154" t="s">
        <v>242</v>
      </c>
      <c r="Q154" t="s"/>
      <c r="R154" t="s">
        <v>80</v>
      </c>
      <c r="S154" t="s">
        <v>243</v>
      </c>
      <c r="T154" t="s">
        <v>82</v>
      </c>
      <c r="U154" t="s"/>
      <c r="V154" t="s">
        <v>83</v>
      </c>
      <c r="W154" t="s">
        <v>84</v>
      </c>
      <c r="X154" t="s"/>
      <c r="Y154" t="s">
        <v>85</v>
      </c>
      <c r="Z154">
        <f>HYPERLINK("https://hotelmonitor-cachepage.eclerx.com/savepage/tk_1543219403459775_sr_2047.html","info")</f>
        <v/>
      </c>
      <c r="AA154" t="s"/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/>
      <c r="AM154" t="s"/>
      <c r="AN154" t="s">
        <v>87</v>
      </c>
      <c r="AO154" t="s">
        <v>88</v>
      </c>
      <c r="AP154" t="n">
        <v>53</v>
      </c>
      <c r="AQ154" t="s">
        <v>89</v>
      </c>
      <c r="AR154" t="s">
        <v>126</v>
      </c>
      <c r="AS154" t="s"/>
      <c r="AT154" t="s">
        <v>91</v>
      </c>
      <c r="AU154" t="s"/>
      <c r="AV154" t="s"/>
      <c r="AW154" t="s"/>
      <c r="AX154" t="s"/>
      <c r="AY154" t="s"/>
      <c r="AZ154" t="s"/>
      <c r="BA154" t="s"/>
      <c r="BB154" t="n">
        <v>584203</v>
      </c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93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244</v>
      </c>
      <c r="F155" t="n">
        <v>72094</v>
      </c>
      <c r="G155" t="s">
        <v>74</v>
      </c>
      <c r="H155" t="s">
        <v>75</v>
      </c>
      <c r="I155" t="s"/>
      <c r="J155" t="s">
        <v>76</v>
      </c>
      <c r="K155" t="n">
        <v>74</v>
      </c>
      <c r="L155" t="s">
        <v>77</v>
      </c>
      <c r="M155" t="s"/>
      <c r="N155" t="s">
        <v>78</v>
      </c>
      <c r="O155" t="s">
        <v>79</v>
      </c>
      <c r="P155" t="s">
        <v>245</v>
      </c>
      <c r="Q155" t="s"/>
      <c r="R155" t="s">
        <v>80</v>
      </c>
      <c r="S155" t="s">
        <v>246</v>
      </c>
      <c r="T155" t="s">
        <v>82</v>
      </c>
      <c r="U155" t="s"/>
      <c r="V155" t="s">
        <v>83</v>
      </c>
      <c r="W155" t="s">
        <v>84</v>
      </c>
      <c r="X155" t="s"/>
      <c r="Y155" t="s">
        <v>85</v>
      </c>
      <c r="Z155">
        <f>HYPERLINK("https://hotelmonitor-cachepage.eclerx.com/savepage/tk_15432202017843919_sr_2047.html","info")</f>
        <v/>
      </c>
      <c r="AA155" t="n">
        <v>208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/>
      <c r="AM155" t="s"/>
      <c r="AN155" t="s">
        <v>87</v>
      </c>
      <c r="AO155" t="s">
        <v>88</v>
      </c>
      <c r="AP155" t="n">
        <v>165</v>
      </c>
      <c r="AQ155" t="s">
        <v>89</v>
      </c>
      <c r="AR155" t="s">
        <v>90</v>
      </c>
      <c r="AS155" t="s"/>
      <c r="AT155" t="s">
        <v>91</v>
      </c>
      <c r="AU155" t="s"/>
      <c r="AV155" t="s"/>
      <c r="AW155" t="s"/>
      <c r="AX155" t="s"/>
      <c r="AY155" t="n">
        <v>2267704</v>
      </c>
      <c r="AZ155" t="s">
        <v>247</v>
      </c>
      <c r="BA155" t="s"/>
      <c r="BB155" t="n">
        <v>292946</v>
      </c>
      <c r="BC155" t="n">
        <v>-16.841469</v>
      </c>
      <c r="BD155" t="n">
        <v>28.237253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93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244</v>
      </c>
      <c r="F156" t="n">
        <v>72094</v>
      </c>
      <c r="G156" t="s">
        <v>74</v>
      </c>
      <c r="H156" t="s">
        <v>75</v>
      </c>
      <c r="I156" t="s"/>
      <c r="J156" t="s">
        <v>76</v>
      </c>
      <c r="K156" t="n">
        <v>79</v>
      </c>
      <c r="L156" t="s">
        <v>77</v>
      </c>
      <c r="M156" t="s"/>
      <c r="N156" t="s">
        <v>78</v>
      </c>
      <c r="O156" t="s">
        <v>79</v>
      </c>
      <c r="P156" t="s">
        <v>245</v>
      </c>
      <c r="Q156" t="s"/>
      <c r="R156" t="s">
        <v>80</v>
      </c>
      <c r="S156" t="s">
        <v>210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HYPERLINK("https://hotelmonitor-cachepage.eclerx.com/savepage/tk_15432202017843919_sr_2047.html","info")</f>
        <v/>
      </c>
      <c r="AA156" t="n">
        <v>208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/>
      <c r="AM156" t="s"/>
      <c r="AN156" t="s">
        <v>87</v>
      </c>
      <c r="AO156" t="s">
        <v>88</v>
      </c>
      <c r="AP156" t="n">
        <v>165</v>
      </c>
      <c r="AQ156" t="s">
        <v>89</v>
      </c>
      <c r="AR156" t="s">
        <v>96</v>
      </c>
      <c r="AS156" t="s"/>
      <c r="AT156" t="s">
        <v>91</v>
      </c>
      <c r="AU156" t="s"/>
      <c r="AV156" t="s"/>
      <c r="AW156" t="s"/>
      <c r="AX156" t="s"/>
      <c r="AY156" t="n">
        <v>2267704</v>
      </c>
      <c r="AZ156" t="s">
        <v>247</v>
      </c>
      <c r="BA156" t="s"/>
      <c r="BB156" t="n">
        <v>292946</v>
      </c>
      <c r="BC156" t="n">
        <v>-16.841469</v>
      </c>
      <c r="BD156" t="n">
        <v>28.237253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93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244</v>
      </c>
      <c r="F157" t="n">
        <v>72094</v>
      </c>
      <c r="G157" t="s">
        <v>74</v>
      </c>
      <c r="H157" t="s">
        <v>75</v>
      </c>
      <c r="I157" t="s"/>
      <c r="J157" t="s">
        <v>76</v>
      </c>
      <c r="K157" t="n">
        <v>74</v>
      </c>
      <c r="L157" t="s">
        <v>77</v>
      </c>
      <c r="M157" t="s"/>
      <c r="N157" t="s">
        <v>78</v>
      </c>
      <c r="O157" t="s">
        <v>79</v>
      </c>
      <c r="P157" t="s">
        <v>245</v>
      </c>
      <c r="Q157" t="s"/>
      <c r="R157" t="s">
        <v>80</v>
      </c>
      <c r="S157" t="s">
        <v>246</v>
      </c>
      <c r="T157" t="s">
        <v>82</v>
      </c>
      <c r="U157" t="s"/>
      <c r="V157" t="s">
        <v>83</v>
      </c>
      <c r="W157" t="s">
        <v>84</v>
      </c>
      <c r="X157" t="s"/>
      <c r="Y157" t="s">
        <v>85</v>
      </c>
      <c r="Z157">
        <f>HYPERLINK("https://hotelmonitor-cachepage.eclerx.com/savepage/tk_15432202017843919_sr_2047.html","info")</f>
        <v/>
      </c>
      <c r="AA157" t="n">
        <v>208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/>
      <c r="AM157" t="s"/>
      <c r="AN157" t="s">
        <v>87</v>
      </c>
      <c r="AO157" t="s">
        <v>88</v>
      </c>
      <c r="AP157" t="n">
        <v>165</v>
      </c>
      <c r="AQ157" t="s">
        <v>89</v>
      </c>
      <c r="AR157" t="s">
        <v>101</v>
      </c>
      <c r="AS157" t="s"/>
      <c r="AT157" t="s">
        <v>91</v>
      </c>
      <c r="AU157" t="s"/>
      <c r="AV157" t="s"/>
      <c r="AW157" t="s"/>
      <c r="AX157" t="s"/>
      <c r="AY157" t="n">
        <v>2267704</v>
      </c>
      <c r="AZ157" t="s">
        <v>247</v>
      </c>
      <c r="BA157" t="s"/>
      <c r="BB157" t="n">
        <v>292946</v>
      </c>
      <c r="BC157" t="n">
        <v>-16.841469</v>
      </c>
      <c r="BD157" t="n">
        <v>28.237253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93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244</v>
      </c>
      <c r="F158" t="n">
        <v>72094</v>
      </c>
      <c r="G158" t="s">
        <v>74</v>
      </c>
      <c r="H158" t="s">
        <v>75</v>
      </c>
      <c r="I158" t="s"/>
      <c r="J158" t="s">
        <v>76</v>
      </c>
      <c r="K158" t="n">
        <v>79</v>
      </c>
      <c r="L158" t="s">
        <v>77</v>
      </c>
      <c r="M158" t="s"/>
      <c r="N158" t="s">
        <v>78</v>
      </c>
      <c r="O158" t="s">
        <v>79</v>
      </c>
      <c r="P158" t="s">
        <v>245</v>
      </c>
      <c r="Q158" t="s"/>
      <c r="R158" t="s">
        <v>80</v>
      </c>
      <c r="S158" t="s">
        <v>210</v>
      </c>
      <c r="T158" t="s">
        <v>82</v>
      </c>
      <c r="U158" t="s"/>
      <c r="V158" t="s">
        <v>83</v>
      </c>
      <c r="W158" t="s">
        <v>84</v>
      </c>
      <c r="X158" t="s"/>
      <c r="Y158" t="s">
        <v>85</v>
      </c>
      <c r="Z158">
        <f>HYPERLINK("https://hotelmonitor-cachepage.eclerx.com/savepage/tk_15432202017843919_sr_2047.html","info")</f>
        <v/>
      </c>
      <c r="AA158" t="n">
        <v>208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/>
      <c r="AM158" t="s"/>
      <c r="AN158" t="s">
        <v>87</v>
      </c>
      <c r="AO158" t="s">
        <v>88</v>
      </c>
      <c r="AP158" t="n">
        <v>165</v>
      </c>
      <c r="AQ158" t="s">
        <v>89</v>
      </c>
      <c r="AR158" t="s">
        <v>96</v>
      </c>
      <c r="AS158" t="s"/>
      <c r="AT158" t="s">
        <v>91</v>
      </c>
      <c r="AU158" t="s"/>
      <c r="AV158" t="s"/>
      <c r="AW158" t="s"/>
      <c r="AX158" t="s"/>
      <c r="AY158" t="n">
        <v>2267704</v>
      </c>
      <c r="AZ158" t="s">
        <v>247</v>
      </c>
      <c r="BA158" t="s"/>
      <c r="BB158" t="n">
        <v>292946</v>
      </c>
      <c r="BC158" t="n">
        <v>-16.841469</v>
      </c>
      <c r="BD158" t="n">
        <v>28.237253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93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244</v>
      </c>
      <c r="F159" t="n">
        <v>72094</v>
      </c>
      <c r="G159" t="s">
        <v>74</v>
      </c>
      <c r="H159" t="s">
        <v>75</v>
      </c>
      <c r="I159" t="s"/>
      <c r="J159" t="s">
        <v>76</v>
      </c>
      <c r="K159" t="n">
        <v>93</v>
      </c>
      <c r="L159" t="s">
        <v>77</v>
      </c>
      <c r="M159" t="s"/>
      <c r="N159" t="s">
        <v>78</v>
      </c>
      <c r="O159" t="s">
        <v>79</v>
      </c>
      <c r="P159" t="s">
        <v>245</v>
      </c>
      <c r="Q159" t="s"/>
      <c r="R159" t="s">
        <v>80</v>
      </c>
      <c r="S159" t="s">
        <v>248</v>
      </c>
      <c r="T159" t="s">
        <v>82</v>
      </c>
      <c r="U159" t="s"/>
      <c r="V159" t="s">
        <v>83</v>
      </c>
      <c r="W159" t="s">
        <v>84</v>
      </c>
      <c r="X159" t="s"/>
      <c r="Y159" t="s">
        <v>85</v>
      </c>
      <c r="Z159">
        <f>HYPERLINK("https://hotelmonitor-cachepage.eclerx.com/savepage/tk_15432202017843919_sr_2047.html","info")</f>
        <v/>
      </c>
      <c r="AA159" t="n">
        <v>208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/>
      <c r="AM159" t="s"/>
      <c r="AN159" t="s">
        <v>87</v>
      </c>
      <c r="AO159" t="s">
        <v>88</v>
      </c>
      <c r="AP159" t="n">
        <v>165</v>
      </c>
      <c r="AQ159" t="s">
        <v>89</v>
      </c>
      <c r="AR159" t="s">
        <v>111</v>
      </c>
      <c r="AS159" t="s"/>
      <c r="AT159" t="s">
        <v>91</v>
      </c>
      <c r="AU159" t="s"/>
      <c r="AV159" t="s"/>
      <c r="AW159" t="s"/>
      <c r="AX159" t="s"/>
      <c r="AY159" t="n">
        <v>2267704</v>
      </c>
      <c r="AZ159" t="s">
        <v>247</v>
      </c>
      <c r="BA159" t="s"/>
      <c r="BB159" t="n">
        <v>292946</v>
      </c>
      <c r="BC159" t="n">
        <v>-16.841469</v>
      </c>
      <c r="BD159" t="n">
        <v>28.237253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93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244</v>
      </c>
      <c r="F160" t="n">
        <v>72094</v>
      </c>
      <c r="G160" t="s">
        <v>74</v>
      </c>
      <c r="H160" t="s">
        <v>75</v>
      </c>
      <c r="I160" t="s"/>
      <c r="J160" t="s">
        <v>76</v>
      </c>
      <c r="K160" t="n">
        <v>81</v>
      </c>
      <c r="L160" t="s">
        <v>77</v>
      </c>
      <c r="M160" t="s"/>
      <c r="N160" t="s">
        <v>78</v>
      </c>
      <c r="O160" t="s">
        <v>79</v>
      </c>
      <c r="P160" t="s">
        <v>245</v>
      </c>
      <c r="Q160" t="s"/>
      <c r="R160" t="s">
        <v>80</v>
      </c>
      <c r="S160" t="s">
        <v>184</v>
      </c>
      <c r="T160" t="s">
        <v>82</v>
      </c>
      <c r="U160" t="s"/>
      <c r="V160" t="s">
        <v>83</v>
      </c>
      <c r="W160" t="s">
        <v>84</v>
      </c>
      <c r="X160" t="s"/>
      <c r="Y160" t="s">
        <v>85</v>
      </c>
      <c r="Z160">
        <f>HYPERLINK("https://hotelmonitor-cachepage.eclerx.com/savepage/tk_15432202017843919_sr_2047.html","info")</f>
        <v/>
      </c>
      <c r="AA160" t="n">
        <v>208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>
        <v>87</v>
      </c>
      <c r="AO160" t="s">
        <v>88</v>
      </c>
      <c r="AP160" t="n">
        <v>165</v>
      </c>
      <c r="AQ160" t="s">
        <v>89</v>
      </c>
      <c r="AR160" t="s">
        <v>105</v>
      </c>
      <c r="AS160" t="s"/>
      <c r="AT160" t="s">
        <v>91</v>
      </c>
      <c r="AU160" t="s"/>
      <c r="AV160" t="s"/>
      <c r="AW160" t="s"/>
      <c r="AX160" t="s"/>
      <c r="AY160" t="n">
        <v>2267704</v>
      </c>
      <c r="AZ160" t="s">
        <v>247</v>
      </c>
      <c r="BA160" t="s"/>
      <c r="BB160" t="n">
        <v>292946</v>
      </c>
      <c r="BC160" t="n">
        <v>-16.841469</v>
      </c>
      <c r="BD160" t="n">
        <v>28.237253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93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249</v>
      </c>
      <c r="F161" t="n">
        <v>188778</v>
      </c>
      <c r="G161" t="s">
        <v>74</v>
      </c>
      <c r="H161" t="s">
        <v>75</v>
      </c>
      <c r="I161" t="s"/>
      <c r="J161" t="s">
        <v>76</v>
      </c>
      <c r="K161" t="n">
        <v>132</v>
      </c>
      <c r="L161" t="s">
        <v>77</v>
      </c>
      <c r="M161" t="s"/>
      <c r="N161" t="s">
        <v>78</v>
      </c>
      <c r="O161" t="s">
        <v>79</v>
      </c>
      <c r="P161" t="s">
        <v>250</v>
      </c>
      <c r="Q161" t="s"/>
      <c r="R161" t="s">
        <v>80</v>
      </c>
      <c r="S161" t="s">
        <v>251</v>
      </c>
      <c r="T161" t="s">
        <v>82</v>
      </c>
      <c r="U161" t="s"/>
      <c r="V161" t="s">
        <v>83</v>
      </c>
      <c r="W161" t="s">
        <v>84</v>
      </c>
      <c r="X161" t="s"/>
      <c r="Y161" t="s">
        <v>85</v>
      </c>
      <c r="Z161">
        <f>HYPERLINK("https://hotelmonitor-cachepage.eclerx.com/savepage/tk_15432204383384216_sr_2047.html","info")</f>
        <v/>
      </c>
      <c r="AA161" t="n">
        <v>1153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>
        <v>87</v>
      </c>
      <c r="AO161" t="s">
        <v>88</v>
      </c>
      <c r="AP161" t="n">
        <v>199</v>
      </c>
      <c r="AQ161" t="s">
        <v>89</v>
      </c>
      <c r="AR161" t="s">
        <v>96</v>
      </c>
      <c r="AS161" t="s"/>
      <c r="AT161" t="s">
        <v>91</v>
      </c>
      <c r="AU161" t="s"/>
      <c r="AV161" t="s"/>
      <c r="AW161" t="s"/>
      <c r="AX161" t="s"/>
      <c r="AY161" t="n">
        <v>2267707</v>
      </c>
      <c r="AZ161" t="s">
        <v>252</v>
      </c>
      <c r="BA161" t="s"/>
      <c r="BB161" t="n">
        <v>483777</v>
      </c>
      <c r="BC161" t="n">
        <v>-16.729237</v>
      </c>
      <c r="BD161" t="n">
        <v>28.059528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93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249</v>
      </c>
      <c r="F162" t="n">
        <v>188778</v>
      </c>
      <c r="G162" t="s">
        <v>74</v>
      </c>
      <c r="H162" t="s">
        <v>75</v>
      </c>
      <c r="I162" t="s"/>
      <c r="J162" t="s">
        <v>76</v>
      </c>
      <c r="K162" t="n">
        <v>132</v>
      </c>
      <c r="L162" t="s">
        <v>77</v>
      </c>
      <c r="M162" t="s"/>
      <c r="N162" t="s">
        <v>78</v>
      </c>
      <c r="O162" t="s">
        <v>79</v>
      </c>
      <c r="P162" t="s">
        <v>250</v>
      </c>
      <c r="Q162" t="s"/>
      <c r="R162" t="s">
        <v>80</v>
      </c>
      <c r="S162" t="s">
        <v>251</v>
      </c>
      <c r="T162" t="s">
        <v>82</v>
      </c>
      <c r="U162" t="s"/>
      <c r="V162" t="s">
        <v>83</v>
      </c>
      <c r="W162" t="s">
        <v>84</v>
      </c>
      <c r="X162" t="s"/>
      <c r="Y162" t="s">
        <v>85</v>
      </c>
      <c r="Z162">
        <f>HYPERLINK("https://hotelmonitor-cachepage.eclerx.com/savepage/tk_15432204383384216_sr_2047.html","info")</f>
        <v/>
      </c>
      <c r="AA162" t="n">
        <v>1153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/>
      <c r="AM162" t="s"/>
      <c r="AN162" t="s">
        <v>87</v>
      </c>
      <c r="AO162" t="s">
        <v>88</v>
      </c>
      <c r="AP162" t="n">
        <v>199</v>
      </c>
      <c r="AQ162" t="s">
        <v>89</v>
      </c>
      <c r="AR162" t="s">
        <v>106</v>
      </c>
      <c r="AS162" t="s"/>
      <c r="AT162" t="s">
        <v>91</v>
      </c>
      <c r="AU162" t="s"/>
      <c r="AV162" t="s"/>
      <c r="AW162" t="s"/>
      <c r="AX162" t="s"/>
      <c r="AY162" t="n">
        <v>2267707</v>
      </c>
      <c r="AZ162" t="s">
        <v>252</v>
      </c>
      <c r="BA162" t="s"/>
      <c r="BB162" t="n">
        <v>483777</v>
      </c>
      <c r="BC162" t="n">
        <v>-16.729237</v>
      </c>
      <c r="BD162" t="n">
        <v>28.059528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93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249</v>
      </c>
      <c r="F163" t="n">
        <v>188778</v>
      </c>
      <c r="G163" t="s">
        <v>74</v>
      </c>
      <c r="H163" t="s">
        <v>75</v>
      </c>
      <c r="I163" t="s"/>
      <c r="J163" t="s">
        <v>76</v>
      </c>
      <c r="K163" t="n">
        <v>132</v>
      </c>
      <c r="L163" t="s">
        <v>77</v>
      </c>
      <c r="M163" t="s"/>
      <c r="N163" t="s">
        <v>78</v>
      </c>
      <c r="O163" t="s">
        <v>79</v>
      </c>
      <c r="P163" t="s">
        <v>250</v>
      </c>
      <c r="Q163" t="s"/>
      <c r="R163" t="s">
        <v>80</v>
      </c>
      <c r="S163" t="s">
        <v>251</v>
      </c>
      <c r="T163" t="s">
        <v>82</v>
      </c>
      <c r="U163" t="s"/>
      <c r="V163" t="s">
        <v>83</v>
      </c>
      <c r="W163" t="s">
        <v>84</v>
      </c>
      <c r="X163" t="s"/>
      <c r="Y163" t="s">
        <v>85</v>
      </c>
      <c r="Z163">
        <f>HYPERLINK("https://hotelmonitor-cachepage.eclerx.com/savepage/tk_15432204383384216_sr_2047.html","info")</f>
        <v/>
      </c>
      <c r="AA163" t="n">
        <v>1153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/>
      <c r="AM163" t="s"/>
      <c r="AN163" t="s">
        <v>87</v>
      </c>
      <c r="AO163" t="s">
        <v>88</v>
      </c>
      <c r="AP163" t="n">
        <v>199</v>
      </c>
      <c r="AQ163" t="s">
        <v>89</v>
      </c>
      <c r="AR163" t="s">
        <v>96</v>
      </c>
      <c r="AS163" t="s"/>
      <c r="AT163" t="s">
        <v>91</v>
      </c>
      <c r="AU163" t="s"/>
      <c r="AV163" t="s"/>
      <c r="AW163" t="s"/>
      <c r="AX163" t="s"/>
      <c r="AY163" t="n">
        <v>2267707</v>
      </c>
      <c r="AZ163" t="s">
        <v>252</v>
      </c>
      <c r="BA163" t="s"/>
      <c r="BB163" t="n">
        <v>483777</v>
      </c>
      <c r="BC163" t="n">
        <v>-16.729237</v>
      </c>
      <c r="BD163" t="n">
        <v>28.059528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93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253</v>
      </c>
      <c r="F164" t="s"/>
      <c r="G164" t="s">
        <v>74</v>
      </c>
      <c r="H164" t="s">
        <v>75</v>
      </c>
      <c r="I164" t="s"/>
      <c r="J164" t="s">
        <v>76</v>
      </c>
      <c r="K164" t="n">
        <v>37</v>
      </c>
      <c r="L164" t="s">
        <v>77</v>
      </c>
      <c r="M164" t="s"/>
      <c r="N164" t="s">
        <v>78</v>
      </c>
      <c r="O164" t="s">
        <v>79</v>
      </c>
      <c r="P164" t="s">
        <v>253</v>
      </c>
      <c r="Q164" t="s"/>
      <c r="R164" t="s">
        <v>80</v>
      </c>
      <c r="S164" t="s">
        <v>254</v>
      </c>
      <c r="T164" t="s">
        <v>82</v>
      </c>
      <c r="U164" t="s"/>
      <c r="V164" t="s">
        <v>83</v>
      </c>
      <c r="W164" t="s">
        <v>84</v>
      </c>
      <c r="X164" t="s"/>
      <c r="Y164" t="s">
        <v>85</v>
      </c>
      <c r="Z164">
        <f>HYPERLINK("https://hotelmonitor-cachepage.eclerx.com/savepage/tk_15432207002351928_sr_2047.html","info")</f>
        <v/>
      </c>
      <c r="AA164" t="s"/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/>
      <c r="AM164" t="s"/>
      <c r="AN164" t="s">
        <v>87</v>
      </c>
      <c r="AO164" t="s">
        <v>88</v>
      </c>
      <c r="AP164" t="n">
        <v>236</v>
      </c>
      <c r="AQ164" t="s">
        <v>89</v>
      </c>
      <c r="AR164" t="s">
        <v>121</v>
      </c>
      <c r="AS164" t="s"/>
      <c r="AT164" t="s">
        <v>91</v>
      </c>
      <c r="AU164" t="s"/>
      <c r="AV164" t="s"/>
      <c r="AW164" t="s"/>
      <c r="AX164" t="s"/>
      <c r="AY164" t="s"/>
      <c r="AZ164" t="s"/>
      <c r="BA164" t="s"/>
      <c r="BB164" t="s"/>
      <c r="BC164" t="s"/>
      <c r="BD164" t="s"/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93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253</v>
      </c>
      <c r="F165" t="s"/>
      <c r="G165" t="s">
        <v>74</v>
      </c>
      <c r="H165" t="s">
        <v>75</v>
      </c>
      <c r="I165" t="s"/>
      <c r="J165" t="s">
        <v>76</v>
      </c>
      <c r="K165" t="n">
        <v>37</v>
      </c>
      <c r="L165" t="s">
        <v>77</v>
      </c>
      <c r="M165" t="s"/>
      <c r="N165" t="s">
        <v>78</v>
      </c>
      <c r="O165" t="s">
        <v>79</v>
      </c>
      <c r="P165" t="s">
        <v>253</v>
      </c>
      <c r="Q165" t="s"/>
      <c r="R165" t="s">
        <v>80</v>
      </c>
      <c r="S165" t="s">
        <v>254</v>
      </c>
      <c r="T165" t="s">
        <v>82</v>
      </c>
      <c r="U165" t="s"/>
      <c r="V165" t="s">
        <v>83</v>
      </c>
      <c r="W165" t="s">
        <v>84</v>
      </c>
      <c r="X165" t="s"/>
      <c r="Y165" t="s">
        <v>85</v>
      </c>
      <c r="Z165">
        <f>HYPERLINK("https://hotelmonitor-cachepage.eclerx.com/savepage/tk_15432207002351928_sr_2047.html","info")</f>
        <v/>
      </c>
      <c r="AA165" t="s"/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/>
      <c r="AM165" t="s"/>
      <c r="AN165" t="s">
        <v>87</v>
      </c>
      <c r="AO165" t="s">
        <v>88</v>
      </c>
      <c r="AP165" t="n">
        <v>236</v>
      </c>
      <c r="AQ165" t="s">
        <v>89</v>
      </c>
      <c r="AR165" t="s">
        <v>71</v>
      </c>
      <c r="AS165" t="s"/>
      <c r="AT165" t="s">
        <v>91</v>
      </c>
      <c r="AU165" t="s"/>
      <c r="AV165" t="s"/>
      <c r="AW165" t="s"/>
      <c r="AX165" t="s"/>
      <c r="AY165" t="s"/>
      <c r="AZ165" t="s"/>
      <c r="BA165" t="s"/>
      <c r="BB165" t="s"/>
      <c r="BC165" t="s"/>
      <c r="BD165" t="s"/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93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255</v>
      </c>
      <c r="F166" t="n">
        <v>2143805</v>
      </c>
      <c r="G166" t="s">
        <v>74</v>
      </c>
      <c r="H166" t="s">
        <v>75</v>
      </c>
      <c r="I166" t="s"/>
      <c r="J166" t="s">
        <v>76</v>
      </c>
      <c r="K166" t="n">
        <v>49</v>
      </c>
      <c r="L166" t="s">
        <v>77</v>
      </c>
      <c r="M166" t="s"/>
      <c r="N166" t="s">
        <v>78</v>
      </c>
      <c r="O166" t="s">
        <v>79</v>
      </c>
      <c r="P166" t="s">
        <v>256</v>
      </c>
      <c r="Q166" t="s"/>
      <c r="R166" t="s">
        <v>80</v>
      </c>
      <c r="S166" t="s">
        <v>201</v>
      </c>
      <c r="T166" t="s">
        <v>82</v>
      </c>
      <c r="U166" t="s"/>
      <c r="V166" t="s">
        <v>83</v>
      </c>
      <c r="W166" t="s">
        <v>84</v>
      </c>
      <c r="X166" t="s"/>
      <c r="Y166" t="s">
        <v>85</v>
      </c>
      <c r="Z166">
        <f>HYPERLINK("https://hotelmonitor-cachepage.eclerx.com/savepage/tk_15432198464697971_sr_2047.html","info")</f>
        <v/>
      </c>
      <c r="AA166" t="n">
        <v>223717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/>
      <c r="AM166" t="s"/>
      <c r="AN166" t="s">
        <v>87</v>
      </c>
      <c r="AO166" t="s">
        <v>88</v>
      </c>
      <c r="AP166" t="n">
        <v>116</v>
      </c>
      <c r="AQ166" t="s">
        <v>89</v>
      </c>
      <c r="AR166" t="s">
        <v>95</v>
      </c>
      <c r="AS166" t="s"/>
      <c r="AT166" t="s">
        <v>91</v>
      </c>
      <c r="AU166" t="s"/>
      <c r="AV166" t="s"/>
      <c r="AW166" t="s"/>
      <c r="AX166" t="s"/>
      <c r="AY166" t="n">
        <v>2268044</v>
      </c>
      <c r="AZ166" t="s">
        <v>257</v>
      </c>
      <c r="BA166" t="s"/>
      <c r="BB166" t="n">
        <v>1172013</v>
      </c>
      <c r="BC166" t="n">
        <v>-16.79514</v>
      </c>
      <c r="BD166" t="n">
        <v>28.37564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93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255</v>
      </c>
      <c r="F167" t="n">
        <v>2143805</v>
      </c>
      <c r="G167" t="s">
        <v>74</v>
      </c>
      <c r="H167" t="s">
        <v>75</v>
      </c>
      <c r="I167" t="s"/>
      <c r="J167" t="s">
        <v>76</v>
      </c>
      <c r="K167" t="n">
        <v>75</v>
      </c>
      <c r="L167" t="s">
        <v>77</v>
      </c>
      <c r="M167" t="s"/>
      <c r="N167" t="s">
        <v>78</v>
      </c>
      <c r="O167" t="s">
        <v>79</v>
      </c>
      <c r="P167" t="s">
        <v>256</v>
      </c>
      <c r="Q167" t="s"/>
      <c r="R167" t="s">
        <v>80</v>
      </c>
      <c r="S167" t="s">
        <v>160</v>
      </c>
      <c r="T167" t="s">
        <v>82</v>
      </c>
      <c r="U167" t="s"/>
      <c r="V167" t="s">
        <v>83</v>
      </c>
      <c r="W167" t="s">
        <v>84</v>
      </c>
      <c r="X167" t="s"/>
      <c r="Y167" t="s">
        <v>85</v>
      </c>
      <c r="Z167">
        <f>HYPERLINK("https://hotelmonitor-cachepage.eclerx.com/savepage/tk_15432198464697971_sr_2047.html","info")</f>
        <v/>
      </c>
      <c r="AA167" t="n">
        <v>223717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/>
      <c r="AM167" t="s"/>
      <c r="AN167" t="s">
        <v>87</v>
      </c>
      <c r="AO167" t="s">
        <v>88</v>
      </c>
      <c r="AP167" t="n">
        <v>116</v>
      </c>
      <c r="AQ167" t="s">
        <v>89</v>
      </c>
      <c r="AR167" t="s">
        <v>96</v>
      </c>
      <c r="AS167" t="s"/>
      <c r="AT167" t="s">
        <v>91</v>
      </c>
      <c r="AU167" t="s"/>
      <c r="AV167" t="s"/>
      <c r="AW167" t="s"/>
      <c r="AX167" t="s"/>
      <c r="AY167" t="n">
        <v>2268044</v>
      </c>
      <c r="AZ167" t="s">
        <v>257</v>
      </c>
      <c r="BA167" t="s"/>
      <c r="BB167" t="n">
        <v>1172013</v>
      </c>
      <c r="BC167" t="n">
        <v>-16.79514</v>
      </c>
      <c r="BD167" t="n">
        <v>28.37564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93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255</v>
      </c>
      <c r="F168" t="n">
        <v>2143805</v>
      </c>
      <c r="G168" t="s">
        <v>74</v>
      </c>
      <c r="H168" t="s">
        <v>75</v>
      </c>
      <c r="I168" t="s"/>
      <c r="J168" t="s">
        <v>76</v>
      </c>
      <c r="K168" t="n">
        <v>49</v>
      </c>
      <c r="L168" t="s">
        <v>77</v>
      </c>
      <c r="M168" t="s"/>
      <c r="N168" t="s">
        <v>78</v>
      </c>
      <c r="O168" t="s">
        <v>79</v>
      </c>
      <c r="P168" t="s">
        <v>256</v>
      </c>
      <c r="Q168" t="s"/>
      <c r="R168" t="s">
        <v>80</v>
      </c>
      <c r="S168" t="s">
        <v>201</v>
      </c>
      <c r="T168" t="s">
        <v>82</v>
      </c>
      <c r="U168" t="s"/>
      <c r="V168" t="s">
        <v>83</v>
      </c>
      <c r="W168" t="s">
        <v>84</v>
      </c>
      <c r="X168" t="s"/>
      <c r="Y168" t="s">
        <v>85</v>
      </c>
      <c r="Z168">
        <f>HYPERLINK("https://hotelmonitor-cachepage.eclerx.com/savepage/tk_15432198464697971_sr_2047.html","info")</f>
        <v/>
      </c>
      <c r="AA168" t="n">
        <v>223717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/>
      <c r="AM168" t="s"/>
      <c r="AN168" t="s">
        <v>87</v>
      </c>
      <c r="AO168" t="s">
        <v>88</v>
      </c>
      <c r="AP168" t="n">
        <v>116</v>
      </c>
      <c r="AQ168" t="s">
        <v>89</v>
      </c>
      <c r="AR168" t="s">
        <v>97</v>
      </c>
      <c r="AS168" t="s"/>
      <c r="AT168" t="s">
        <v>91</v>
      </c>
      <c r="AU168" t="s"/>
      <c r="AV168" t="s"/>
      <c r="AW168" t="s"/>
      <c r="AX168" t="s"/>
      <c r="AY168" t="n">
        <v>2268044</v>
      </c>
      <c r="AZ168" t="s">
        <v>257</v>
      </c>
      <c r="BA168" t="s"/>
      <c r="BB168" t="n">
        <v>1172013</v>
      </c>
      <c r="BC168" t="n">
        <v>-16.79514</v>
      </c>
      <c r="BD168" t="n">
        <v>28.37564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93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255</v>
      </c>
      <c r="F169" t="n">
        <v>2143805</v>
      </c>
      <c r="G169" t="s">
        <v>74</v>
      </c>
      <c r="H169" t="s">
        <v>75</v>
      </c>
      <c r="I169" t="s"/>
      <c r="J169" t="s">
        <v>76</v>
      </c>
      <c r="K169" t="n">
        <v>66</v>
      </c>
      <c r="L169" t="s">
        <v>77</v>
      </c>
      <c r="M169" t="s"/>
      <c r="N169" t="s">
        <v>78</v>
      </c>
      <c r="O169" t="s">
        <v>79</v>
      </c>
      <c r="P169" t="s">
        <v>256</v>
      </c>
      <c r="Q169" t="s"/>
      <c r="R169" t="s">
        <v>80</v>
      </c>
      <c r="S169" t="s">
        <v>120</v>
      </c>
      <c r="T169" t="s">
        <v>82</v>
      </c>
      <c r="U169" t="s"/>
      <c r="V169" t="s">
        <v>83</v>
      </c>
      <c r="W169" t="s">
        <v>84</v>
      </c>
      <c r="X169" t="s"/>
      <c r="Y169" t="s">
        <v>85</v>
      </c>
      <c r="Z169">
        <f>HYPERLINK("https://hotelmonitor-cachepage.eclerx.com/savepage/tk_15432198464697971_sr_2047.html","info")</f>
        <v/>
      </c>
      <c r="AA169" t="n">
        <v>223717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/>
      <c r="AM169" t="s"/>
      <c r="AN169" t="s">
        <v>87</v>
      </c>
      <c r="AO169" t="s">
        <v>88</v>
      </c>
      <c r="AP169" t="n">
        <v>116</v>
      </c>
      <c r="AQ169" t="s">
        <v>89</v>
      </c>
      <c r="AR169" t="s">
        <v>99</v>
      </c>
      <c r="AS169" t="s"/>
      <c r="AT169" t="s">
        <v>91</v>
      </c>
      <c r="AU169" t="s"/>
      <c r="AV169" t="s"/>
      <c r="AW169" t="s"/>
      <c r="AX169" t="s"/>
      <c r="AY169" t="n">
        <v>2268044</v>
      </c>
      <c r="AZ169" t="s">
        <v>257</v>
      </c>
      <c r="BA169" t="s"/>
      <c r="BB169" t="n">
        <v>1172013</v>
      </c>
      <c r="BC169" t="n">
        <v>-16.79514</v>
      </c>
      <c r="BD169" t="n">
        <v>28.37564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93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255</v>
      </c>
      <c r="F170" t="n">
        <v>2143805</v>
      </c>
      <c r="G170" t="s">
        <v>74</v>
      </c>
      <c r="H170" t="s">
        <v>75</v>
      </c>
      <c r="I170" t="s"/>
      <c r="J170" t="s">
        <v>76</v>
      </c>
      <c r="K170" t="n">
        <v>49</v>
      </c>
      <c r="L170" t="s">
        <v>77</v>
      </c>
      <c r="M170" t="s"/>
      <c r="N170" t="s">
        <v>78</v>
      </c>
      <c r="O170" t="s">
        <v>79</v>
      </c>
      <c r="P170" t="s">
        <v>256</v>
      </c>
      <c r="Q170" t="s"/>
      <c r="R170" t="s">
        <v>80</v>
      </c>
      <c r="S170" t="s">
        <v>201</v>
      </c>
      <c r="T170" t="s">
        <v>82</v>
      </c>
      <c r="U170" t="s"/>
      <c r="V170" t="s">
        <v>83</v>
      </c>
      <c r="W170" t="s">
        <v>84</v>
      </c>
      <c r="X170" t="s"/>
      <c r="Y170" t="s">
        <v>85</v>
      </c>
      <c r="Z170">
        <f>HYPERLINK("https://hotelmonitor-cachepage.eclerx.com/savepage/tk_15432198464697971_sr_2047.html","info")</f>
        <v/>
      </c>
      <c r="AA170" t="n">
        <v>223717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/>
      <c r="AM170" t="s"/>
      <c r="AN170" t="s">
        <v>87</v>
      </c>
      <c r="AO170" t="s">
        <v>88</v>
      </c>
      <c r="AP170" t="n">
        <v>116</v>
      </c>
      <c r="AQ170" t="s">
        <v>89</v>
      </c>
      <c r="AR170" t="s">
        <v>116</v>
      </c>
      <c r="AS170" t="s"/>
      <c r="AT170" t="s">
        <v>91</v>
      </c>
      <c r="AU170" t="s"/>
      <c r="AV170" t="s"/>
      <c r="AW170" t="s"/>
      <c r="AX170" t="s"/>
      <c r="AY170" t="n">
        <v>2268044</v>
      </c>
      <c r="AZ170" t="s">
        <v>257</v>
      </c>
      <c r="BA170" t="s"/>
      <c r="BB170" t="n">
        <v>1172013</v>
      </c>
      <c r="BC170" t="n">
        <v>-16.79514</v>
      </c>
      <c r="BD170" t="n">
        <v>28.37564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93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255</v>
      </c>
      <c r="F171" t="n">
        <v>2143805</v>
      </c>
      <c r="G171" t="s">
        <v>74</v>
      </c>
      <c r="H171" t="s">
        <v>75</v>
      </c>
      <c r="I171" t="s"/>
      <c r="J171" t="s">
        <v>76</v>
      </c>
      <c r="K171" t="n">
        <v>49</v>
      </c>
      <c r="L171" t="s">
        <v>77</v>
      </c>
      <c r="M171" t="s"/>
      <c r="N171" t="s">
        <v>78</v>
      </c>
      <c r="O171" t="s">
        <v>79</v>
      </c>
      <c r="P171" t="s">
        <v>256</v>
      </c>
      <c r="Q171" t="s"/>
      <c r="R171" t="s">
        <v>80</v>
      </c>
      <c r="S171" t="s">
        <v>201</v>
      </c>
      <c r="T171" t="s">
        <v>82</v>
      </c>
      <c r="U171" t="s"/>
      <c r="V171" t="s">
        <v>83</v>
      </c>
      <c r="W171" t="s">
        <v>84</v>
      </c>
      <c r="X171" t="s"/>
      <c r="Y171" t="s">
        <v>85</v>
      </c>
      <c r="Z171">
        <f>HYPERLINK("https://hotelmonitor-cachepage.eclerx.com/savepage/tk_15432198464697971_sr_2047.html","info")</f>
        <v/>
      </c>
      <c r="AA171" t="n">
        <v>223717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/>
      <c r="AM171" t="s"/>
      <c r="AN171" t="s">
        <v>87</v>
      </c>
      <c r="AO171" t="s">
        <v>88</v>
      </c>
      <c r="AP171" t="n">
        <v>116</v>
      </c>
      <c r="AQ171" t="s">
        <v>89</v>
      </c>
      <c r="AR171" t="s">
        <v>95</v>
      </c>
      <c r="AS171" t="s"/>
      <c r="AT171" t="s">
        <v>91</v>
      </c>
      <c r="AU171" t="s"/>
      <c r="AV171" t="s"/>
      <c r="AW171" t="s"/>
      <c r="AX171" t="s"/>
      <c r="AY171" t="n">
        <v>2268044</v>
      </c>
      <c r="AZ171" t="s">
        <v>257</v>
      </c>
      <c r="BA171" t="s"/>
      <c r="BB171" t="n">
        <v>1172013</v>
      </c>
      <c r="BC171" t="n">
        <v>-16.79514</v>
      </c>
      <c r="BD171" t="n">
        <v>28.37564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93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258</v>
      </c>
      <c r="F172" t="n">
        <v>579110</v>
      </c>
      <c r="G172" t="s">
        <v>74</v>
      </c>
      <c r="H172" t="s">
        <v>75</v>
      </c>
      <c r="I172" t="s"/>
      <c r="J172" t="s">
        <v>76</v>
      </c>
      <c r="K172" t="n">
        <v>78</v>
      </c>
      <c r="L172" t="s">
        <v>77</v>
      </c>
      <c r="M172" t="s"/>
      <c r="N172" t="s">
        <v>78</v>
      </c>
      <c r="O172" t="s">
        <v>79</v>
      </c>
      <c r="P172" t="s">
        <v>259</v>
      </c>
      <c r="Q172" t="s"/>
      <c r="R172" t="s">
        <v>80</v>
      </c>
      <c r="S172" t="s">
        <v>260</v>
      </c>
      <c r="T172" t="s">
        <v>82</v>
      </c>
      <c r="U172" t="s"/>
      <c r="V172" t="s">
        <v>83</v>
      </c>
      <c r="W172" t="s">
        <v>84</v>
      </c>
      <c r="X172" t="s"/>
      <c r="Y172" t="s">
        <v>85</v>
      </c>
      <c r="Z172">
        <f>HYPERLINK("https://hotelmonitor-cachepage.eclerx.com/savepage/tk_15432200305717623_sr_2047.html","info")</f>
        <v/>
      </c>
      <c r="AA172" t="n">
        <v>134531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/>
      <c r="AM172" t="s"/>
      <c r="AN172" t="s">
        <v>87</v>
      </c>
      <c r="AO172" t="s">
        <v>88</v>
      </c>
      <c r="AP172" t="n">
        <v>141</v>
      </c>
      <c r="AQ172" t="s">
        <v>89</v>
      </c>
      <c r="AR172" t="s">
        <v>99</v>
      </c>
      <c r="AS172" t="s"/>
      <c r="AT172" t="s">
        <v>91</v>
      </c>
      <c r="AU172" t="s"/>
      <c r="AV172" t="s"/>
      <c r="AW172" t="s"/>
      <c r="AX172" t="s"/>
      <c r="AY172" t="n">
        <v>2267921</v>
      </c>
      <c r="AZ172" t="s">
        <v>261</v>
      </c>
      <c r="BA172" t="s"/>
      <c r="BB172" t="n">
        <v>1869787</v>
      </c>
      <c r="BC172" t="n">
        <v>-16.61762</v>
      </c>
      <c r="BD172" t="n">
        <v>28.097973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93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258</v>
      </c>
      <c r="F173" t="n">
        <v>579110</v>
      </c>
      <c r="G173" t="s">
        <v>74</v>
      </c>
      <c r="H173" t="s">
        <v>75</v>
      </c>
      <c r="I173" t="s"/>
      <c r="J173" t="s">
        <v>76</v>
      </c>
      <c r="K173" t="n">
        <v>80</v>
      </c>
      <c r="L173" t="s">
        <v>77</v>
      </c>
      <c r="M173" t="s"/>
      <c r="N173" t="s">
        <v>78</v>
      </c>
      <c r="O173" t="s">
        <v>79</v>
      </c>
      <c r="P173" t="s">
        <v>259</v>
      </c>
      <c r="Q173" t="s"/>
      <c r="R173" t="s">
        <v>80</v>
      </c>
      <c r="S173" t="s">
        <v>188</v>
      </c>
      <c r="T173" t="s">
        <v>82</v>
      </c>
      <c r="U173" t="s"/>
      <c r="V173" t="s">
        <v>83</v>
      </c>
      <c r="W173" t="s">
        <v>84</v>
      </c>
      <c r="X173" t="s"/>
      <c r="Y173" t="s">
        <v>85</v>
      </c>
      <c r="Z173">
        <f>HYPERLINK("https://hotelmonitor-cachepage.eclerx.com/savepage/tk_15432200305717623_sr_2047.html","info")</f>
        <v/>
      </c>
      <c r="AA173" t="n">
        <v>134531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/>
      <c r="AM173" t="s"/>
      <c r="AN173" t="s">
        <v>87</v>
      </c>
      <c r="AO173" t="s">
        <v>88</v>
      </c>
      <c r="AP173" t="n">
        <v>141</v>
      </c>
      <c r="AQ173" t="s">
        <v>89</v>
      </c>
      <c r="AR173" t="s">
        <v>95</v>
      </c>
      <c r="AS173" t="s"/>
      <c r="AT173" t="s">
        <v>91</v>
      </c>
      <c r="AU173" t="s"/>
      <c r="AV173" t="s"/>
      <c r="AW173" t="s"/>
      <c r="AX173" t="s"/>
      <c r="AY173" t="n">
        <v>2267921</v>
      </c>
      <c r="AZ173" t="s">
        <v>261</v>
      </c>
      <c r="BA173" t="s"/>
      <c r="BB173" t="n">
        <v>1869787</v>
      </c>
      <c r="BC173" t="n">
        <v>-16.61762</v>
      </c>
      <c r="BD173" t="n">
        <v>28.097973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93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258</v>
      </c>
      <c r="F174" t="n">
        <v>579110</v>
      </c>
      <c r="G174" t="s">
        <v>74</v>
      </c>
      <c r="H174" t="s">
        <v>75</v>
      </c>
      <c r="I174" t="s"/>
      <c r="J174" t="s">
        <v>76</v>
      </c>
      <c r="K174" t="n">
        <v>89</v>
      </c>
      <c r="L174" t="s">
        <v>77</v>
      </c>
      <c r="M174" t="s"/>
      <c r="N174" t="s">
        <v>78</v>
      </c>
      <c r="O174" t="s">
        <v>79</v>
      </c>
      <c r="P174" t="s">
        <v>259</v>
      </c>
      <c r="Q174" t="s"/>
      <c r="R174" t="s">
        <v>80</v>
      </c>
      <c r="S174" t="s">
        <v>135</v>
      </c>
      <c r="T174" t="s">
        <v>82</v>
      </c>
      <c r="U174" t="s"/>
      <c r="V174" t="s">
        <v>83</v>
      </c>
      <c r="W174" t="s">
        <v>84</v>
      </c>
      <c r="X174" t="s"/>
      <c r="Y174" t="s">
        <v>85</v>
      </c>
      <c r="Z174">
        <f>HYPERLINK("https://hotelmonitor-cachepage.eclerx.com/savepage/tk_15432200305717623_sr_2047.html","info")</f>
        <v/>
      </c>
      <c r="AA174" t="n">
        <v>134531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/>
      <c r="AM174" t="s"/>
      <c r="AN174" t="s">
        <v>87</v>
      </c>
      <c r="AO174" t="s">
        <v>88</v>
      </c>
      <c r="AP174" t="n">
        <v>141</v>
      </c>
      <c r="AQ174" t="s">
        <v>89</v>
      </c>
      <c r="AR174" t="s">
        <v>96</v>
      </c>
      <c r="AS174" t="s"/>
      <c r="AT174" t="s">
        <v>91</v>
      </c>
      <c r="AU174" t="s"/>
      <c r="AV174" t="s"/>
      <c r="AW174" t="s"/>
      <c r="AX174" t="s"/>
      <c r="AY174" t="n">
        <v>2267921</v>
      </c>
      <c r="AZ174" t="s">
        <v>261</v>
      </c>
      <c r="BA174" t="s"/>
      <c r="BB174" t="n">
        <v>1869787</v>
      </c>
      <c r="BC174" t="n">
        <v>-16.61762</v>
      </c>
      <c r="BD174" t="n">
        <v>28.097973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93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258</v>
      </c>
      <c r="F175" t="n">
        <v>579110</v>
      </c>
      <c r="G175" t="s">
        <v>74</v>
      </c>
      <c r="H175" t="s">
        <v>75</v>
      </c>
      <c r="I175" t="s"/>
      <c r="J175" t="s">
        <v>76</v>
      </c>
      <c r="K175" t="n">
        <v>110</v>
      </c>
      <c r="L175" t="s">
        <v>77</v>
      </c>
      <c r="M175" t="s"/>
      <c r="N175" t="s">
        <v>78</v>
      </c>
      <c r="O175" t="s">
        <v>79</v>
      </c>
      <c r="P175" t="s">
        <v>259</v>
      </c>
      <c r="Q175" t="s"/>
      <c r="R175" t="s">
        <v>80</v>
      </c>
      <c r="S175" t="s">
        <v>262</v>
      </c>
      <c r="T175" t="s">
        <v>82</v>
      </c>
      <c r="U175" t="s"/>
      <c r="V175" t="s">
        <v>83</v>
      </c>
      <c r="W175" t="s">
        <v>84</v>
      </c>
      <c r="X175" t="s"/>
      <c r="Y175" t="s">
        <v>85</v>
      </c>
      <c r="Z175">
        <f>HYPERLINK("https://hotelmonitor-cachepage.eclerx.com/savepage/tk_15432200305717623_sr_2047.html","info")</f>
        <v/>
      </c>
      <c r="AA175" t="n">
        <v>134531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/>
      <c r="AM175" t="s"/>
      <c r="AN175" t="s">
        <v>87</v>
      </c>
      <c r="AO175" t="s">
        <v>88</v>
      </c>
      <c r="AP175" t="n">
        <v>141</v>
      </c>
      <c r="AQ175" t="s">
        <v>89</v>
      </c>
      <c r="AR175" t="s">
        <v>90</v>
      </c>
      <c r="AS175" t="s"/>
      <c r="AT175" t="s">
        <v>91</v>
      </c>
      <c r="AU175" t="s"/>
      <c r="AV175" t="s"/>
      <c r="AW175" t="s"/>
      <c r="AX175" t="s"/>
      <c r="AY175" t="n">
        <v>2267921</v>
      </c>
      <c r="AZ175" t="s">
        <v>261</v>
      </c>
      <c r="BA175" t="s"/>
      <c r="BB175" t="n">
        <v>1869787</v>
      </c>
      <c r="BC175" t="n">
        <v>-16.61762</v>
      </c>
      <c r="BD175" t="n">
        <v>28.097973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93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258</v>
      </c>
      <c r="F176" t="n">
        <v>579110</v>
      </c>
      <c r="G176" t="s">
        <v>74</v>
      </c>
      <c r="H176" t="s">
        <v>75</v>
      </c>
      <c r="I176" t="s"/>
      <c r="J176" t="s">
        <v>76</v>
      </c>
      <c r="K176" t="n">
        <v>89</v>
      </c>
      <c r="L176" t="s">
        <v>77</v>
      </c>
      <c r="M176" t="s"/>
      <c r="N176" t="s">
        <v>78</v>
      </c>
      <c r="O176" t="s">
        <v>79</v>
      </c>
      <c r="P176" t="s">
        <v>259</v>
      </c>
      <c r="Q176" t="s"/>
      <c r="R176" t="s">
        <v>80</v>
      </c>
      <c r="S176" t="s">
        <v>135</v>
      </c>
      <c r="T176" t="s">
        <v>82</v>
      </c>
      <c r="U176" t="s"/>
      <c r="V176" t="s">
        <v>83</v>
      </c>
      <c r="W176" t="s">
        <v>84</v>
      </c>
      <c r="X176" t="s"/>
      <c r="Y176" t="s">
        <v>85</v>
      </c>
      <c r="Z176">
        <f>HYPERLINK("https://hotelmonitor-cachepage.eclerx.com/savepage/tk_15432200305717623_sr_2047.html","info")</f>
        <v/>
      </c>
      <c r="AA176" t="n">
        <v>134531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/>
      <c r="AM176" t="s"/>
      <c r="AN176" t="s">
        <v>87</v>
      </c>
      <c r="AO176" t="s">
        <v>88</v>
      </c>
      <c r="AP176" t="n">
        <v>141</v>
      </c>
      <c r="AQ176" t="s">
        <v>89</v>
      </c>
      <c r="AR176" t="s">
        <v>106</v>
      </c>
      <c r="AS176" t="s"/>
      <c r="AT176" t="s">
        <v>91</v>
      </c>
      <c r="AU176" t="s"/>
      <c r="AV176" t="s"/>
      <c r="AW176" t="s"/>
      <c r="AX176" t="s"/>
      <c r="AY176" t="n">
        <v>2267921</v>
      </c>
      <c r="AZ176" t="s">
        <v>261</v>
      </c>
      <c r="BA176" t="s"/>
      <c r="BB176" t="n">
        <v>1869787</v>
      </c>
      <c r="BC176" t="n">
        <v>-16.61762</v>
      </c>
      <c r="BD176" t="n">
        <v>28.097973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93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258</v>
      </c>
      <c r="F177" t="n">
        <v>579110</v>
      </c>
      <c r="G177" t="s">
        <v>74</v>
      </c>
      <c r="H177" t="s">
        <v>75</v>
      </c>
      <c r="I177" t="s"/>
      <c r="J177" t="s">
        <v>76</v>
      </c>
      <c r="K177" t="n">
        <v>80</v>
      </c>
      <c r="L177" t="s">
        <v>77</v>
      </c>
      <c r="M177" t="s"/>
      <c r="N177" t="s">
        <v>78</v>
      </c>
      <c r="O177" t="s">
        <v>79</v>
      </c>
      <c r="P177" t="s">
        <v>259</v>
      </c>
      <c r="Q177" t="s"/>
      <c r="R177" t="s">
        <v>80</v>
      </c>
      <c r="S177" t="s">
        <v>188</v>
      </c>
      <c r="T177" t="s">
        <v>82</v>
      </c>
      <c r="U177" t="s"/>
      <c r="V177" t="s">
        <v>83</v>
      </c>
      <c r="W177" t="s">
        <v>84</v>
      </c>
      <c r="X177" t="s"/>
      <c r="Y177" t="s">
        <v>85</v>
      </c>
      <c r="Z177">
        <f>HYPERLINK("https://hotelmonitor-cachepage.eclerx.com/savepage/tk_15432200305717623_sr_2047.html","info")</f>
        <v/>
      </c>
      <c r="AA177" t="n">
        <v>134531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/>
      <c r="AM177" t="s"/>
      <c r="AN177" t="s">
        <v>87</v>
      </c>
      <c r="AO177" t="s">
        <v>88</v>
      </c>
      <c r="AP177" t="n">
        <v>141</v>
      </c>
      <c r="AQ177" t="s">
        <v>89</v>
      </c>
      <c r="AR177" t="s">
        <v>97</v>
      </c>
      <c r="AS177" t="s"/>
      <c r="AT177" t="s">
        <v>91</v>
      </c>
      <c r="AU177" t="s"/>
      <c r="AV177" t="s"/>
      <c r="AW177" t="s"/>
      <c r="AX177" t="s"/>
      <c r="AY177" t="n">
        <v>2267921</v>
      </c>
      <c r="AZ177" t="s">
        <v>261</v>
      </c>
      <c r="BA177" t="s"/>
      <c r="BB177" t="n">
        <v>1869787</v>
      </c>
      <c r="BC177" t="n">
        <v>-16.61762</v>
      </c>
      <c r="BD177" t="n">
        <v>28.097973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93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258</v>
      </c>
      <c r="F178" t="n">
        <v>579110</v>
      </c>
      <c r="G178" t="s">
        <v>74</v>
      </c>
      <c r="H178" t="s">
        <v>75</v>
      </c>
      <c r="I178" t="s"/>
      <c r="J178" t="s">
        <v>76</v>
      </c>
      <c r="K178" t="n">
        <v>80</v>
      </c>
      <c r="L178" t="s">
        <v>77</v>
      </c>
      <c r="M178" t="s"/>
      <c r="N178" t="s">
        <v>78</v>
      </c>
      <c r="O178" t="s">
        <v>79</v>
      </c>
      <c r="P178" t="s">
        <v>259</v>
      </c>
      <c r="Q178" t="s"/>
      <c r="R178" t="s">
        <v>80</v>
      </c>
      <c r="S178" t="s">
        <v>188</v>
      </c>
      <c r="T178" t="s">
        <v>82</v>
      </c>
      <c r="U178" t="s"/>
      <c r="V178" t="s">
        <v>83</v>
      </c>
      <c r="W178" t="s">
        <v>84</v>
      </c>
      <c r="X178" t="s"/>
      <c r="Y178" t="s">
        <v>85</v>
      </c>
      <c r="Z178">
        <f>HYPERLINK("https://hotelmonitor-cachepage.eclerx.com/savepage/tk_15432200305717623_sr_2047.html","info")</f>
        <v/>
      </c>
      <c r="AA178" t="n">
        <v>134531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>
        <v>87</v>
      </c>
      <c r="AO178" t="s">
        <v>88</v>
      </c>
      <c r="AP178" t="n">
        <v>141</v>
      </c>
      <c r="AQ178" t="s">
        <v>89</v>
      </c>
      <c r="AR178" t="s">
        <v>116</v>
      </c>
      <c r="AS178" t="s"/>
      <c r="AT178" t="s">
        <v>91</v>
      </c>
      <c r="AU178" t="s"/>
      <c r="AV178" t="s"/>
      <c r="AW178" t="s"/>
      <c r="AX178" t="s"/>
      <c r="AY178" t="n">
        <v>2267921</v>
      </c>
      <c r="AZ178" t="s">
        <v>261</v>
      </c>
      <c r="BA178" t="s"/>
      <c r="BB178" t="n">
        <v>1869787</v>
      </c>
      <c r="BC178" t="n">
        <v>-16.61762</v>
      </c>
      <c r="BD178" t="n">
        <v>28.097973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93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258</v>
      </c>
      <c r="F179" t="n">
        <v>579110</v>
      </c>
      <c r="G179" t="s">
        <v>74</v>
      </c>
      <c r="H179" t="s">
        <v>75</v>
      </c>
      <c r="I179" t="s"/>
      <c r="J179" t="s">
        <v>76</v>
      </c>
      <c r="K179" t="n">
        <v>104</v>
      </c>
      <c r="L179" t="s">
        <v>77</v>
      </c>
      <c r="M179" t="s"/>
      <c r="N179" t="s">
        <v>78</v>
      </c>
      <c r="O179" t="s">
        <v>79</v>
      </c>
      <c r="P179" t="s">
        <v>259</v>
      </c>
      <c r="Q179" t="s"/>
      <c r="R179" t="s">
        <v>80</v>
      </c>
      <c r="S179" t="s">
        <v>177</v>
      </c>
      <c r="T179" t="s">
        <v>82</v>
      </c>
      <c r="U179" t="s"/>
      <c r="V179" t="s">
        <v>83</v>
      </c>
      <c r="W179" t="s">
        <v>84</v>
      </c>
      <c r="X179" t="s"/>
      <c r="Y179" t="s">
        <v>85</v>
      </c>
      <c r="Z179">
        <f>HYPERLINK("https://hotelmonitor-cachepage.eclerx.com/savepage/tk_15432200305717623_sr_2047.html","info")</f>
        <v/>
      </c>
      <c r="AA179" t="n">
        <v>134531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>
        <v>87</v>
      </c>
      <c r="AO179" t="s">
        <v>88</v>
      </c>
      <c r="AP179" t="n">
        <v>141</v>
      </c>
      <c r="AQ179" t="s">
        <v>89</v>
      </c>
      <c r="AR179" t="s">
        <v>105</v>
      </c>
      <c r="AS179" t="s"/>
      <c r="AT179" t="s">
        <v>91</v>
      </c>
      <c r="AU179" t="s"/>
      <c r="AV179" t="s"/>
      <c r="AW179" t="s"/>
      <c r="AX179" t="s"/>
      <c r="AY179" t="n">
        <v>2267921</v>
      </c>
      <c r="AZ179" t="s">
        <v>261</v>
      </c>
      <c r="BA179" t="s"/>
      <c r="BB179" t="n">
        <v>1869787</v>
      </c>
      <c r="BC179" t="n">
        <v>-16.61762</v>
      </c>
      <c r="BD179" t="n">
        <v>28.097973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93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258</v>
      </c>
      <c r="F180" t="n">
        <v>579110</v>
      </c>
      <c r="G180" t="s">
        <v>74</v>
      </c>
      <c r="H180" t="s">
        <v>75</v>
      </c>
      <c r="I180" t="s"/>
      <c r="J180" t="s">
        <v>76</v>
      </c>
      <c r="K180" t="n">
        <v>80</v>
      </c>
      <c r="L180" t="s">
        <v>77</v>
      </c>
      <c r="M180" t="s"/>
      <c r="N180" t="s">
        <v>78</v>
      </c>
      <c r="O180" t="s">
        <v>79</v>
      </c>
      <c r="P180" t="s">
        <v>259</v>
      </c>
      <c r="Q180" t="s"/>
      <c r="R180" t="s">
        <v>80</v>
      </c>
      <c r="S180" t="s">
        <v>188</v>
      </c>
      <c r="T180" t="s">
        <v>82</v>
      </c>
      <c r="U180" t="s"/>
      <c r="V180" t="s">
        <v>83</v>
      </c>
      <c r="W180" t="s">
        <v>84</v>
      </c>
      <c r="X180" t="s"/>
      <c r="Y180" t="s">
        <v>85</v>
      </c>
      <c r="Z180">
        <f>HYPERLINK("https://hotelmonitor-cachepage.eclerx.com/savepage/tk_15432200305717623_sr_2047.html","info")</f>
        <v/>
      </c>
      <c r="AA180" t="n">
        <v>134531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>
        <v>87</v>
      </c>
      <c r="AO180" t="s">
        <v>88</v>
      </c>
      <c r="AP180" t="n">
        <v>141</v>
      </c>
      <c r="AQ180" t="s">
        <v>89</v>
      </c>
      <c r="AR180" t="s">
        <v>111</v>
      </c>
      <c r="AS180" t="s"/>
      <c r="AT180" t="s">
        <v>91</v>
      </c>
      <c r="AU180" t="s"/>
      <c r="AV180" t="s"/>
      <c r="AW180" t="s"/>
      <c r="AX180" t="s"/>
      <c r="AY180" t="n">
        <v>2267921</v>
      </c>
      <c r="AZ180" t="s">
        <v>261</v>
      </c>
      <c r="BA180" t="s"/>
      <c r="BB180" t="n">
        <v>1869787</v>
      </c>
      <c r="BC180" t="n">
        <v>-16.61762</v>
      </c>
      <c r="BD180" t="n">
        <v>28.097973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93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258</v>
      </c>
      <c r="F181" t="n">
        <v>579110</v>
      </c>
      <c r="G181" t="s">
        <v>74</v>
      </c>
      <c r="H181" t="s">
        <v>75</v>
      </c>
      <c r="I181" t="s"/>
      <c r="J181" t="s">
        <v>76</v>
      </c>
      <c r="K181" t="n">
        <v>105</v>
      </c>
      <c r="L181" t="s">
        <v>77</v>
      </c>
      <c r="M181" t="s"/>
      <c r="N181" t="s">
        <v>78</v>
      </c>
      <c r="O181" t="s">
        <v>79</v>
      </c>
      <c r="P181" t="s">
        <v>259</v>
      </c>
      <c r="Q181" t="s"/>
      <c r="R181" t="s">
        <v>80</v>
      </c>
      <c r="S181" t="s">
        <v>263</v>
      </c>
      <c r="T181" t="s">
        <v>82</v>
      </c>
      <c r="U181" t="s"/>
      <c r="V181" t="s">
        <v>83</v>
      </c>
      <c r="W181" t="s">
        <v>84</v>
      </c>
      <c r="X181" t="s"/>
      <c r="Y181" t="s">
        <v>85</v>
      </c>
      <c r="Z181">
        <f>HYPERLINK("https://hotelmonitor-cachepage.eclerx.com/savepage/tk_15432200305717623_sr_2047.html","info")</f>
        <v/>
      </c>
      <c r="AA181" t="n">
        <v>134531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>
        <v>87</v>
      </c>
      <c r="AO181" t="s">
        <v>88</v>
      </c>
      <c r="AP181" t="n">
        <v>141</v>
      </c>
      <c r="AQ181" t="s">
        <v>89</v>
      </c>
      <c r="AR181" t="s">
        <v>118</v>
      </c>
      <c r="AS181" t="s"/>
      <c r="AT181" t="s">
        <v>91</v>
      </c>
      <c r="AU181" t="s"/>
      <c r="AV181" t="s"/>
      <c r="AW181" t="s"/>
      <c r="AX181" t="s"/>
      <c r="AY181" t="n">
        <v>2267921</v>
      </c>
      <c r="AZ181" t="s">
        <v>261</v>
      </c>
      <c r="BA181" t="s"/>
      <c r="BB181" t="n">
        <v>1869787</v>
      </c>
      <c r="BC181" t="n">
        <v>-16.61762</v>
      </c>
      <c r="BD181" t="n">
        <v>28.097973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93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264</v>
      </c>
      <c r="F182" t="n">
        <v>72095</v>
      </c>
      <c r="G182" t="s">
        <v>74</v>
      </c>
      <c r="H182" t="s">
        <v>75</v>
      </c>
      <c r="I182" t="s"/>
      <c r="J182" t="s">
        <v>76</v>
      </c>
      <c r="K182" t="n">
        <v>74</v>
      </c>
      <c r="L182" t="s">
        <v>77</v>
      </c>
      <c r="M182" t="s"/>
      <c r="N182" t="s">
        <v>78</v>
      </c>
      <c r="O182" t="s">
        <v>79</v>
      </c>
      <c r="P182" t="s">
        <v>265</v>
      </c>
      <c r="Q182" t="s"/>
      <c r="R182" t="s">
        <v>80</v>
      </c>
      <c r="S182" t="s">
        <v>246</v>
      </c>
      <c r="T182" t="s">
        <v>82</v>
      </c>
      <c r="U182" t="s"/>
      <c r="V182" t="s">
        <v>83</v>
      </c>
      <c r="W182" t="s">
        <v>84</v>
      </c>
      <c r="X182" t="s"/>
      <c r="Y182" t="s">
        <v>85</v>
      </c>
      <c r="Z182">
        <f>HYPERLINK("https://hotelmonitor-cachepage.eclerx.com/savepage/tk_15432199054613156_sr_2047.html","info")</f>
        <v/>
      </c>
      <c r="AA182" t="n">
        <v>22176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>
        <v>87</v>
      </c>
      <c r="AO182" t="s">
        <v>88</v>
      </c>
      <c r="AP182" t="n">
        <v>123</v>
      </c>
      <c r="AQ182" t="s">
        <v>89</v>
      </c>
      <c r="AR182" t="s">
        <v>95</v>
      </c>
      <c r="AS182" t="s"/>
      <c r="AT182" t="s">
        <v>91</v>
      </c>
      <c r="AU182" t="s"/>
      <c r="AV182" t="s"/>
      <c r="AW182" t="s"/>
      <c r="AX182" t="s"/>
      <c r="AY182" t="n">
        <v>2268101</v>
      </c>
      <c r="AZ182" t="s">
        <v>266</v>
      </c>
      <c r="BA182" t="s"/>
      <c r="BB182" t="n">
        <v>535622</v>
      </c>
      <c r="BC182" t="n">
        <v>-16.728233</v>
      </c>
      <c r="BD182" t="n">
        <v>28.05779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93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264</v>
      </c>
      <c r="F183" t="n">
        <v>72095</v>
      </c>
      <c r="G183" t="s">
        <v>74</v>
      </c>
      <c r="H183" t="s">
        <v>75</v>
      </c>
      <c r="I183" t="s"/>
      <c r="J183" t="s">
        <v>76</v>
      </c>
      <c r="K183" t="n">
        <v>101</v>
      </c>
      <c r="L183" t="s">
        <v>77</v>
      </c>
      <c r="M183" t="s"/>
      <c r="N183" t="s">
        <v>78</v>
      </c>
      <c r="O183" t="s">
        <v>79</v>
      </c>
      <c r="P183" t="s">
        <v>265</v>
      </c>
      <c r="Q183" t="s"/>
      <c r="R183" t="s">
        <v>80</v>
      </c>
      <c r="S183" t="s">
        <v>267</v>
      </c>
      <c r="T183" t="s">
        <v>82</v>
      </c>
      <c r="U183" t="s"/>
      <c r="V183" t="s">
        <v>83</v>
      </c>
      <c r="W183" t="s">
        <v>84</v>
      </c>
      <c r="X183" t="s"/>
      <c r="Y183" t="s">
        <v>85</v>
      </c>
      <c r="Z183">
        <f>HYPERLINK("https://hotelmonitor-cachepage.eclerx.com/savepage/tk_15432199054613156_sr_2047.html","info")</f>
        <v/>
      </c>
      <c r="AA183" t="n">
        <v>22176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>
        <v>87</v>
      </c>
      <c r="AO183" t="s">
        <v>88</v>
      </c>
      <c r="AP183" t="n">
        <v>123</v>
      </c>
      <c r="AQ183" t="s">
        <v>89</v>
      </c>
      <c r="AR183" t="s">
        <v>105</v>
      </c>
      <c r="AS183" t="s"/>
      <c r="AT183" t="s">
        <v>91</v>
      </c>
      <c r="AU183" t="s"/>
      <c r="AV183" t="s"/>
      <c r="AW183" t="s"/>
      <c r="AX183" t="s"/>
      <c r="AY183" t="n">
        <v>2268101</v>
      </c>
      <c r="AZ183" t="s">
        <v>266</v>
      </c>
      <c r="BA183" t="s"/>
      <c r="BB183" t="n">
        <v>535622</v>
      </c>
      <c r="BC183" t="n">
        <v>-16.728233</v>
      </c>
      <c r="BD183" t="n">
        <v>28.05779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93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264</v>
      </c>
      <c r="F184" t="n">
        <v>72095</v>
      </c>
      <c r="G184" t="s">
        <v>74</v>
      </c>
      <c r="H184" t="s">
        <v>75</v>
      </c>
      <c r="I184" t="s"/>
      <c r="J184" t="s">
        <v>76</v>
      </c>
      <c r="K184" t="n">
        <v>79</v>
      </c>
      <c r="L184" t="s">
        <v>77</v>
      </c>
      <c r="M184" t="s"/>
      <c r="N184" t="s">
        <v>78</v>
      </c>
      <c r="O184" t="s">
        <v>79</v>
      </c>
      <c r="P184" t="s">
        <v>265</v>
      </c>
      <c r="Q184" t="s"/>
      <c r="R184" t="s">
        <v>80</v>
      </c>
      <c r="S184" t="s">
        <v>210</v>
      </c>
      <c r="T184" t="s">
        <v>82</v>
      </c>
      <c r="U184" t="s"/>
      <c r="V184" t="s">
        <v>83</v>
      </c>
      <c r="W184" t="s">
        <v>84</v>
      </c>
      <c r="X184" t="s"/>
      <c r="Y184" t="s">
        <v>85</v>
      </c>
      <c r="Z184">
        <f>HYPERLINK("https://hotelmonitor-cachepage.eclerx.com/savepage/tk_15432199054613156_sr_2047.html","info")</f>
        <v/>
      </c>
      <c r="AA184" t="n">
        <v>22176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>
        <v>87</v>
      </c>
      <c r="AO184" t="s">
        <v>88</v>
      </c>
      <c r="AP184" t="n">
        <v>123</v>
      </c>
      <c r="AQ184" t="s">
        <v>89</v>
      </c>
      <c r="AR184" t="s">
        <v>96</v>
      </c>
      <c r="AS184" t="s"/>
      <c r="AT184" t="s">
        <v>91</v>
      </c>
      <c r="AU184" t="s"/>
      <c r="AV184" t="s"/>
      <c r="AW184" t="s"/>
      <c r="AX184" t="s"/>
      <c r="AY184" t="n">
        <v>2268101</v>
      </c>
      <c r="AZ184" t="s">
        <v>266</v>
      </c>
      <c r="BA184" t="s"/>
      <c r="BB184" t="n">
        <v>535622</v>
      </c>
      <c r="BC184" t="n">
        <v>-16.728233</v>
      </c>
      <c r="BD184" t="n">
        <v>28.05779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93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264</v>
      </c>
      <c r="F185" t="n">
        <v>72095</v>
      </c>
      <c r="G185" t="s">
        <v>74</v>
      </c>
      <c r="H185" t="s">
        <v>75</v>
      </c>
      <c r="I185" t="s"/>
      <c r="J185" t="s">
        <v>76</v>
      </c>
      <c r="K185" t="n">
        <v>74</v>
      </c>
      <c r="L185" t="s">
        <v>77</v>
      </c>
      <c r="M185" t="s"/>
      <c r="N185" t="s">
        <v>78</v>
      </c>
      <c r="O185" t="s">
        <v>79</v>
      </c>
      <c r="P185" t="s">
        <v>265</v>
      </c>
      <c r="Q185" t="s"/>
      <c r="R185" t="s">
        <v>80</v>
      </c>
      <c r="S185" t="s">
        <v>246</v>
      </c>
      <c r="T185" t="s">
        <v>82</v>
      </c>
      <c r="U185" t="s"/>
      <c r="V185" t="s">
        <v>83</v>
      </c>
      <c r="W185" t="s">
        <v>84</v>
      </c>
      <c r="X185" t="s"/>
      <c r="Y185" t="s">
        <v>85</v>
      </c>
      <c r="Z185">
        <f>HYPERLINK("https://hotelmonitor-cachepage.eclerx.com/savepage/tk_15432199054613156_sr_2047.html","info")</f>
        <v/>
      </c>
      <c r="AA185" t="n">
        <v>22176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>
        <v>87</v>
      </c>
      <c r="AO185" t="s">
        <v>88</v>
      </c>
      <c r="AP185" t="n">
        <v>123</v>
      </c>
      <c r="AQ185" t="s">
        <v>89</v>
      </c>
      <c r="AR185" t="s">
        <v>97</v>
      </c>
      <c r="AS185" t="s"/>
      <c r="AT185" t="s">
        <v>91</v>
      </c>
      <c r="AU185" t="s"/>
      <c r="AV185" t="s"/>
      <c r="AW185" t="s"/>
      <c r="AX185" t="s"/>
      <c r="AY185" t="n">
        <v>2268101</v>
      </c>
      <c r="AZ185" t="s">
        <v>266</v>
      </c>
      <c r="BA185" t="s"/>
      <c r="BB185" t="n">
        <v>535622</v>
      </c>
      <c r="BC185" t="n">
        <v>-16.728233</v>
      </c>
      <c r="BD185" t="n">
        <v>28.05779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93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264</v>
      </c>
      <c r="F186" t="n">
        <v>72095</v>
      </c>
      <c r="G186" t="s">
        <v>74</v>
      </c>
      <c r="H186" t="s">
        <v>75</v>
      </c>
      <c r="I186" t="s"/>
      <c r="J186" t="s">
        <v>76</v>
      </c>
      <c r="K186" t="n">
        <v>74</v>
      </c>
      <c r="L186" t="s">
        <v>77</v>
      </c>
      <c r="M186" t="s"/>
      <c r="N186" t="s">
        <v>78</v>
      </c>
      <c r="O186" t="s">
        <v>79</v>
      </c>
      <c r="P186" t="s">
        <v>265</v>
      </c>
      <c r="Q186" t="s"/>
      <c r="R186" t="s">
        <v>80</v>
      </c>
      <c r="S186" t="s">
        <v>246</v>
      </c>
      <c r="T186" t="s">
        <v>82</v>
      </c>
      <c r="U186" t="s"/>
      <c r="V186" t="s">
        <v>83</v>
      </c>
      <c r="W186" t="s">
        <v>84</v>
      </c>
      <c r="X186" t="s"/>
      <c r="Y186" t="s">
        <v>85</v>
      </c>
      <c r="Z186">
        <f>HYPERLINK("https://hotelmonitor-cachepage.eclerx.com/savepage/tk_15432199054613156_sr_2047.html","info")</f>
        <v/>
      </c>
      <c r="AA186" t="n">
        <v>22176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>
        <v>87</v>
      </c>
      <c r="AO186" t="s">
        <v>88</v>
      </c>
      <c r="AP186" t="n">
        <v>123</v>
      </c>
      <c r="AQ186" t="s">
        <v>89</v>
      </c>
      <c r="AR186" t="s">
        <v>95</v>
      </c>
      <c r="AS186" t="s"/>
      <c r="AT186" t="s">
        <v>91</v>
      </c>
      <c r="AU186" t="s"/>
      <c r="AV186" t="s"/>
      <c r="AW186" t="s"/>
      <c r="AX186" t="s"/>
      <c r="AY186" t="n">
        <v>2268101</v>
      </c>
      <c r="AZ186" t="s">
        <v>266</v>
      </c>
      <c r="BA186" t="s"/>
      <c r="BB186" t="n">
        <v>535622</v>
      </c>
      <c r="BC186" t="n">
        <v>-16.728233</v>
      </c>
      <c r="BD186" t="n">
        <v>28.05779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93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264</v>
      </c>
      <c r="F187" t="n">
        <v>72095</v>
      </c>
      <c r="G187" t="s">
        <v>74</v>
      </c>
      <c r="H187" t="s">
        <v>75</v>
      </c>
      <c r="I187" t="s"/>
      <c r="J187" t="s">
        <v>76</v>
      </c>
      <c r="K187" t="n">
        <v>75</v>
      </c>
      <c r="L187" t="s">
        <v>77</v>
      </c>
      <c r="M187" t="s"/>
      <c r="N187" t="s">
        <v>78</v>
      </c>
      <c r="O187" t="s">
        <v>79</v>
      </c>
      <c r="P187" t="s">
        <v>265</v>
      </c>
      <c r="Q187" t="s"/>
      <c r="R187" t="s">
        <v>80</v>
      </c>
      <c r="S187" t="s">
        <v>160</v>
      </c>
      <c r="T187" t="s">
        <v>82</v>
      </c>
      <c r="U187" t="s"/>
      <c r="V187" t="s">
        <v>83</v>
      </c>
      <c r="W187" t="s">
        <v>84</v>
      </c>
      <c r="X187" t="s"/>
      <c r="Y187" t="s">
        <v>85</v>
      </c>
      <c r="Z187">
        <f>HYPERLINK("https://hotelmonitor-cachepage.eclerx.com/savepage/tk_15432199054613156_sr_2047.html","info")</f>
        <v/>
      </c>
      <c r="AA187" t="n">
        <v>22176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>
        <v>87</v>
      </c>
      <c r="AO187" t="s">
        <v>88</v>
      </c>
      <c r="AP187" t="n">
        <v>123</v>
      </c>
      <c r="AQ187" t="s">
        <v>89</v>
      </c>
      <c r="AR187" t="s">
        <v>99</v>
      </c>
      <c r="AS187" t="s"/>
      <c r="AT187" t="s">
        <v>91</v>
      </c>
      <c r="AU187" t="s"/>
      <c r="AV187" t="s"/>
      <c r="AW187" t="s"/>
      <c r="AX187" t="s"/>
      <c r="AY187" t="n">
        <v>2268101</v>
      </c>
      <c r="AZ187" t="s">
        <v>266</v>
      </c>
      <c r="BA187" t="s"/>
      <c r="BB187" t="n">
        <v>535622</v>
      </c>
      <c r="BC187" t="n">
        <v>-16.728233</v>
      </c>
      <c r="BD187" t="n">
        <v>28.05779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93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264</v>
      </c>
      <c r="F188" t="n">
        <v>72095</v>
      </c>
      <c r="G188" t="s">
        <v>74</v>
      </c>
      <c r="H188" t="s">
        <v>75</v>
      </c>
      <c r="I188" t="s"/>
      <c r="J188" t="s">
        <v>76</v>
      </c>
      <c r="K188" t="n">
        <v>78</v>
      </c>
      <c r="L188" t="s">
        <v>77</v>
      </c>
      <c r="M188" t="s"/>
      <c r="N188" t="s">
        <v>78</v>
      </c>
      <c r="O188" t="s">
        <v>79</v>
      </c>
      <c r="P188" t="s">
        <v>265</v>
      </c>
      <c r="Q188" t="s"/>
      <c r="R188" t="s">
        <v>80</v>
      </c>
      <c r="S188" t="s">
        <v>260</v>
      </c>
      <c r="T188" t="s">
        <v>82</v>
      </c>
      <c r="U188" t="s"/>
      <c r="V188" t="s">
        <v>83</v>
      </c>
      <c r="W188" t="s">
        <v>84</v>
      </c>
      <c r="X188" t="s"/>
      <c r="Y188" t="s">
        <v>85</v>
      </c>
      <c r="Z188">
        <f>HYPERLINK("https://hotelmonitor-cachepage.eclerx.com/savepage/tk_15432199054613156_sr_2047.html","info")</f>
        <v/>
      </c>
      <c r="AA188" t="n">
        <v>22176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>
        <v>87</v>
      </c>
      <c r="AO188" t="s">
        <v>88</v>
      </c>
      <c r="AP188" t="n">
        <v>123</v>
      </c>
      <c r="AQ188" t="s">
        <v>89</v>
      </c>
      <c r="AR188" t="s">
        <v>109</v>
      </c>
      <c r="AS188" t="s"/>
      <c r="AT188" t="s">
        <v>91</v>
      </c>
      <c r="AU188" t="s"/>
      <c r="AV188" t="s"/>
      <c r="AW188" t="s"/>
      <c r="AX188" t="s"/>
      <c r="AY188" t="n">
        <v>2268101</v>
      </c>
      <c r="AZ188" t="s">
        <v>266</v>
      </c>
      <c r="BA188" t="s"/>
      <c r="BB188" t="n">
        <v>535622</v>
      </c>
      <c r="BC188" t="n">
        <v>-16.728233</v>
      </c>
      <c r="BD188" t="n">
        <v>28.05779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93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264</v>
      </c>
      <c r="F189" t="n">
        <v>72095</v>
      </c>
      <c r="G189" t="s">
        <v>74</v>
      </c>
      <c r="H189" t="s">
        <v>75</v>
      </c>
      <c r="I189" t="s"/>
      <c r="J189" t="s">
        <v>76</v>
      </c>
      <c r="K189" t="n">
        <v>80</v>
      </c>
      <c r="L189" t="s">
        <v>77</v>
      </c>
      <c r="M189" t="s"/>
      <c r="N189" t="s">
        <v>78</v>
      </c>
      <c r="O189" t="s">
        <v>79</v>
      </c>
      <c r="P189" t="s">
        <v>265</v>
      </c>
      <c r="Q189" t="s"/>
      <c r="R189" t="s">
        <v>80</v>
      </c>
      <c r="S189" t="s">
        <v>188</v>
      </c>
      <c r="T189" t="s">
        <v>82</v>
      </c>
      <c r="U189" t="s"/>
      <c r="V189" t="s">
        <v>83</v>
      </c>
      <c r="W189" t="s">
        <v>84</v>
      </c>
      <c r="X189" t="s"/>
      <c r="Y189" t="s">
        <v>85</v>
      </c>
      <c r="Z189">
        <f>HYPERLINK("https://hotelmonitor-cachepage.eclerx.com/savepage/tk_15432199054613156_sr_2047.html","info")</f>
        <v/>
      </c>
      <c r="AA189" t="n">
        <v>22176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>
        <v>87</v>
      </c>
      <c r="AO189" t="s">
        <v>88</v>
      </c>
      <c r="AP189" t="n">
        <v>123</v>
      </c>
      <c r="AQ189" t="s">
        <v>89</v>
      </c>
      <c r="AR189" t="s">
        <v>113</v>
      </c>
      <c r="AS189" t="s"/>
      <c r="AT189" t="s">
        <v>91</v>
      </c>
      <c r="AU189" t="s"/>
      <c r="AV189" t="s"/>
      <c r="AW189" t="s"/>
      <c r="AX189" t="s"/>
      <c r="AY189" t="n">
        <v>2268101</v>
      </c>
      <c r="AZ189" t="s">
        <v>266</v>
      </c>
      <c r="BA189" t="s"/>
      <c r="BB189" t="n">
        <v>535622</v>
      </c>
      <c r="BC189" t="n">
        <v>-16.728233</v>
      </c>
      <c r="BD189" t="n">
        <v>28.05779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93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264</v>
      </c>
      <c r="F190" t="n">
        <v>72095</v>
      </c>
      <c r="G190" t="s">
        <v>74</v>
      </c>
      <c r="H190" t="s">
        <v>75</v>
      </c>
      <c r="I190" t="s"/>
      <c r="J190" t="s">
        <v>76</v>
      </c>
      <c r="K190" t="n">
        <v>79</v>
      </c>
      <c r="L190" t="s">
        <v>77</v>
      </c>
      <c r="M190" t="s"/>
      <c r="N190" t="s">
        <v>78</v>
      </c>
      <c r="O190" t="s">
        <v>79</v>
      </c>
      <c r="P190" t="s">
        <v>265</v>
      </c>
      <c r="Q190" t="s"/>
      <c r="R190" t="s">
        <v>80</v>
      </c>
      <c r="S190" t="s">
        <v>210</v>
      </c>
      <c r="T190" t="s">
        <v>82</v>
      </c>
      <c r="U190" t="s"/>
      <c r="V190" t="s">
        <v>83</v>
      </c>
      <c r="W190" t="s">
        <v>84</v>
      </c>
      <c r="X190" t="s"/>
      <c r="Y190" t="s">
        <v>85</v>
      </c>
      <c r="Z190">
        <f>HYPERLINK("https://hotelmonitor-cachepage.eclerx.com/savepage/tk_15432199054613156_sr_2047.html","info")</f>
        <v/>
      </c>
      <c r="AA190" t="n">
        <v>22176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>
        <v>87</v>
      </c>
      <c r="AO190" t="s">
        <v>88</v>
      </c>
      <c r="AP190" t="n">
        <v>123</v>
      </c>
      <c r="AQ190" t="s">
        <v>89</v>
      </c>
      <c r="AR190" t="s">
        <v>111</v>
      </c>
      <c r="AS190" t="s"/>
      <c r="AT190" t="s">
        <v>91</v>
      </c>
      <c r="AU190" t="s"/>
      <c r="AV190" t="s"/>
      <c r="AW190" t="s"/>
      <c r="AX190" t="s"/>
      <c r="AY190" t="n">
        <v>2268101</v>
      </c>
      <c r="AZ190" t="s">
        <v>266</v>
      </c>
      <c r="BA190" t="s"/>
      <c r="BB190" t="n">
        <v>535622</v>
      </c>
      <c r="BC190" t="n">
        <v>-16.728233</v>
      </c>
      <c r="BD190" t="n">
        <v>28.05779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93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264</v>
      </c>
      <c r="F191" t="n">
        <v>72095</v>
      </c>
      <c r="G191" t="s">
        <v>74</v>
      </c>
      <c r="H191" t="s">
        <v>75</v>
      </c>
      <c r="I191" t="s"/>
      <c r="J191" t="s">
        <v>76</v>
      </c>
      <c r="K191" t="n">
        <v>81</v>
      </c>
      <c r="L191" t="s">
        <v>77</v>
      </c>
      <c r="M191" t="s"/>
      <c r="N191" t="s">
        <v>78</v>
      </c>
      <c r="O191" t="s">
        <v>79</v>
      </c>
      <c r="P191" t="s">
        <v>265</v>
      </c>
      <c r="Q191" t="s"/>
      <c r="R191" t="s">
        <v>80</v>
      </c>
      <c r="S191" t="s">
        <v>184</v>
      </c>
      <c r="T191" t="s">
        <v>82</v>
      </c>
      <c r="U191" t="s"/>
      <c r="V191" t="s">
        <v>83</v>
      </c>
      <c r="W191" t="s">
        <v>84</v>
      </c>
      <c r="X191" t="s"/>
      <c r="Y191" t="s">
        <v>85</v>
      </c>
      <c r="Z191">
        <f>HYPERLINK("https://hotelmonitor-cachepage.eclerx.com/savepage/tk_15432199054613156_sr_2047.html","info")</f>
        <v/>
      </c>
      <c r="AA191" t="n">
        <v>22176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>
        <v>87</v>
      </c>
      <c r="AO191" t="s">
        <v>88</v>
      </c>
      <c r="AP191" t="n">
        <v>123</v>
      </c>
      <c r="AQ191" t="s">
        <v>89</v>
      </c>
      <c r="AR191" t="s">
        <v>115</v>
      </c>
      <c r="AS191" t="s"/>
      <c r="AT191" t="s">
        <v>91</v>
      </c>
      <c r="AU191" t="s"/>
      <c r="AV191" t="s"/>
      <c r="AW191" t="s"/>
      <c r="AX191" t="s"/>
      <c r="AY191" t="n">
        <v>2268101</v>
      </c>
      <c r="AZ191" t="s">
        <v>266</v>
      </c>
      <c r="BA191" t="s"/>
      <c r="BB191" t="n">
        <v>535622</v>
      </c>
      <c r="BC191" t="n">
        <v>-16.728233</v>
      </c>
      <c r="BD191" t="n">
        <v>28.05779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93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264</v>
      </c>
      <c r="F192" t="n">
        <v>72095</v>
      </c>
      <c r="G192" t="s">
        <v>74</v>
      </c>
      <c r="H192" t="s">
        <v>75</v>
      </c>
      <c r="I192" t="s"/>
      <c r="J192" t="s">
        <v>76</v>
      </c>
      <c r="K192" t="n">
        <v>79</v>
      </c>
      <c r="L192" t="s">
        <v>77</v>
      </c>
      <c r="M192" t="s"/>
      <c r="N192" t="s">
        <v>78</v>
      </c>
      <c r="O192" t="s">
        <v>79</v>
      </c>
      <c r="P192" t="s">
        <v>265</v>
      </c>
      <c r="Q192" t="s"/>
      <c r="R192" t="s">
        <v>80</v>
      </c>
      <c r="S192" t="s">
        <v>210</v>
      </c>
      <c r="T192" t="s">
        <v>82</v>
      </c>
      <c r="U192" t="s"/>
      <c r="V192" t="s">
        <v>83</v>
      </c>
      <c r="W192" t="s">
        <v>84</v>
      </c>
      <c r="X192" t="s"/>
      <c r="Y192" t="s">
        <v>85</v>
      </c>
      <c r="Z192">
        <f>HYPERLINK("https://hotelmonitor-cachepage.eclerx.com/savepage/tk_15432199054613156_sr_2047.html","info")</f>
        <v/>
      </c>
      <c r="AA192" t="n">
        <v>22176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>
        <v>87</v>
      </c>
      <c r="AO192" t="s">
        <v>88</v>
      </c>
      <c r="AP192" t="n">
        <v>123</v>
      </c>
      <c r="AQ192" t="s">
        <v>89</v>
      </c>
      <c r="AR192" t="s">
        <v>118</v>
      </c>
      <c r="AS192" t="s"/>
      <c r="AT192" t="s">
        <v>91</v>
      </c>
      <c r="AU192" t="s"/>
      <c r="AV192" t="s"/>
      <c r="AW192" t="s"/>
      <c r="AX192" t="s"/>
      <c r="AY192" t="n">
        <v>2268101</v>
      </c>
      <c r="AZ192" t="s">
        <v>266</v>
      </c>
      <c r="BA192" t="s"/>
      <c r="BB192" t="n">
        <v>535622</v>
      </c>
      <c r="BC192" t="n">
        <v>-16.728233</v>
      </c>
      <c r="BD192" t="n">
        <v>28.05779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93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268</v>
      </c>
      <c r="F193" t="s"/>
      <c r="G193" t="s">
        <v>74</v>
      </c>
      <c r="H193" t="s">
        <v>75</v>
      </c>
      <c r="I193" t="s"/>
      <c r="J193" t="s">
        <v>76</v>
      </c>
      <c r="K193" t="n">
        <v>46</v>
      </c>
      <c r="L193" t="s">
        <v>77</v>
      </c>
      <c r="M193" t="s"/>
      <c r="N193" t="s">
        <v>78</v>
      </c>
      <c r="O193" t="s">
        <v>79</v>
      </c>
      <c r="P193" t="s">
        <v>268</v>
      </c>
      <c r="Q193" t="s"/>
      <c r="R193" t="s">
        <v>80</v>
      </c>
      <c r="S193" t="s">
        <v>200</v>
      </c>
      <c r="T193" t="s">
        <v>82</v>
      </c>
      <c r="U193" t="s"/>
      <c r="V193" t="s">
        <v>83</v>
      </c>
      <c r="W193" t="s">
        <v>84</v>
      </c>
      <c r="X193" t="s"/>
      <c r="Y193" t="s">
        <v>85</v>
      </c>
      <c r="Z193">
        <f>HYPERLINK("https://hotelmonitor-cachepage.eclerx.com/savepage/tk_15432230143836994_sr_2047.html","info")</f>
        <v/>
      </c>
      <c r="AA193" t="s"/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>
        <v>87</v>
      </c>
      <c r="AO193" t="s">
        <v>88</v>
      </c>
      <c r="AP193" t="n">
        <v>560</v>
      </c>
      <c r="AQ193" t="s">
        <v>89</v>
      </c>
      <c r="AR193" t="s">
        <v>121</v>
      </c>
      <c r="AS193" t="s"/>
      <c r="AT193" t="s">
        <v>91</v>
      </c>
      <c r="AU193" t="s"/>
      <c r="AV193" t="s"/>
      <c r="AW193" t="s"/>
      <c r="AX193" t="s"/>
      <c r="AY193" t="s"/>
      <c r="AZ193" t="s"/>
      <c r="BA193" t="s"/>
      <c r="BB193" t="s"/>
      <c r="BC193" t="s"/>
      <c r="BD193" t="s"/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93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269</v>
      </c>
      <c r="F194" t="n">
        <v>72120</v>
      </c>
      <c r="G194" t="s">
        <v>74</v>
      </c>
      <c r="H194" t="s">
        <v>75</v>
      </c>
      <c r="I194" t="s"/>
      <c r="J194" t="s">
        <v>76</v>
      </c>
      <c r="K194" t="n">
        <v>117</v>
      </c>
      <c r="L194" t="s">
        <v>77</v>
      </c>
      <c r="M194" t="s"/>
      <c r="N194" t="s">
        <v>78</v>
      </c>
      <c r="O194" t="s">
        <v>79</v>
      </c>
      <c r="P194" t="s">
        <v>269</v>
      </c>
      <c r="Q194" t="s"/>
      <c r="R194" t="s">
        <v>80</v>
      </c>
      <c r="S194" t="s">
        <v>270</v>
      </c>
      <c r="T194" t="s">
        <v>82</v>
      </c>
      <c r="U194" t="s"/>
      <c r="V194" t="s">
        <v>83</v>
      </c>
      <c r="W194" t="s">
        <v>84</v>
      </c>
      <c r="X194" t="s"/>
      <c r="Y194" t="s">
        <v>85</v>
      </c>
      <c r="Z194">
        <f>HYPERLINK("https://hotelmonitor-cachepage.eclerx.com/savepage/tk_15432204453564162_sr_2047.html","info")</f>
        <v/>
      </c>
      <c r="AA194" t="n">
        <v>17379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>
        <v>87</v>
      </c>
      <c r="AO194" t="s">
        <v>88</v>
      </c>
      <c r="AP194" t="n">
        <v>200</v>
      </c>
      <c r="AQ194" t="s">
        <v>89</v>
      </c>
      <c r="AR194" t="s">
        <v>90</v>
      </c>
      <c r="AS194" t="s"/>
      <c r="AT194" t="s">
        <v>91</v>
      </c>
      <c r="AU194" t="s"/>
      <c r="AV194" t="s"/>
      <c r="AW194" t="s"/>
      <c r="AX194" t="s"/>
      <c r="AY194" t="n">
        <v>2277183</v>
      </c>
      <c r="AZ194" t="s">
        <v>271</v>
      </c>
      <c r="BA194" t="s"/>
      <c r="BB194" t="n">
        <v>1191097</v>
      </c>
      <c r="BC194" t="n">
        <v>-16.710367</v>
      </c>
      <c r="BD194" t="n">
        <v>28.050117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93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272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93</v>
      </c>
      <c r="L195" t="s">
        <v>77</v>
      </c>
      <c r="M195" t="s"/>
      <c r="N195" t="s">
        <v>78</v>
      </c>
      <c r="O195" t="s">
        <v>79</v>
      </c>
      <c r="P195" t="s">
        <v>272</v>
      </c>
      <c r="Q195" t="s"/>
      <c r="R195" t="s">
        <v>80</v>
      </c>
      <c r="S195" t="s">
        <v>248</v>
      </c>
      <c r="T195" t="s">
        <v>82</v>
      </c>
      <c r="U195" t="s"/>
      <c r="V195" t="s">
        <v>83</v>
      </c>
      <c r="W195" t="s">
        <v>84</v>
      </c>
      <c r="X195" t="s"/>
      <c r="Y195" t="s">
        <v>85</v>
      </c>
      <c r="Z195">
        <f>HYPERLINK("https://hotelmonitor-cachepage.eclerx.com/savepage/tk_15432221963649719_sr_2047.html","info")</f>
        <v/>
      </c>
      <c r="AA195" t="n">
        <v>-2268320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>
        <v>87</v>
      </c>
      <c r="AO195" t="s">
        <v>88</v>
      </c>
      <c r="AP195" t="n">
        <v>445</v>
      </c>
      <c r="AQ195" t="s">
        <v>89</v>
      </c>
      <c r="AR195" t="s">
        <v>96</v>
      </c>
      <c r="AS195" t="s"/>
      <c r="AT195" t="s">
        <v>91</v>
      </c>
      <c r="AU195" t="s"/>
      <c r="AV195" t="s"/>
      <c r="AW195" t="s"/>
      <c r="AX195" t="s"/>
      <c r="AY195" t="n">
        <v>2268320</v>
      </c>
      <c r="AZ195" t="s">
        <v>273</v>
      </c>
      <c r="BA195" t="s"/>
      <c r="BB195" t="n">
        <v>487396</v>
      </c>
      <c r="BC195" t="s"/>
      <c r="BD195" t="s"/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93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272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94</v>
      </c>
      <c r="L196" t="s">
        <v>77</v>
      </c>
      <c r="M196" t="s"/>
      <c r="N196" t="s">
        <v>78</v>
      </c>
      <c r="O196" t="s">
        <v>79</v>
      </c>
      <c r="P196" t="s">
        <v>272</v>
      </c>
      <c r="Q196" t="s"/>
      <c r="R196" t="s">
        <v>80</v>
      </c>
      <c r="S196" t="s">
        <v>237</v>
      </c>
      <c r="T196" t="s">
        <v>82</v>
      </c>
      <c r="U196" t="s"/>
      <c r="V196" t="s">
        <v>83</v>
      </c>
      <c r="W196" t="s">
        <v>84</v>
      </c>
      <c r="X196" t="s"/>
      <c r="Y196" t="s">
        <v>85</v>
      </c>
      <c r="Z196">
        <f>HYPERLINK("https://hotelmonitor-cachepage.eclerx.com/savepage/tk_15432221963649719_sr_2047.html","info")</f>
        <v/>
      </c>
      <c r="AA196" t="n">
        <v>-2268320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>
        <v>87</v>
      </c>
      <c r="AO196" t="s">
        <v>88</v>
      </c>
      <c r="AP196" t="n">
        <v>445</v>
      </c>
      <c r="AQ196" t="s">
        <v>89</v>
      </c>
      <c r="AR196" t="s">
        <v>90</v>
      </c>
      <c r="AS196" t="s"/>
      <c r="AT196" t="s">
        <v>91</v>
      </c>
      <c r="AU196" t="s"/>
      <c r="AV196" t="s"/>
      <c r="AW196" t="s"/>
      <c r="AX196" t="s"/>
      <c r="AY196" t="n">
        <v>2268320</v>
      </c>
      <c r="AZ196" t="s">
        <v>273</v>
      </c>
      <c r="BA196" t="s"/>
      <c r="BB196" t="n">
        <v>487396</v>
      </c>
      <c r="BC196" t="s"/>
      <c r="BD196" t="s"/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93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272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93</v>
      </c>
      <c r="L197" t="s">
        <v>77</v>
      </c>
      <c r="M197" t="s"/>
      <c r="N197" t="s">
        <v>78</v>
      </c>
      <c r="O197" t="s">
        <v>79</v>
      </c>
      <c r="P197" t="s">
        <v>272</v>
      </c>
      <c r="Q197" t="s"/>
      <c r="R197" t="s">
        <v>80</v>
      </c>
      <c r="S197" t="s">
        <v>248</v>
      </c>
      <c r="T197" t="s">
        <v>82</v>
      </c>
      <c r="U197" t="s"/>
      <c r="V197" t="s">
        <v>83</v>
      </c>
      <c r="W197" t="s">
        <v>84</v>
      </c>
      <c r="X197" t="s"/>
      <c r="Y197" t="s">
        <v>85</v>
      </c>
      <c r="Z197">
        <f>HYPERLINK("https://hotelmonitor-cachepage.eclerx.com/savepage/tk_15432221963649719_sr_2047.html","info")</f>
        <v/>
      </c>
      <c r="AA197" t="n">
        <v>-2268320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>
        <v>87</v>
      </c>
      <c r="AO197" t="s">
        <v>88</v>
      </c>
      <c r="AP197" t="n">
        <v>445</v>
      </c>
      <c r="AQ197" t="s">
        <v>89</v>
      </c>
      <c r="AR197" t="s">
        <v>95</v>
      </c>
      <c r="AS197" t="s"/>
      <c r="AT197" t="s">
        <v>91</v>
      </c>
      <c r="AU197" t="s"/>
      <c r="AV197" t="s"/>
      <c r="AW197" t="s"/>
      <c r="AX197" t="s"/>
      <c r="AY197" t="n">
        <v>2268320</v>
      </c>
      <c r="AZ197" t="s">
        <v>273</v>
      </c>
      <c r="BA197" t="s"/>
      <c r="BB197" t="n">
        <v>487396</v>
      </c>
      <c r="BC197" t="s"/>
      <c r="BD197" t="s"/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93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272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93</v>
      </c>
      <c r="L198" t="s">
        <v>77</v>
      </c>
      <c r="M198" t="s"/>
      <c r="N198" t="s">
        <v>78</v>
      </c>
      <c r="O198" t="s">
        <v>79</v>
      </c>
      <c r="P198" t="s">
        <v>272</v>
      </c>
      <c r="Q198" t="s"/>
      <c r="R198" t="s">
        <v>80</v>
      </c>
      <c r="S198" t="s">
        <v>248</v>
      </c>
      <c r="T198" t="s">
        <v>82</v>
      </c>
      <c r="U198" t="s"/>
      <c r="V198" t="s">
        <v>83</v>
      </c>
      <c r="W198" t="s">
        <v>84</v>
      </c>
      <c r="X198" t="s"/>
      <c r="Y198" t="s">
        <v>85</v>
      </c>
      <c r="Z198">
        <f>HYPERLINK("https://hotelmonitor-cachepage.eclerx.com/savepage/tk_15432221963649719_sr_2047.html","info")</f>
        <v/>
      </c>
      <c r="AA198" t="n">
        <v>-2268320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>
        <v>87</v>
      </c>
      <c r="AO198" t="s">
        <v>88</v>
      </c>
      <c r="AP198" t="n">
        <v>445</v>
      </c>
      <c r="AQ198" t="s">
        <v>89</v>
      </c>
      <c r="AR198" t="s">
        <v>97</v>
      </c>
      <c r="AS198" t="s"/>
      <c r="AT198" t="s">
        <v>91</v>
      </c>
      <c r="AU198" t="s"/>
      <c r="AV198" t="s"/>
      <c r="AW198" t="s"/>
      <c r="AX198" t="s"/>
      <c r="AY198" t="n">
        <v>2268320</v>
      </c>
      <c r="AZ198" t="s">
        <v>273</v>
      </c>
      <c r="BA198" t="s"/>
      <c r="BB198" t="n">
        <v>487396</v>
      </c>
      <c r="BC198" t="s"/>
      <c r="BD198" t="s"/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93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272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93</v>
      </c>
      <c r="L199" t="s">
        <v>77</v>
      </c>
      <c r="M199" t="s"/>
      <c r="N199" t="s">
        <v>78</v>
      </c>
      <c r="O199" t="s">
        <v>79</v>
      </c>
      <c r="P199" t="s">
        <v>272</v>
      </c>
      <c r="Q199" t="s"/>
      <c r="R199" t="s">
        <v>80</v>
      </c>
      <c r="S199" t="s">
        <v>248</v>
      </c>
      <c r="T199" t="s">
        <v>82</v>
      </c>
      <c r="U199" t="s"/>
      <c r="V199" t="s">
        <v>83</v>
      </c>
      <c r="W199" t="s">
        <v>84</v>
      </c>
      <c r="X199" t="s"/>
      <c r="Y199" t="s">
        <v>85</v>
      </c>
      <c r="Z199">
        <f>HYPERLINK("https://hotelmonitor-cachepage.eclerx.com/savepage/tk_15432221963649719_sr_2047.html","info")</f>
        <v/>
      </c>
      <c r="AA199" t="n">
        <v>-2268320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>
        <v>87</v>
      </c>
      <c r="AO199" t="s">
        <v>88</v>
      </c>
      <c r="AP199" t="n">
        <v>445</v>
      </c>
      <c r="AQ199" t="s">
        <v>89</v>
      </c>
      <c r="AR199" t="s">
        <v>99</v>
      </c>
      <c r="AS199" t="s"/>
      <c r="AT199" t="s">
        <v>91</v>
      </c>
      <c r="AU199" t="s"/>
      <c r="AV199" t="s"/>
      <c r="AW199" t="s"/>
      <c r="AX199" t="s"/>
      <c r="AY199" t="n">
        <v>2268320</v>
      </c>
      <c r="AZ199" t="s">
        <v>273</v>
      </c>
      <c r="BA199" t="s"/>
      <c r="BB199" t="n">
        <v>487396</v>
      </c>
      <c r="BC199" t="s"/>
      <c r="BD199" t="s"/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93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272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98</v>
      </c>
      <c r="L200" t="s">
        <v>77</v>
      </c>
      <c r="M200" t="s"/>
      <c r="N200" t="s">
        <v>78</v>
      </c>
      <c r="O200" t="s">
        <v>79</v>
      </c>
      <c r="P200" t="s">
        <v>272</v>
      </c>
      <c r="Q200" t="s"/>
      <c r="R200" t="s">
        <v>80</v>
      </c>
      <c r="S200" t="s">
        <v>142</v>
      </c>
      <c r="T200" t="s">
        <v>82</v>
      </c>
      <c r="U200" t="s"/>
      <c r="V200" t="s">
        <v>83</v>
      </c>
      <c r="W200" t="s">
        <v>84</v>
      </c>
      <c r="X200" t="s"/>
      <c r="Y200" t="s">
        <v>85</v>
      </c>
      <c r="Z200">
        <f>HYPERLINK("https://hotelmonitor-cachepage.eclerx.com/savepage/tk_15432221963649719_sr_2047.html","info")</f>
        <v/>
      </c>
      <c r="AA200" t="n">
        <v>-2268320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>
        <v>87</v>
      </c>
      <c r="AO200" t="s">
        <v>88</v>
      </c>
      <c r="AP200" t="n">
        <v>445</v>
      </c>
      <c r="AQ200" t="s">
        <v>89</v>
      </c>
      <c r="AR200" t="s">
        <v>111</v>
      </c>
      <c r="AS200" t="s"/>
      <c r="AT200" t="s">
        <v>91</v>
      </c>
      <c r="AU200" t="s"/>
      <c r="AV200" t="s"/>
      <c r="AW200" t="s"/>
      <c r="AX200" t="s"/>
      <c r="AY200" t="n">
        <v>2268320</v>
      </c>
      <c r="AZ200" t="s">
        <v>273</v>
      </c>
      <c r="BA200" t="s"/>
      <c r="BB200" t="n">
        <v>487396</v>
      </c>
      <c r="BC200" t="s"/>
      <c r="BD200" t="s"/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93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272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93</v>
      </c>
      <c r="L201" t="s">
        <v>77</v>
      </c>
      <c r="M201" t="s"/>
      <c r="N201" t="s">
        <v>78</v>
      </c>
      <c r="O201" t="s">
        <v>79</v>
      </c>
      <c r="P201" t="s">
        <v>272</v>
      </c>
      <c r="Q201" t="s"/>
      <c r="R201" t="s">
        <v>80</v>
      </c>
      <c r="S201" t="s">
        <v>248</v>
      </c>
      <c r="T201" t="s">
        <v>82</v>
      </c>
      <c r="U201" t="s"/>
      <c r="V201" t="s">
        <v>83</v>
      </c>
      <c r="W201" t="s">
        <v>84</v>
      </c>
      <c r="X201" t="s"/>
      <c r="Y201" t="s">
        <v>85</v>
      </c>
      <c r="Z201">
        <f>HYPERLINK("https://hotelmonitor-cachepage.eclerx.com/savepage/tk_15432221963649719_sr_2047.html","info")</f>
        <v/>
      </c>
      <c r="AA201" t="n">
        <v>-2268320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>
        <v>87</v>
      </c>
      <c r="AO201" t="s">
        <v>88</v>
      </c>
      <c r="AP201" t="n">
        <v>445</v>
      </c>
      <c r="AQ201" t="s">
        <v>89</v>
      </c>
      <c r="AR201" t="s">
        <v>106</v>
      </c>
      <c r="AS201" t="s"/>
      <c r="AT201" t="s">
        <v>91</v>
      </c>
      <c r="AU201" t="s"/>
      <c r="AV201" t="s"/>
      <c r="AW201" t="s"/>
      <c r="AX201" t="s"/>
      <c r="AY201" t="n">
        <v>2268320</v>
      </c>
      <c r="AZ201" t="s">
        <v>273</v>
      </c>
      <c r="BA201" t="s"/>
      <c r="BB201" t="n">
        <v>487396</v>
      </c>
      <c r="BC201" t="s"/>
      <c r="BD201" t="s"/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93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272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93</v>
      </c>
      <c r="L202" t="s">
        <v>77</v>
      </c>
      <c r="M202" t="s"/>
      <c r="N202" t="s">
        <v>78</v>
      </c>
      <c r="O202" t="s">
        <v>79</v>
      </c>
      <c r="P202" t="s">
        <v>272</v>
      </c>
      <c r="Q202" t="s"/>
      <c r="R202" t="s">
        <v>80</v>
      </c>
      <c r="S202" t="s">
        <v>248</v>
      </c>
      <c r="T202" t="s">
        <v>82</v>
      </c>
      <c r="U202" t="s"/>
      <c r="V202" t="s">
        <v>83</v>
      </c>
      <c r="W202" t="s">
        <v>84</v>
      </c>
      <c r="X202" t="s"/>
      <c r="Y202" t="s">
        <v>85</v>
      </c>
      <c r="Z202">
        <f>HYPERLINK("https://hotelmonitor-cachepage.eclerx.com/savepage/tk_15432221963649719_sr_2047.html","info")</f>
        <v/>
      </c>
      <c r="AA202" t="n">
        <v>-2268320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>
        <v>87</v>
      </c>
      <c r="AO202" t="s">
        <v>88</v>
      </c>
      <c r="AP202" t="n">
        <v>445</v>
      </c>
      <c r="AQ202" t="s">
        <v>89</v>
      </c>
      <c r="AR202" t="s">
        <v>116</v>
      </c>
      <c r="AS202" t="s"/>
      <c r="AT202" t="s">
        <v>91</v>
      </c>
      <c r="AU202" t="s"/>
      <c r="AV202" t="s"/>
      <c r="AW202" t="s"/>
      <c r="AX202" t="s"/>
      <c r="AY202" t="n">
        <v>2268320</v>
      </c>
      <c r="AZ202" t="s">
        <v>273</v>
      </c>
      <c r="BA202" t="s"/>
      <c r="BB202" t="n">
        <v>487396</v>
      </c>
      <c r="BC202" t="s"/>
      <c r="BD202" t="s"/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93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272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93</v>
      </c>
      <c r="L203" t="s">
        <v>77</v>
      </c>
      <c r="M203" t="s"/>
      <c r="N203" t="s">
        <v>78</v>
      </c>
      <c r="O203" t="s">
        <v>79</v>
      </c>
      <c r="P203" t="s">
        <v>272</v>
      </c>
      <c r="Q203" t="s"/>
      <c r="R203" t="s">
        <v>80</v>
      </c>
      <c r="S203" t="s">
        <v>248</v>
      </c>
      <c r="T203" t="s">
        <v>82</v>
      </c>
      <c r="U203" t="s"/>
      <c r="V203" t="s">
        <v>83</v>
      </c>
      <c r="W203" t="s">
        <v>84</v>
      </c>
      <c r="X203" t="s"/>
      <c r="Y203" t="s">
        <v>85</v>
      </c>
      <c r="Z203">
        <f>HYPERLINK("https://hotelmonitor-cachepage.eclerx.com/savepage/tk_15432221963649719_sr_2047.html","info")</f>
        <v/>
      </c>
      <c r="AA203" t="n">
        <v>-2268320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>
        <v>87</v>
      </c>
      <c r="AO203" t="s">
        <v>88</v>
      </c>
      <c r="AP203" t="n">
        <v>445</v>
      </c>
      <c r="AQ203" t="s">
        <v>89</v>
      </c>
      <c r="AR203" t="s">
        <v>96</v>
      </c>
      <c r="AS203" t="s"/>
      <c r="AT203" t="s">
        <v>91</v>
      </c>
      <c r="AU203" t="s"/>
      <c r="AV203" t="s"/>
      <c r="AW203" t="s"/>
      <c r="AX203" t="s"/>
      <c r="AY203" t="n">
        <v>2268320</v>
      </c>
      <c r="AZ203" t="s">
        <v>273</v>
      </c>
      <c r="BA203" t="s"/>
      <c r="BB203" t="n">
        <v>487396</v>
      </c>
      <c r="BC203" t="s"/>
      <c r="BD203" t="s"/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93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272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96</v>
      </c>
      <c r="L204" t="s">
        <v>77</v>
      </c>
      <c r="M204" t="s"/>
      <c r="N204" t="s">
        <v>78</v>
      </c>
      <c r="O204" t="s">
        <v>79</v>
      </c>
      <c r="P204" t="s">
        <v>272</v>
      </c>
      <c r="Q204" t="s"/>
      <c r="R204" t="s">
        <v>80</v>
      </c>
      <c r="S204" t="s">
        <v>140</v>
      </c>
      <c r="T204" t="s">
        <v>82</v>
      </c>
      <c r="U204" t="s"/>
      <c r="V204" t="s">
        <v>83</v>
      </c>
      <c r="W204" t="s">
        <v>84</v>
      </c>
      <c r="X204" t="s"/>
      <c r="Y204" t="s">
        <v>85</v>
      </c>
      <c r="Z204">
        <f>HYPERLINK("https://hotelmonitor-cachepage.eclerx.com/savepage/tk_15432221963649719_sr_2047.html","info")</f>
        <v/>
      </c>
      <c r="AA204" t="n">
        <v>-2268320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>
        <v>87</v>
      </c>
      <c r="AO204" t="s">
        <v>88</v>
      </c>
      <c r="AP204" t="n">
        <v>445</v>
      </c>
      <c r="AQ204" t="s">
        <v>89</v>
      </c>
      <c r="AR204" t="s">
        <v>118</v>
      </c>
      <c r="AS204" t="s"/>
      <c r="AT204" t="s">
        <v>91</v>
      </c>
      <c r="AU204" t="s"/>
      <c r="AV204" t="s"/>
      <c r="AW204" t="s"/>
      <c r="AX204" t="s"/>
      <c r="AY204" t="n">
        <v>2268320</v>
      </c>
      <c r="AZ204" t="s">
        <v>273</v>
      </c>
      <c r="BA204" t="s"/>
      <c r="BB204" t="n">
        <v>487396</v>
      </c>
      <c r="BC204" t="s"/>
      <c r="BD204" t="s"/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93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274</v>
      </c>
      <c r="F205" t="n">
        <v>72221</v>
      </c>
      <c r="G205" t="s">
        <v>74</v>
      </c>
      <c r="H205" t="s">
        <v>75</v>
      </c>
      <c r="I205" t="s"/>
      <c r="J205" t="s">
        <v>76</v>
      </c>
      <c r="K205" t="n">
        <v>168</v>
      </c>
      <c r="L205" t="s">
        <v>77</v>
      </c>
      <c r="M205" t="s"/>
      <c r="N205" t="s">
        <v>78</v>
      </c>
      <c r="O205" t="s">
        <v>79</v>
      </c>
      <c r="P205" t="s">
        <v>275</v>
      </c>
      <c r="Q205" t="s"/>
      <c r="R205" t="s">
        <v>80</v>
      </c>
      <c r="S205" t="s">
        <v>276</v>
      </c>
      <c r="T205" t="s">
        <v>82</v>
      </c>
      <c r="U205" t="s"/>
      <c r="V205" t="s">
        <v>83</v>
      </c>
      <c r="W205" t="s">
        <v>84</v>
      </c>
      <c r="X205" t="s"/>
      <c r="Y205" t="s">
        <v>85</v>
      </c>
      <c r="Z205">
        <f>HYPERLINK("https://hotelmonitor-cachepage.eclerx.com/savepage/tk_1543220424208825_sr_2047.html","info")</f>
        <v/>
      </c>
      <c r="AA205" t="n">
        <v>3240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>
        <v>87</v>
      </c>
      <c r="AO205" t="s">
        <v>88</v>
      </c>
      <c r="AP205" t="n">
        <v>197</v>
      </c>
      <c r="AQ205" t="s">
        <v>89</v>
      </c>
      <c r="AR205" t="s">
        <v>90</v>
      </c>
      <c r="AS205" t="s"/>
      <c r="AT205" t="s">
        <v>91</v>
      </c>
      <c r="AU205" t="s"/>
      <c r="AV205" t="s"/>
      <c r="AW205" t="s"/>
      <c r="AX205" t="s"/>
      <c r="AY205" t="n">
        <v>2268237</v>
      </c>
      <c r="AZ205" t="s">
        <v>277</v>
      </c>
      <c r="BA205" t="s"/>
      <c r="BB205" t="n">
        <v>291500</v>
      </c>
      <c r="BC205" t="n">
        <v>-16.725904</v>
      </c>
      <c r="BD205" t="n">
        <v>28.084833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93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274</v>
      </c>
      <c r="F206" t="n">
        <v>72221</v>
      </c>
      <c r="G206" t="s">
        <v>74</v>
      </c>
      <c r="H206" t="s">
        <v>75</v>
      </c>
      <c r="I206" t="s"/>
      <c r="J206" t="s">
        <v>76</v>
      </c>
      <c r="K206" t="n">
        <v>168</v>
      </c>
      <c r="L206" t="s">
        <v>77</v>
      </c>
      <c r="M206" t="s"/>
      <c r="N206" t="s">
        <v>78</v>
      </c>
      <c r="O206" t="s">
        <v>79</v>
      </c>
      <c r="P206" t="s">
        <v>275</v>
      </c>
      <c r="Q206" t="s"/>
      <c r="R206" t="s">
        <v>80</v>
      </c>
      <c r="S206" t="s">
        <v>276</v>
      </c>
      <c r="T206" t="s">
        <v>82</v>
      </c>
      <c r="U206" t="s"/>
      <c r="V206" t="s">
        <v>83</v>
      </c>
      <c r="W206" t="s">
        <v>84</v>
      </c>
      <c r="X206" t="s"/>
      <c r="Y206" t="s">
        <v>85</v>
      </c>
      <c r="Z206">
        <f>HYPERLINK("https://hotelmonitor-cachepage.eclerx.com/savepage/tk_1543220424208825_sr_2047.html","info")</f>
        <v/>
      </c>
      <c r="AA206" t="n">
        <v>3240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>
        <v>87</v>
      </c>
      <c r="AO206" t="s">
        <v>88</v>
      </c>
      <c r="AP206" t="n">
        <v>197</v>
      </c>
      <c r="AQ206" t="s">
        <v>89</v>
      </c>
      <c r="AR206" t="s">
        <v>99</v>
      </c>
      <c r="AS206" t="s"/>
      <c r="AT206" t="s">
        <v>91</v>
      </c>
      <c r="AU206" t="s"/>
      <c r="AV206" t="s"/>
      <c r="AW206" t="s"/>
      <c r="AX206" t="s"/>
      <c r="AY206" t="n">
        <v>2268237</v>
      </c>
      <c r="AZ206" t="s">
        <v>277</v>
      </c>
      <c r="BA206" t="s"/>
      <c r="BB206" t="n">
        <v>291500</v>
      </c>
      <c r="BC206" t="n">
        <v>-16.725904</v>
      </c>
      <c r="BD206" t="n">
        <v>28.084833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93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274</v>
      </c>
      <c r="F207" t="n">
        <v>72221</v>
      </c>
      <c r="G207" t="s">
        <v>74</v>
      </c>
      <c r="H207" t="s">
        <v>75</v>
      </c>
      <c r="I207" t="s"/>
      <c r="J207" t="s">
        <v>76</v>
      </c>
      <c r="K207" t="n">
        <v>174</v>
      </c>
      <c r="L207" t="s">
        <v>77</v>
      </c>
      <c r="M207" t="s"/>
      <c r="N207" t="s">
        <v>78</v>
      </c>
      <c r="O207" t="s">
        <v>79</v>
      </c>
      <c r="P207" t="s">
        <v>275</v>
      </c>
      <c r="Q207" t="s"/>
      <c r="R207" t="s">
        <v>80</v>
      </c>
      <c r="S207" t="s">
        <v>167</v>
      </c>
      <c r="T207" t="s">
        <v>82</v>
      </c>
      <c r="U207" t="s"/>
      <c r="V207" t="s">
        <v>83</v>
      </c>
      <c r="W207" t="s">
        <v>84</v>
      </c>
      <c r="X207" t="s"/>
      <c r="Y207" t="s">
        <v>85</v>
      </c>
      <c r="Z207">
        <f>HYPERLINK("https://hotelmonitor-cachepage.eclerx.com/savepage/tk_1543220424208825_sr_2047.html","info")</f>
        <v/>
      </c>
      <c r="AA207" t="n">
        <v>3240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/>
      <c r="AM207" t="s"/>
      <c r="AN207" t="s">
        <v>87</v>
      </c>
      <c r="AO207" t="s">
        <v>88</v>
      </c>
      <c r="AP207" t="n">
        <v>197</v>
      </c>
      <c r="AQ207" t="s">
        <v>89</v>
      </c>
      <c r="AR207" t="s">
        <v>113</v>
      </c>
      <c r="AS207" t="s"/>
      <c r="AT207" t="s">
        <v>91</v>
      </c>
      <c r="AU207" t="s"/>
      <c r="AV207" t="s"/>
      <c r="AW207" t="s"/>
      <c r="AX207" t="s"/>
      <c r="AY207" t="n">
        <v>2268237</v>
      </c>
      <c r="AZ207" t="s">
        <v>277</v>
      </c>
      <c r="BA207" t="s"/>
      <c r="BB207" t="n">
        <v>291500</v>
      </c>
      <c r="BC207" t="n">
        <v>-16.725904</v>
      </c>
      <c r="BD207" t="n">
        <v>28.084833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93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278</v>
      </c>
      <c r="F208" t="n">
        <v>72182</v>
      </c>
      <c r="G208" t="s">
        <v>74</v>
      </c>
      <c r="H208" t="s">
        <v>75</v>
      </c>
      <c r="I208" t="s"/>
      <c r="J208" t="s">
        <v>76</v>
      </c>
      <c r="K208" t="n">
        <v>103</v>
      </c>
      <c r="L208" t="s">
        <v>77</v>
      </c>
      <c r="M208" t="s"/>
      <c r="N208" t="s">
        <v>78</v>
      </c>
      <c r="O208" t="s">
        <v>79</v>
      </c>
      <c r="P208" t="s">
        <v>278</v>
      </c>
      <c r="Q208" t="s"/>
      <c r="R208" t="s">
        <v>80</v>
      </c>
      <c r="S208" t="s">
        <v>279</v>
      </c>
      <c r="T208" t="s">
        <v>82</v>
      </c>
      <c r="U208" t="s"/>
      <c r="V208" t="s">
        <v>83</v>
      </c>
      <c r="W208" t="s">
        <v>84</v>
      </c>
      <c r="X208" t="s"/>
      <c r="Y208" t="s">
        <v>85</v>
      </c>
      <c r="Z208">
        <f>HYPERLINK("https://hotelmonitor-cachepage.eclerx.com/savepage/tk_15432199539829931_sr_2047.html","info")</f>
        <v/>
      </c>
      <c r="AA208" t="n">
        <v>5420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/>
      <c r="AM208" t="s"/>
      <c r="AN208" t="s">
        <v>87</v>
      </c>
      <c r="AO208" t="s">
        <v>88</v>
      </c>
      <c r="AP208" t="n">
        <v>130</v>
      </c>
      <c r="AQ208" t="s">
        <v>89</v>
      </c>
      <c r="AR208" t="s">
        <v>90</v>
      </c>
      <c r="AS208" t="s"/>
      <c r="AT208" t="s">
        <v>91</v>
      </c>
      <c r="AU208" t="s"/>
      <c r="AV208" t="s"/>
      <c r="AW208" t="s"/>
      <c r="AX208" t="s"/>
      <c r="AY208" t="n">
        <v>2267520</v>
      </c>
      <c r="AZ208" t="s">
        <v>280</v>
      </c>
      <c r="BA208" t="s"/>
      <c r="BB208" t="n">
        <v>325907</v>
      </c>
      <c r="BC208" t="n">
        <v>-16.727348</v>
      </c>
      <c r="BD208" t="n">
        <v>28.06749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93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278</v>
      </c>
      <c r="F209" t="n">
        <v>72182</v>
      </c>
      <c r="G209" t="s">
        <v>74</v>
      </c>
      <c r="H209" t="s">
        <v>75</v>
      </c>
      <c r="I209" t="s"/>
      <c r="J209" t="s">
        <v>76</v>
      </c>
      <c r="K209" t="n">
        <v>112</v>
      </c>
      <c r="L209" t="s">
        <v>77</v>
      </c>
      <c r="M209" t="s"/>
      <c r="N209" t="s">
        <v>78</v>
      </c>
      <c r="O209" t="s">
        <v>79</v>
      </c>
      <c r="P209" t="s">
        <v>278</v>
      </c>
      <c r="Q209" t="s"/>
      <c r="R209" t="s">
        <v>80</v>
      </c>
      <c r="S209" t="s">
        <v>281</v>
      </c>
      <c r="T209" t="s">
        <v>82</v>
      </c>
      <c r="U209" t="s"/>
      <c r="V209" t="s">
        <v>83</v>
      </c>
      <c r="W209" t="s">
        <v>84</v>
      </c>
      <c r="X209" t="s"/>
      <c r="Y209" t="s">
        <v>85</v>
      </c>
      <c r="Z209">
        <f>HYPERLINK("https://hotelmonitor-cachepage.eclerx.com/savepage/tk_15432199539829931_sr_2047.html","info")</f>
        <v/>
      </c>
      <c r="AA209" t="n">
        <v>5420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/>
      <c r="AM209" t="s"/>
      <c r="AN209" t="s">
        <v>87</v>
      </c>
      <c r="AO209" t="s">
        <v>88</v>
      </c>
      <c r="AP209" t="n">
        <v>130</v>
      </c>
      <c r="AQ209" t="s">
        <v>89</v>
      </c>
      <c r="AR209" t="s">
        <v>113</v>
      </c>
      <c r="AS209" t="s"/>
      <c r="AT209" t="s">
        <v>91</v>
      </c>
      <c r="AU209" t="s"/>
      <c r="AV209" t="s"/>
      <c r="AW209" t="s"/>
      <c r="AX209" t="s"/>
      <c r="AY209" t="n">
        <v>2267520</v>
      </c>
      <c r="AZ209" t="s">
        <v>280</v>
      </c>
      <c r="BA209" t="s"/>
      <c r="BB209" t="n">
        <v>325907</v>
      </c>
      <c r="BC209" t="n">
        <v>-16.727348</v>
      </c>
      <c r="BD209" t="n">
        <v>28.06749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93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278</v>
      </c>
      <c r="F210" t="n">
        <v>72182</v>
      </c>
      <c r="G210" t="s">
        <v>74</v>
      </c>
      <c r="H210" t="s">
        <v>75</v>
      </c>
      <c r="I210" t="s"/>
      <c r="J210" t="s">
        <v>76</v>
      </c>
      <c r="K210" t="n">
        <v>102</v>
      </c>
      <c r="L210" t="s">
        <v>77</v>
      </c>
      <c r="M210" t="s"/>
      <c r="N210" t="s">
        <v>78</v>
      </c>
      <c r="O210" t="s">
        <v>79</v>
      </c>
      <c r="P210" t="s">
        <v>278</v>
      </c>
      <c r="Q210" t="s"/>
      <c r="R210" t="s">
        <v>80</v>
      </c>
      <c r="S210" t="s">
        <v>178</v>
      </c>
      <c r="T210" t="s">
        <v>82</v>
      </c>
      <c r="U210" t="s"/>
      <c r="V210" t="s">
        <v>83</v>
      </c>
      <c r="W210" t="s">
        <v>84</v>
      </c>
      <c r="X210" t="s"/>
      <c r="Y210" t="s">
        <v>85</v>
      </c>
      <c r="Z210">
        <f>HYPERLINK("https://hotelmonitor-cachepage.eclerx.com/savepage/tk_15432199539829931_sr_2047.html","info")</f>
        <v/>
      </c>
      <c r="AA210" t="n">
        <v>5420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/>
      <c r="AM210" t="s"/>
      <c r="AN210" t="s">
        <v>87</v>
      </c>
      <c r="AO210" t="s">
        <v>88</v>
      </c>
      <c r="AP210" t="n">
        <v>130</v>
      </c>
      <c r="AQ210" t="s">
        <v>89</v>
      </c>
      <c r="AR210" t="s">
        <v>99</v>
      </c>
      <c r="AS210" t="s"/>
      <c r="AT210" t="s">
        <v>91</v>
      </c>
      <c r="AU210" t="s"/>
      <c r="AV210" t="s"/>
      <c r="AW210" t="s"/>
      <c r="AX210" t="s"/>
      <c r="AY210" t="n">
        <v>2267520</v>
      </c>
      <c r="AZ210" t="s">
        <v>280</v>
      </c>
      <c r="BA210" t="s"/>
      <c r="BB210" t="n">
        <v>325907</v>
      </c>
      <c r="BC210" t="n">
        <v>-16.727348</v>
      </c>
      <c r="BD210" t="n">
        <v>28.06749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93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282</v>
      </c>
      <c r="F211" t="n">
        <v>72044</v>
      </c>
      <c r="G211" t="s">
        <v>74</v>
      </c>
      <c r="H211" t="s">
        <v>75</v>
      </c>
      <c r="I211" t="s"/>
      <c r="J211" t="s">
        <v>76</v>
      </c>
      <c r="K211" t="n">
        <v>42</v>
      </c>
      <c r="L211" t="s">
        <v>77</v>
      </c>
      <c r="M211" t="s"/>
      <c r="N211" t="s">
        <v>78</v>
      </c>
      <c r="O211" t="s">
        <v>79</v>
      </c>
      <c r="P211" t="s">
        <v>283</v>
      </c>
      <c r="Q211" t="s"/>
      <c r="R211" t="s">
        <v>80</v>
      </c>
      <c r="S211" t="s">
        <v>284</v>
      </c>
      <c r="T211" t="s">
        <v>82</v>
      </c>
      <c r="U211" t="s"/>
      <c r="V211" t="s">
        <v>83</v>
      </c>
      <c r="W211" t="s">
        <v>84</v>
      </c>
      <c r="X211" t="s"/>
      <c r="Y211" t="s">
        <v>85</v>
      </c>
      <c r="Z211">
        <f>HYPERLINK("https://hotelmonitor-cachepage.eclerx.com/savepage/tk_15432198253914738_sr_2047.html","info")</f>
        <v/>
      </c>
      <c r="AA211" t="n">
        <v>1966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/>
      <c r="AM211" t="s"/>
      <c r="AN211" t="s">
        <v>87</v>
      </c>
      <c r="AO211" t="s">
        <v>88</v>
      </c>
      <c r="AP211" t="n">
        <v>113</v>
      </c>
      <c r="AQ211" t="s">
        <v>89</v>
      </c>
      <c r="AR211" t="s">
        <v>96</v>
      </c>
      <c r="AS211" t="s"/>
      <c r="AT211" t="s">
        <v>91</v>
      </c>
      <c r="AU211" t="s"/>
      <c r="AV211" t="s"/>
      <c r="AW211" t="s"/>
      <c r="AX211" t="s"/>
      <c r="AY211" t="n">
        <v>2267541</v>
      </c>
      <c r="AZ211" t="s">
        <v>285</v>
      </c>
      <c r="BA211" t="s"/>
      <c r="BB211" t="n">
        <v>666817</v>
      </c>
      <c r="BC211" t="n">
        <v>-16.545376</v>
      </c>
      <c r="BD211" t="n">
        <v>28.416508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93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282</v>
      </c>
      <c r="F212" t="n">
        <v>72044</v>
      </c>
      <c r="G212" t="s">
        <v>74</v>
      </c>
      <c r="H212" t="s">
        <v>75</v>
      </c>
      <c r="I212" t="s"/>
      <c r="J212" t="s">
        <v>76</v>
      </c>
      <c r="K212" t="n">
        <v>42</v>
      </c>
      <c r="L212" t="s">
        <v>77</v>
      </c>
      <c r="M212" t="s"/>
      <c r="N212" t="s">
        <v>78</v>
      </c>
      <c r="O212" t="s">
        <v>79</v>
      </c>
      <c r="P212" t="s">
        <v>283</v>
      </c>
      <c r="Q212" t="s"/>
      <c r="R212" t="s">
        <v>80</v>
      </c>
      <c r="S212" t="s">
        <v>284</v>
      </c>
      <c r="T212" t="s">
        <v>82</v>
      </c>
      <c r="U212" t="s"/>
      <c r="V212" t="s">
        <v>83</v>
      </c>
      <c r="W212" t="s">
        <v>84</v>
      </c>
      <c r="X212" t="s"/>
      <c r="Y212" t="s">
        <v>85</v>
      </c>
      <c r="Z212">
        <f>HYPERLINK("https://hotelmonitor-cachepage.eclerx.com/savepage/tk_15432198253914738_sr_2047.html","info")</f>
        <v/>
      </c>
      <c r="AA212" t="n">
        <v>1966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/>
      <c r="AM212" t="s"/>
      <c r="AN212" t="s">
        <v>87</v>
      </c>
      <c r="AO212" t="s">
        <v>88</v>
      </c>
      <c r="AP212" t="n">
        <v>113</v>
      </c>
      <c r="AQ212" t="s">
        <v>89</v>
      </c>
      <c r="AR212" t="s">
        <v>95</v>
      </c>
      <c r="AS212" t="s"/>
      <c r="AT212" t="s">
        <v>91</v>
      </c>
      <c r="AU212" t="s"/>
      <c r="AV212" t="s"/>
      <c r="AW212" t="s"/>
      <c r="AX212" t="s"/>
      <c r="AY212" t="n">
        <v>2267541</v>
      </c>
      <c r="AZ212" t="s">
        <v>285</v>
      </c>
      <c r="BA212" t="s"/>
      <c r="BB212" t="n">
        <v>666817</v>
      </c>
      <c r="BC212" t="n">
        <v>-16.545376</v>
      </c>
      <c r="BD212" t="n">
        <v>28.416508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93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282</v>
      </c>
      <c r="F213" t="n">
        <v>72044</v>
      </c>
      <c r="G213" t="s">
        <v>74</v>
      </c>
      <c r="H213" t="s">
        <v>75</v>
      </c>
      <c r="I213" t="s"/>
      <c r="J213" t="s">
        <v>76</v>
      </c>
      <c r="K213" t="n">
        <v>42</v>
      </c>
      <c r="L213" t="s">
        <v>77</v>
      </c>
      <c r="M213" t="s"/>
      <c r="N213" t="s">
        <v>78</v>
      </c>
      <c r="O213" t="s">
        <v>79</v>
      </c>
      <c r="P213" t="s">
        <v>283</v>
      </c>
      <c r="Q213" t="s"/>
      <c r="R213" t="s">
        <v>80</v>
      </c>
      <c r="S213" t="s">
        <v>284</v>
      </c>
      <c r="T213" t="s">
        <v>82</v>
      </c>
      <c r="U213" t="s"/>
      <c r="V213" t="s">
        <v>83</v>
      </c>
      <c r="W213" t="s">
        <v>84</v>
      </c>
      <c r="X213" t="s"/>
      <c r="Y213" t="s">
        <v>85</v>
      </c>
      <c r="Z213">
        <f>HYPERLINK("https://hotelmonitor-cachepage.eclerx.com/savepage/tk_15432198253914738_sr_2047.html","info")</f>
        <v/>
      </c>
      <c r="AA213" t="n">
        <v>1966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/>
      <c r="AM213" t="s"/>
      <c r="AN213" t="s">
        <v>87</v>
      </c>
      <c r="AO213" t="s">
        <v>88</v>
      </c>
      <c r="AP213" t="n">
        <v>113</v>
      </c>
      <c r="AQ213" t="s">
        <v>89</v>
      </c>
      <c r="AR213" t="s">
        <v>97</v>
      </c>
      <c r="AS213" t="s"/>
      <c r="AT213" t="s">
        <v>91</v>
      </c>
      <c r="AU213" t="s"/>
      <c r="AV213" t="s"/>
      <c r="AW213" t="s"/>
      <c r="AX213" t="s"/>
      <c r="AY213" t="n">
        <v>2267541</v>
      </c>
      <c r="AZ213" t="s">
        <v>285</v>
      </c>
      <c r="BA213" t="s"/>
      <c r="BB213" t="n">
        <v>666817</v>
      </c>
      <c r="BC213" t="n">
        <v>-16.545376</v>
      </c>
      <c r="BD213" t="n">
        <v>28.416508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93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282</v>
      </c>
      <c r="F214" t="n">
        <v>72044</v>
      </c>
      <c r="G214" t="s">
        <v>74</v>
      </c>
      <c r="H214" t="s">
        <v>75</v>
      </c>
      <c r="I214" t="s"/>
      <c r="J214" t="s">
        <v>76</v>
      </c>
      <c r="K214" t="n">
        <v>43</v>
      </c>
      <c r="L214" t="s">
        <v>77</v>
      </c>
      <c r="M214" t="s"/>
      <c r="N214" t="s">
        <v>78</v>
      </c>
      <c r="O214" t="s">
        <v>79</v>
      </c>
      <c r="P214" t="s">
        <v>283</v>
      </c>
      <c r="Q214" t="s"/>
      <c r="R214" t="s">
        <v>80</v>
      </c>
      <c r="S214" t="s">
        <v>191</v>
      </c>
      <c r="T214" t="s">
        <v>82</v>
      </c>
      <c r="U214" t="s"/>
      <c r="V214" t="s">
        <v>83</v>
      </c>
      <c r="W214" t="s">
        <v>84</v>
      </c>
      <c r="X214" t="s"/>
      <c r="Y214" t="s">
        <v>85</v>
      </c>
      <c r="Z214">
        <f>HYPERLINK("https://hotelmonitor-cachepage.eclerx.com/savepage/tk_15432198253914738_sr_2047.html","info")</f>
        <v/>
      </c>
      <c r="AA214" t="n">
        <v>1966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/>
      <c r="AM214" t="s"/>
      <c r="AN214" t="s">
        <v>87</v>
      </c>
      <c r="AO214" t="s">
        <v>88</v>
      </c>
      <c r="AP214" t="n">
        <v>113</v>
      </c>
      <c r="AQ214" t="s">
        <v>89</v>
      </c>
      <c r="AR214" t="s">
        <v>99</v>
      </c>
      <c r="AS214" t="s"/>
      <c r="AT214" t="s">
        <v>91</v>
      </c>
      <c r="AU214" t="s"/>
      <c r="AV214" t="s"/>
      <c r="AW214" t="s"/>
      <c r="AX214" t="s"/>
      <c r="AY214" t="n">
        <v>2267541</v>
      </c>
      <c r="AZ214" t="s">
        <v>285</v>
      </c>
      <c r="BA214" t="s"/>
      <c r="BB214" t="n">
        <v>666817</v>
      </c>
      <c r="BC214" t="n">
        <v>-16.545376</v>
      </c>
      <c r="BD214" t="n">
        <v>28.416508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93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282</v>
      </c>
      <c r="F215" t="n">
        <v>72044</v>
      </c>
      <c r="G215" t="s">
        <v>74</v>
      </c>
      <c r="H215" t="s">
        <v>75</v>
      </c>
      <c r="I215" t="s"/>
      <c r="J215" t="s">
        <v>76</v>
      </c>
      <c r="K215" t="n">
        <v>42</v>
      </c>
      <c r="L215" t="s">
        <v>77</v>
      </c>
      <c r="M215" t="s"/>
      <c r="N215" t="s">
        <v>78</v>
      </c>
      <c r="O215" t="s">
        <v>79</v>
      </c>
      <c r="P215" t="s">
        <v>283</v>
      </c>
      <c r="Q215" t="s"/>
      <c r="R215" t="s">
        <v>80</v>
      </c>
      <c r="S215" t="s">
        <v>284</v>
      </c>
      <c r="T215" t="s">
        <v>82</v>
      </c>
      <c r="U215" t="s"/>
      <c r="V215" t="s">
        <v>83</v>
      </c>
      <c r="W215" t="s">
        <v>84</v>
      </c>
      <c r="X215" t="s"/>
      <c r="Y215" t="s">
        <v>85</v>
      </c>
      <c r="Z215">
        <f>HYPERLINK("https://hotelmonitor-cachepage.eclerx.com/savepage/tk_15432198253914738_sr_2047.html","info")</f>
        <v/>
      </c>
      <c r="AA215" t="n">
        <v>1966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/>
      <c r="AM215" t="s"/>
      <c r="AN215" t="s">
        <v>87</v>
      </c>
      <c r="AO215" t="s">
        <v>88</v>
      </c>
      <c r="AP215" t="n">
        <v>113</v>
      </c>
      <c r="AQ215" t="s">
        <v>89</v>
      </c>
      <c r="AR215" t="s">
        <v>106</v>
      </c>
      <c r="AS215" t="s"/>
      <c r="AT215" t="s">
        <v>91</v>
      </c>
      <c r="AU215" t="s"/>
      <c r="AV215" t="s"/>
      <c r="AW215" t="s"/>
      <c r="AX215" t="s"/>
      <c r="AY215" t="n">
        <v>2267541</v>
      </c>
      <c r="AZ215" t="s">
        <v>285</v>
      </c>
      <c r="BA215" t="s"/>
      <c r="BB215" t="n">
        <v>666817</v>
      </c>
      <c r="BC215" t="n">
        <v>-16.545376</v>
      </c>
      <c r="BD215" t="n">
        <v>28.416508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93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282</v>
      </c>
      <c r="F216" t="n">
        <v>72044</v>
      </c>
      <c r="G216" t="s">
        <v>74</v>
      </c>
      <c r="H216" t="s">
        <v>75</v>
      </c>
      <c r="I216" t="s"/>
      <c r="J216" t="s">
        <v>76</v>
      </c>
      <c r="K216" t="n">
        <v>47</v>
      </c>
      <c r="L216" t="s">
        <v>77</v>
      </c>
      <c r="M216" t="s"/>
      <c r="N216" t="s">
        <v>78</v>
      </c>
      <c r="O216" t="s">
        <v>79</v>
      </c>
      <c r="P216" t="s">
        <v>283</v>
      </c>
      <c r="Q216" t="s"/>
      <c r="R216" t="s">
        <v>80</v>
      </c>
      <c r="S216" t="s">
        <v>286</v>
      </c>
      <c r="T216" t="s">
        <v>82</v>
      </c>
      <c r="U216" t="s"/>
      <c r="V216" t="s">
        <v>83</v>
      </c>
      <c r="W216" t="s">
        <v>84</v>
      </c>
      <c r="X216" t="s"/>
      <c r="Y216" t="s">
        <v>85</v>
      </c>
      <c r="Z216">
        <f>HYPERLINK("https://hotelmonitor-cachepage.eclerx.com/savepage/tk_15432198253914738_sr_2047.html","info")</f>
        <v/>
      </c>
      <c r="AA216" t="n">
        <v>1966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/>
      <c r="AM216" t="s"/>
      <c r="AN216" t="s">
        <v>87</v>
      </c>
      <c r="AO216" t="s">
        <v>88</v>
      </c>
      <c r="AP216" t="n">
        <v>113</v>
      </c>
      <c r="AQ216" t="s">
        <v>89</v>
      </c>
      <c r="AR216" t="s">
        <v>113</v>
      </c>
      <c r="AS216" t="s"/>
      <c r="AT216" t="s">
        <v>91</v>
      </c>
      <c r="AU216" t="s"/>
      <c r="AV216" t="s"/>
      <c r="AW216" t="s"/>
      <c r="AX216" t="s"/>
      <c r="AY216" t="n">
        <v>2267541</v>
      </c>
      <c r="AZ216" t="s">
        <v>285</v>
      </c>
      <c r="BA216" t="s"/>
      <c r="BB216" t="n">
        <v>666817</v>
      </c>
      <c r="BC216" t="n">
        <v>-16.545376</v>
      </c>
      <c r="BD216" t="n">
        <v>28.416508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93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282</v>
      </c>
      <c r="F217" t="n">
        <v>72044</v>
      </c>
      <c r="G217" t="s">
        <v>74</v>
      </c>
      <c r="H217" t="s">
        <v>75</v>
      </c>
      <c r="I217" t="s"/>
      <c r="J217" t="s">
        <v>76</v>
      </c>
      <c r="K217" t="n">
        <v>42</v>
      </c>
      <c r="L217" t="s">
        <v>77</v>
      </c>
      <c r="M217" t="s"/>
      <c r="N217" t="s">
        <v>78</v>
      </c>
      <c r="O217" t="s">
        <v>79</v>
      </c>
      <c r="P217" t="s">
        <v>283</v>
      </c>
      <c r="Q217" t="s"/>
      <c r="R217" t="s">
        <v>80</v>
      </c>
      <c r="S217" t="s">
        <v>284</v>
      </c>
      <c r="T217" t="s">
        <v>82</v>
      </c>
      <c r="U217" t="s"/>
      <c r="V217" t="s">
        <v>83</v>
      </c>
      <c r="W217" t="s">
        <v>84</v>
      </c>
      <c r="X217" t="s"/>
      <c r="Y217" t="s">
        <v>85</v>
      </c>
      <c r="Z217">
        <f>HYPERLINK("https://hotelmonitor-cachepage.eclerx.com/savepage/tk_15432198253914738_sr_2047.html","info")</f>
        <v/>
      </c>
      <c r="AA217" t="n">
        <v>1966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/>
      <c r="AM217" t="s"/>
      <c r="AN217" t="s">
        <v>87</v>
      </c>
      <c r="AO217" t="s">
        <v>88</v>
      </c>
      <c r="AP217" t="n">
        <v>113</v>
      </c>
      <c r="AQ217" t="s">
        <v>89</v>
      </c>
      <c r="AR217" t="s">
        <v>111</v>
      </c>
      <c r="AS217" t="s"/>
      <c r="AT217" t="s">
        <v>91</v>
      </c>
      <c r="AU217" t="s"/>
      <c r="AV217" t="s"/>
      <c r="AW217" t="s"/>
      <c r="AX217" t="s"/>
      <c r="AY217" t="n">
        <v>2267541</v>
      </c>
      <c r="AZ217" t="s">
        <v>285</v>
      </c>
      <c r="BA217" t="s"/>
      <c r="BB217" t="n">
        <v>666817</v>
      </c>
      <c r="BC217" t="n">
        <v>-16.545376</v>
      </c>
      <c r="BD217" t="n">
        <v>28.416508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93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282</v>
      </c>
      <c r="F218" t="n">
        <v>72044</v>
      </c>
      <c r="G218" t="s">
        <v>74</v>
      </c>
      <c r="H218" t="s">
        <v>75</v>
      </c>
      <c r="I218" t="s"/>
      <c r="J218" t="s">
        <v>76</v>
      </c>
      <c r="K218" t="n">
        <v>42</v>
      </c>
      <c r="L218" t="s">
        <v>77</v>
      </c>
      <c r="M218" t="s"/>
      <c r="N218" t="s">
        <v>78</v>
      </c>
      <c r="O218" t="s">
        <v>79</v>
      </c>
      <c r="P218" t="s">
        <v>283</v>
      </c>
      <c r="Q218" t="s"/>
      <c r="R218" t="s">
        <v>80</v>
      </c>
      <c r="S218" t="s">
        <v>284</v>
      </c>
      <c r="T218" t="s">
        <v>82</v>
      </c>
      <c r="U218" t="s"/>
      <c r="V218" t="s">
        <v>83</v>
      </c>
      <c r="W218" t="s">
        <v>84</v>
      </c>
      <c r="X218" t="s"/>
      <c r="Y218" t="s">
        <v>85</v>
      </c>
      <c r="Z218">
        <f>HYPERLINK("https://hotelmonitor-cachepage.eclerx.com/savepage/tk_15432198253914738_sr_2047.html","info")</f>
        <v/>
      </c>
      <c r="AA218" t="n">
        <v>1966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/>
      <c r="AM218" t="s"/>
      <c r="AN218" t="s">
        <v>87</v>
      </c>
      <c r="AO218" t="s">
        <v>88</v>
      </c>
      <c r="AP218" t="n">
        <v>113</v>
      </c>
      <c r="AQ218" t="s">
        <v>89</v>
      </c>
      <c r="AR218" t="s">
        <v>116</v>
      </c>
      <c r="AS218" t="s"/>
      <c r="AT218" t="s">
        <v>91</v>
      </c>
      <c r="AU218" t="s"/>
      <c r="AV218" t="s"/>
      <c r="AW218" t="s"/>
      <c r="AX218" t="s"/>
      <c r="AY218" t="n">
        <v>2267541</v>
      </c>
      <c r="AZ218" t="s">
        <v>285</v>
      </c>
      <c r="BA218" t="s"/>
      <c r="BB218" t="n">
        <v>666817</v>
      </c>
      <c r="BC218" t="n">
        <v>-16.545376</v>
      </c>
      <c r="BD218" t="n">
        <v>28.416508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93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282</v>
      </c>
      <c r="F219" t="n">
        <v>72044</v>
      </c>
      <c r="G219" t="s">
        <v>74</v>
      </c>
      <c r="H219" t="s">
        <v>75</v>
      </c>
      <c r="I219" t="s"/>
      <c r="J219" t="s">
        <v>76</v>
      </c>
      <c r="K219" t="n">
        <v>42</v>
      </c>
      <c r="L219" t="s">
        <v>77</v>
      </c>
      <c r="M219" t="s"/>
      <c r="N219" t="s">
        <v>78</v>
      </c>
      <c r="O219" t="s">
        <v>79</v>
      </c>
      <c r="P219" t="s">
        <v>283</v>
      </c>
      <c r="Q219" t="s"/>
      <c r="R219" t="s">
        <v>80</v>
      </c>
      <c r="S219" t="s">
        <v>284</v>
      </c>
      <c r="T219" t="s">
        <v>82</v>
      </c>
      <c r="U219" t="s"/>
      <c r="V219" t="s">
        <v>83</v>
      </c>
      <c r="W219" t="s">
        <v>84</v>
      </c>
      <c r="X219" t="s"/>
      <c r="Y219" t="s">
        <v>85</v>
      </c>
      <c r="Z219">
        <f>HYPERLINK("https://hotelmonitor-cachepage.eclerx.com/savepage/tk_15432198253914738_sr_2047.html","info")</f>
        <v/>
      </c>
      <c r="AA219" t="n">
        <v>1966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/>
      <c r="AM219" t="s"/>
      <c r="AN219" t="s">
        <v>87</v>
      </c>
      <c r="AO219" t="s">
        <v>88</v>
      </c>
      <c r="AP219" t="n">
        <v>113</v>
      </c>
      <c r="AQ219" t="s">
        <v>89</v>
      </c>
      <c r="AR219" t="s">
        <v>96</v>
      </c>
      <c r="AS219" t="s"/>
      <c r="AT219" t="s">
        <v>91</v>
      </c>
      <c r="AU219" t="s"/>
      <c r="AV219" t="s"/>
      <c r="AW219" t="s"/>
      <c r="AX219" t="s"/>
      <c r="AY219" t="n">
        <v>2267541</v>
      </c>
      <c r="AZ219" t="s">
        <v>285</v>
      </c>
      <c r="BA219" t="s"/>
      <c r="BB219" t="n">
        <v>666817</v>
      </c>
      <c r="BC219" t="n">
        <v>-16.545376</v>
      </c>
      <c r="BD219" t="n">
        <v>28.416508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93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287</v>
      </c>
      <c r="F220" t="n">
        <v>276579</v>
      </c>
      <c r="G220" t="s">
        <v>74</v>
      </c>
      <c r="H220" t="s">
        <v>75</v>
      </c>
      <c r="I220" t="s"/>
      <c r="J220" t="s">
        <v>76</v>
      </c>
      <c r="K220" t="n">
        <v>143</v>
      </c>
      <c r="L220" t="s">
        <v>77</v>
      </c>
      <c r="M220" t="s"/>
      <c r="N220" t="s">
        <v>78</v>
      </c>
      <c r="O220" t="s">
        <v>79</v>
      </c>
      <c r="P220" t="s">
        <v>287</v>
      </c>
      <c r="Q220" t="s"/>
      <c r="R220" t="s">
        <v>80</v>
      </c>
      <c r="S220" t="s">
        <v>288</v>
      </c>
      <c r="T220" t="s">
        <v>82</v>
      </c>
      <c r="U220" t="s"/>
      <c r="V220" t="s">
        <v>83</v>
      </c>
      <c r="W220" t="s">
        <v>84</v>
      </c>
      <c r="X220" t="s"/>
      <c r="Y220" t="s">
        <v>85</v>
      </c>
      <c r="Z220">
        <f>HYPERLINK("https://hotelmonitor-cachepage.eclerx.com/savepage/tk_15432190488162127_sr_2047.html","info")</f>
        <v/>
      </c>
      <c r="AA220" t="n">
        <v>79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/>
      <c r="AM220" t="s"/>
      <c r="AN220" t="s">
        <v>87</v>
      </c>
      <c r="AO220" t="s">
        <v>88</v>
      </c>
      <c r="AP220" t="n">
        <v>3</v>
      </c>
      <c r="AQ220" t="s">
        <v>89</v>
      </c>
      <c r="AR220" t="s">
        <v>99</v>
      </c>
      <c r="AS220" t="s"/>
      <c r="AT220" t="s">
        <v>91</v>
      </c>
      <c r="AU220" t="s"/>
      <c r="AV220" t="s"/>
      <c r="AW220" t="s"/>
      <c r="AX220" t="s"/>
      <c r="AY220" t="n">
        <v>2267679</v>
      </c>
      <c r="AZ220" t="s">
        <v>289</v>
      </c>
      <c r="BA220" t="s"/>
      <c r="BB220" t="n">
        <v>483829</v>
      </c>
      <c r="BC220" t="n">
        <v>-16.731451</v>
      </c>
      <c r="BD220" t="n">
        <v>28.054054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93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287</v>
      </c>
      <c r="F221" t="n">
        <v>276579</v>
      </c>
      <c r="G221" t="s">
        <v>74</v>
      </c>
      <c r="H221" t="s">
        <v>75</v>
      </c>
      <c r="I221" t="s"/>
      <c r="J221" t="s">
        <v>76</v>
      </c>
      <c r="K221" t="n">
        <v>156</v>
      </c>
      <c r="L221" t="s">
        <v>77</v>
      </c>
      <c r="M221" t="s"/>
      <c r="N221" t="s">
        <v>78</v>
      </c>
      <c r="O221" t="s">
        <v>79</v>
      </c>
      <c r="P221" t="s">
        <v>287</v>
      </c>
      <c r="Q221" t="s"/>
      <c r="R221" t="s">
        <v>80</v>
      </c>
      <c r="S221" t="s">
        <v>130</v>
      </c>
      <c r="T221" t="s">
        <v>82</v>
      </c>
      <c r="U221" t="s"/>
      <c r="V221" t="s">
        <v>83</v>
      </c>
      <c r="W221" t="s">
        <v>84</v>
      </c>
      <c r="X221" t="s"/>
      <c r="Y221" t="s">
        <v>85</v>
      </c>
      <c r="Z221">
        <f>HYPERLINK("https://hotelmonitor-cachepage.eclerx.com/savepage/tk_15432190488162127_sr_2047.html","info")</f>
        <v/>
      </c>
      <c r="AA221" t="n">
        <v>79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/>
      <c r="AM221" t="s"/>
      <c r="AN221" t="s">
        <v>87</v>
      </c>
      <c r="AO221" t="s">
        <v>88</v>
      </c>
      <c r="AP221" t="n">
        <v>3</v>
      </c>
      <c r="AQ221" t="s">
        <v>89</v>
      </c>
      <c r="AR221" t="s">
        <v>96</v>
      </c>
      <c r="AS221" t="s"/>
      <c r="AT221" t="s">
        <v>91</v>
      </c>
      <c r="AU221" t="s"/>
      <c r="AV221" t="s"/>
      <c r="AW221" t="s"/>
      <c r="AX221" t="s"/>
      <c r="AY221" t="n">
        <v>2267679</v>
      </c>
      <c r="AZ221" t="s">
        <v>289</v>
      </c>
      <c r="BA221" t="s"/>
      <c r="BB221" t="n">
        <v>483829</v>
      </c>
      <c r="BC221" t="n">
        <v>-16.731451</v>
      </c>
      <c r="BD221" t="n">
        <v>28.054054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93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287</v>
      </c>
      <c r="F222" t="n">
        <v>276579</v>
      </c>
      <c r="G222" t="s">
        <v>74</v>
      </c>
      <c r="H222" t="s">
        <v>75</v>
      </c>
      <c r="I222" t="s"/>
      <c r="J222" t="s">
        <v>76</v>
      </c>
      <c r="K222" t="n">
        <v>147</v>
      </c>
      <c r="L222" t="s">
        <v>77</v>
      </c>
      <c r="M222" t="s"/>
      <c r="N222" t="s">
        <v>78</v>
      </c>
      <c r="O222" t="s">
        <v>79</v>
      </c>
      <c r="P222" t="s">
        <v>287</v>
      </c>
      <c r="Q222" t="s"/>
      <c r="R222" t="s">
        <v>80</v>
      </c>
      <c r="S222" t="s">
        <v>290</v>
      </c>
      <c r="T222" t="s">
        <v>82</v>
      </c>
      <c r="U222" t="s"/>
      <c r="V222" t="s">
        <v>83</v>
      </c>
      <c r="W222" t="s">
        <v>84</v>
      </c>
      <c r="X222" t="s"/>
      <c r="Y222" t="s">
        <v>85</v>
      </c>
      <c r="Z222">
        <f>HYPERLINK("https://hotelmonitor-cachepage.eclerx.com/savepage/tk_15432190488162127_sr_2047.html","info")</f>
        <v/>
      </c>
      <c r="AA222" t="n">
        <v>79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/>
      <c r="AM222" t="s"/>
      <c r="AN222" t="s">
        <v>87</v>
      </c>
      <c r="AO222" t="s">
        <v>88</v>
      </c>
      <c r="AP222" t="n">
        <v>3</v>
      </c>
      <c r="AQ222" t="s">
        <v>89</v>
      </c>
      <c r="AR222" t="s">
        <v>291</v>
      </c>
      <c r="AS222" t="s"/>
      <c r="AT222" t="s">
        <v>91</v>
      </c>
      <c r="AU222" t="s"/>
      <c r="AV222" t="s"/>
      <c r="AW222" t="s"/>
      <c r="AX222" t="s"/>
      <c r="AY222" t="n">
        <v>2267679</v>
      </c>
      <c r="AZ222" t="s">
        <v>289</v>
      </c>
      <c r="BA222" t="s"/>
      <c r="BB222" t="n">
        <v>483829</v>
      </c>
      <c r="BC222" t="n">
        <v>-16.731451</v>
      </c>
      <c r="BD222" t="n">
        <v>28.054054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93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287</v>
      </c>
      <c r="F223" t="n">
        <v>276579</v>
      </c>
      <c r="G223" t="s">
        <v>74</v>
      </c>
      <c r="H223" t="s">
        <v>75</v>
      </c>
      <c r="I223" t="s"/>
      <c r="J223" t="s">
        <v>76</v>
      </c>
      <c r="K223" t="n">
        <v>156</v>
      </c>
      <c r="L223" t="s">
        <v>77</v>
      </c>
      <c r="M223" t="s"/>
      <c r="N223" t="s">
        <v>78</v>
      </c>
      <c r="O223" t="s">
        <v>79</v>
      </c>
      <c r="P223" t="s">
        <v>287</v>
      </c>
      <c r="Q223" t="s"/>
      <c r="R223" t="s">
        <v>80</v>
      </c>
      <c r="S223" t="s">
        <v>130</v>
      </c>
      <c r="T223" t="s">
        <v>82</v>
      </c>
      <c r="U223" t="s"/>
      <c r="V223" t="s">
        <v>83</v>
      </c>
      <c r="W223" t="s">
        <v>84</v>
      </c>
      <c r="X223" t="s"/>
      <c r="Y223" t="s">
        <v>85</v>
      </c>
      <c r="Z223">
        <f>HYPERLINK("https://hotelmonitor-cachepage.eclerx.com/savepage/tk_15432190488162127_sr_2047.html","info")</f>
        <v/>
      </c>
      <c r="AA223" t="n">
        <v>79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/>
      <c r="AM223" t="s"/>
      <c r="AN223" t="s">
        <v>87</v>
      </c>
      <c r="AO223" t="s">
        <v>88</v>
      </c>
      <c r="AP223" t="n">
        <v>3</v>
      </c>
      <c r="AQ223" t="s">
        <v>89</v>
      </c>
      <c r="AR223" t="s">
        <v>95</v>
      </c>
      <c r="AS223" t="s"/>
      <c r="AT223" t="s">
        <v>91</v>
      </c>
      <c r="AU223" t="s"/>
      <c r="AV223" t="s"/>
      <c r="AW223" t="s"/>
      <c r="AX223" t="s"/>
      <c r="AY223" t="n">
        <v>2267679</v>
      </c>
      <c r="AZ223" t="s">
        <v>289</v>
      </c>
      <c r="BA223" t="s"/>
      <c r="BB223" t="n">
        <v>483829</v>
      </c>
      <c r="BC223" t="n">
        <v>-16.731451</v>
      </c>
      <c r="BD223" t="n">
        <v>28.054054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93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287</v>
      </c>
      <c r="F224" t="n">
        <v>276579</v>
      </c>
      <c r="G224" t="s">
        <v>74</v>
      </c>
      <c r="H224" t="s">
        <v>75</v>
      </c>
      <c r="I224" t="s"/>
      <c r="J224" t="s">
        <v>76</v>
      </c>
      <c r="K224" t="n">
        <v>156</v>
      </c>
      <c r="L224" t="s">
        <v>77</v>
      </c>
      <c r="M224" t="s"/>
      <c r="N224" t="s">
        <v>78</v>
      </c>
      <c r="O224" t="s">
        <v>79</v>
      </c>
      <c r="P224" t="s">
        <v>287</v>
      </c>
      <c r="Q224" t="s"/>
      <c r="R224" t="s">
        <v>80</v>
      </c>
      <c r="S224" t="s">
        <v>130</v>
      </c>
      <c r="T224" t="s">
        <v>82</v>
      </c>
      <c r="U224" t="s"/>
      <c r="V224" t="s">
        <v>83</v>
      </c>
      <c r="W224" t="s">
        <v>84</v>
      </c>
      <c r="X224" t="s"/>
      <c r="Y224" t="s">
        <v>85</v>
      </c>
      <c r="Z224">
        <f>HYPERLINK("https://hotelmonitor-cachepage.eclerx.com/savepage/tk_15432190488162127_sr_2047.html","info")</f>
        <v/>
      </c>
      <c r="AA224" t="n">
        <v>79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/>
      <c r="AM224" t="s"/>
      <c r="AN224" t="s">
        <v>87</v>
      </c>
      <c r="AO224" t="s">
        <v>88</v>
      </c>
      <c r="AP224" t="n">
        <v>3</v>
      </c>
      <c r="AQ224" t="s">
        <v>89</v>
      </c>
      <c r="AR224" t="s">
        <v>106</v>
      </c>
      <c r="AS224" t="s"/>
      <c r="AT224" t="s">
        <v>91</v>
      </c>
      <c r="AU224" t="s"/>
      <c r="AV224" t="s"/>
      <c r="AW224" t="s"/>
      <c r="AX224" t="s"/>
      <c r="AY224" t="n">
        <v>2267679</v>
      </c>
      <c r="AZ224" t="s">
        <v>289</v>
      </c>
      <c r="BA224" t="s"/>
      <c r="BB224" t="n">
        <v>483829</v>
      </c>
      <c r="BC224" t="n">
        <v>-16.731451</v>
      </c>
      <c r="BD224" t="n">
        <v>28.054054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93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287</v>
      </c>
      <c r="F225" t="n">
        <v>276579</v>
      </c>
      <c r="G225" t="s">
        <v>74</v>
      </c>
      <c r="H225" t="s">
        <v>75</v>
      </c>
      <c r="I225" t="s"/>
      <c r="J225" t="s">
        <v>76</v>
      </c>
      <c r="K225" t="n">
        <v>156</v>
      </c>
      <c r="L225" t="s">
        <v>77</v>
      </c>
      <c r="M225" t="s"/>
      <c r="N225" t="s">
        <v>78</v>
      </c>
      <c r="O225" t="s">
        <v>79</v>
      </c>
      <c r="P225" t="s">
        <v>287</v>
      </c>
      <c r="Q225" t="s"/>
      <c r="R225" t="s">
        <v>80</v>
      </c>
      <c r="S225" t="s">
        <v>130</v>
      </c>
      <c r="T225" t="s">
        <v>82</v>
      </c>
      <c r="U225" t="s"/>
      <c r="V225" t="s">
        <v>83</v>
      </c>
      <c r="W225" t="s">
        <v>84</v>
      </c>
      <c r="X225" t="s"/>
      <c r="Y225" t="s">
        <v>85</v>
      </c>
      <c r="Z225">
        <f>HYPERLINK("https://hotelmonitor-cachepage.eclerx.com/savepage/tk_15432190488162127_sr_2047.html","info")</f>
        <v/>
      </c>
      <c r="AA225" t="n">
        <v>79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/>
      <c r="AM225" t="s"/>
      <c r="AN225" t="s">
        <v>87</v>
      </c>
      <c r="AO225" t="s">
        <v>88</v>
      </c>
      <c r="AP225" t="n">
        <v>3</v>
      </c>
      <c r="AQ225" t="s">
        <v>89</v>
      </c>
      <c r="AR225" t="s">
        <v>116</v>
      </c>
      <c r="AS225" t="s"/>
      <c r="AT225" t="s">
        <v>91</v>
      </c>
      <c r="AU225" t="s"/>
      <c r="AV225" t="s"/>
      <c r="AW225" t="s"/>
      <c r="AX225" t="s"/>
      <c r="AY225" t="n">
        <v>2267679</v>
      </c>
      <c r="AZ225" t="s">
        <v>289</v>
      </c>
      <c r="BA225" t="s"/>
      <c r="BB225" t="n">
        <v>483829</v>
      </c>
      <c r="BC225" t="n">
        <v>-16.731451</v>
      </c>
      <c r="BD225" t="n">
        <v>28.054054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93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287</v>
      </c>
      <c r="F226" t="n">
        <v>276579</v>
      </c>
      <c r="G226" t="s">
        <v>74</v>
      </c>
      <c r="H226" t="s">
        <v>75</v>
      </c>
      <c r="I226" t="s"/>
      <c r="J226" t="s">
        <v>76</v>
      </c>
      <c r="K226" t="n">
        <v>156</v>
      </c>
      <c r="L226" t="s">
        <v>77</v>
      </c>
      <c r="M226" t="s"/>
      <c r="N226" t="s">
        <v>78</v>
      </c>
      <c r="O226" t="s">
        <v>79</v>
      </c>
      <c r="P226" t="s">
        <v>287</v>
      </c>
      <c r="Q226" t="s"/>
      <c r="R226" t="s">
        <v>80</v>
      </c>
      <c r="S226" t="s">
        <v>130</v>
      </c>
      <c r="T226" t="s">
        <v>82</v>
      </c>
      <c r="U226" t="s"/>
      <c r="V226" t="s">
        <v>83</v>
      </c>
      <c r="W226" t="s">
        <v>84</v>
      </c>
      <c r="X226" t="s"/>
      <c r="Y226" t="s">
        <v>85</v>
      </c>
      <c r="Z226">
        <f>HYPERLINK("https://hotelmonitor-cachepage.eclerx.com/savepage/tk_15432190488162127_sr_2047.html","info")</f>
        <v/>
      </c>
      <c r="AA226" t="n">
        <v>79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/>
      <c r="AM226" t="s"/>
      <c r="AN226" t="s">
        <v>87</v>
      </c>
      <c r="AO226" t="s">
        <v>88</v>
      </c>
      <c r="AP226" t="n">
        <v>3</v>
      </c>
      <c r="AQ226" t="s">
        <v>89</v>
      </c>
      <c r="AR226" t="s">
        <v>97</v>
      </c>
      <c r="AS226" t="s"/>
      <c r="AT226" t="s">
        <v>91</v>
      </c>
      <c r="AU226" t="s"/>
      <c r="AV226" t="s"/>
      <c r="AW226" t="s"/>
      <c r="AX226" t="s"/>
      <c r="AY226" t="n">
        <v>2267679</v>
      </c>
      <c r="AZ226" t="s">
        <v>289</v>
      </c>
      <c r="BA226" t="s"/>
      <c r="BB226" t="n">
        <v>483829</v>
      </c>
      <c r="BC226" t="n">
        <v>-16.731451</v>
      </c>
      <c r="BD226" t="n">
        <v>28.054054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93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287</v>
      </c>
      <c r="F227" t="n">
        <v>276579</v>
      </c>
      <c r="G227" t="s">
        <v>74</v>
      </c>
      <c r="H227" t="s">
        <v>75</v>
      </c>
      <c r="I227" t="s"/>
      <c r="J227" t="s">
        <v>76</v>
      </c>
      <c r="K227" t="n">
        <v>156</v>
      </c>
      <c r="L227" t="s">
        <v>77</v>
      </c>
      <c r="M227" t="s"/>
      <c r="N227" t="s">
        <v>78</v>
      </c>
      <c r="O227" t="s">
        <v>79</v>
      </c>
      <c r="P227" t="s">
        <v>287</v>
      </c>
      <c r="Q227" t="s"/>
      <c r="R227" t="s">
        <v>80</v>
      </c>
      <c r="S227" t="s">
        <v>130</v>
      </c>
      <c r="T227" t="s">
        <v>82</v>
      </c>
      <c r="U227" t="s"/>
      <c r="V227" t="s">
        <v>83</v>
      </c>
      <c r="W227" t="s">
        <v>84</v>
      </c>
      <c r="X227" t="s"/>
      <c r="Y227" t="s">
        <v>85</v>
      </c>
      <c r="Z227">
        <f>HYPERLINK("https://hotelmonitor-cachepage.eclerx.com/savepage/tk_15432190488162127_sr_2047.html","info")</f>
        <v/>
      </c>
      <c r="AA227" t="n">
        <v>79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/>
      <c r="AM227" t="s"/>
      <c r="AN227" t="s">
        <v>87</v>
      </c>
      <c r="AO227" t="s">
        <v>88</v>
      </c>
      <c r="AP227" t="n">
        <v>3</v>
      </c>
      <c r="AQ227" t="s">
        <v>89</v>
      </c>
      <c r="AR227" t="s">
        <v>96</v>
      </c>
      <c r="AS227" t="s"/>
      <c r="AT227" t="s">
        <v>91</v>
      </c>
      <c r="AU227" t="s"/>
      <c r="AV227" t="s"/>
      <c r="AW227" t="s"/>
      <c r="AX227" t="s"/>
      <c r="AY227" t="n">
        <v>2267679</v>
      </c>
      <c r="AZ227" t="s">
        <v>289</v>
      </c>
      <c r="BA227" t="s"/>
      <c r="BB227" t="n">
        <v>483829</v>
      </c>
      <c r="BC227" t="n">
        <v>-16.731451</v>
      </c>
      <c r="BD227" t="n">
        <v>28.054054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93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287</v>
      </c>
      <c r="F228" t="n">
        <v>276579</v>
      </c>
      <c r="G228" t="s">
        <v>74</v>
      </c>
      <c r="H228" t="s">
        <v>75</v>
      </c>
      <c r="I228" t="s"/>
      <c r="J228" t="s">
        <v>76</v>
      </c>
      <c r="K228" t="n">
        <v>153</v>
      </c>
      <c r="L228" t="s">
        <v>77</v>
      </c>
      <c r="M228" t="s"/>
      <c r="N228" t="s">
        <v>78</v>
      </c>
      <c r="O228" t="s">
        <v>79</v>
      </c>
      <c r="P228" t="s">
        <v>287</v>
      </c>
      <c r="Q228" t="s"/>
      <c r="R228" t="s">
        <v>80</v>
      </c>
      <c r="S228" t="s">
        <v>292</v>
      </c>
      <c r="T228" t="s">
        <v>82</v>
      </c>
      <c r="U228" t="s"/>
      <c r="V228" t="s">
        <v>83</v>
      </c>
      <c r="W228" t="s">
        <v>84</v>
      </c>
      <c r="X228" t="s"/>
      <c r="Y228" t="s">
        <v>85</v>
      </c>
      <c r="Z228">
        <f>HYPERLINK("https://hotelmonitor-cachepage.eclerx.com/savepage/tk_15432190488162127_sr_2047.html","info")</f>
        <v/>
      </c>
      <c r="AA228" t="n">
        <v>79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/>
      <c r="AM228" t="s"/>
      <c r="AN228" t="s">
        <v>87</v>
      </c>
      <c r="AO228" t="s">
        <v>88</v>
      </c>
      <c r="AP228" t="n">
        <v>3</v>
      </c>
      <c r="AQ228" t="s">
        <v>89</v>
      </c>
      <c r="AR228" t="s">
        <v>293</v>
      </c>
      <c r="AS228" t="s"/>
      <c r="AT228" t="s">
        <v>91</v>
      </c>
      <c r="AU228" t="s"/>
      <c r="AV228" t="s"/>
      <c r="AW228" t="s"/>
      <c r="AX228" t="s"/>
      <c r="AY228" t="n">
        <v>2267679</v>
      </c>
      <c r="AZ228" t="s">
        <v>289</v>
      </c>
      <c r="BA228" t="s"/>
      <c r="BB228" t="n">
        <v>483829</v>
      </c>
      <c r="BC228" t="n">
        <v>-16.731451</v>
      </c>
      <c r="BD228" t="n">
        <v>28.054054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93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294</v>
      </c>
      <c r="F229" t="n">
        <v>1459367</v>
      </c>
      <c r="G229" t="s">
        <v>74</v>
      </c>
      <c r="H229" t="s">
        <v>75</v>
      </c>
      <c r="I229" t="s"/>
      <c r="J229" t="s">
        <v>76</v>
      </c>
      <c r="K229" t="n">
        <v>42</v>
      </c>
      <c r="L229" t="s">
        <v>77</v>
      </c>
      <c r="M229" t="s"/>
      <c r="N229" t="s">
        <v>78</v>
      </c>
      <c r="O229" t="s">
        <v>79</v>
      </c>
      <c r="P229" t="s">
        <v>295</v>
      </c>
      <c r="Q229" t="s"/>
      <c r="R229" t="s">
        <v>80</v>
      </c>
      <c r="S229" t="s">
        <v>284</v>
      </c>
      <c r="T229" t="s">
        <v>82</v>
      </c>
      <c r="U229" t="s"/>
      <c r="V229" t="s">
        <v>83</v>
      </c>
      <c r="W229" t="s">
        <v>84</v>
      </c>
      <c r="X229" t="s"/>
      <c r="Y229" t="s">
        <v>85</v>
      </c>
      <c r="Z229">
        <f>HYPERLINK("https://hotelmonitor-cachepage.eclerx.com/savepage/tk_1543219191799756_sr_2047.html","info")</f>
        <v/>
      </c>
      <c r="AA229" t="n">
        <v>222450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/>
      <c r="AM229" t="s"/>
      <c r="AN229" t="s">
        <v>87</v>
      </c>
      <c r="AO229" t="s">
        <v>88</v>
      </c>
      <c r="AP229" t="n">
        <v>23</v>
      </c>
      <c r="AQ229" t="s">
        <v>89</v>
      </c>
      <c r="AR229" t="s">
        <v>95</v>
      </c>
      <c r="AS229" t="s"/>
      <c r="AT229" t="s">
        <v>91</v>
      </c>
      <c r="AU229" t="s"/>
      <c r="AV229" t="s"/>
      <c r="AW229" t="s"/>
      <c r="AX229" t="s"/>
      <c r="AY229" t="n">
        <v>2268074</v>
      </c>
      <c r="AZ229" t="s">
        <v>296</v>
      </c>
      <c r="BA229" t="s"/>
      <c r="BB229" t="n">
        <v>4976531</v>
      </c>
      <c r="BC229" t="n">
        <v>-16.553755</v>
      </c>
      <c r="BD229" t="n">
        <v>28.416822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93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294</v>
      </c>
      <c r="F230" t="n">
        <v>1459367</v>
      </c>
      <c r="G230" t="s">
        <v>74</v>
      </c>
      <c r="H230" t="s">
        <v>75</v>
      </c>
      <c r="I230" t="s"/>
      <c r="J230" t="s">
        <v>76</v>
      </c>
      <c r="K230" t="n">
        <v>46</v>
      </c>
      <c r="L230" t="s">
        <v>77</v>
      </c>
      <c r="M230" t="s"/>
      <c r="N230" t="s">
        <v>78</v>
      </c>
      <c r="O230" t="s">
        <v>79</v>
      </c>
      <c r="P230" t="s">
        <v>295</v>
      </c>
      <c r="Q230" t="s"/>
      <c r="R230" t="s">
        <v>80</v>
      </c>
      <c r="S230" t="s">
        <v>200</v>
      </c>
      <c r="T230" t="s">
        <v>82</v>
      </c>
      <c r="U230" t="s"/>
      <c r="V230" t="s">
        <v>83</v>
      </c>
      <c r="W230" t="s">
        <v>84</v>
      </c>
      <c r="X230" t="s"/>
      <c r="Y230" t="s">
        <v>85</v>
      </c>
      <c r="Z230">
        <f>HYPERLINK("https://hotelmonitor-cachepage.eclerx.com/savepage/tk_1543219191799756_sr_2047.html","info")</f>
        <v/>
      </c>
      <c r="AA230" t="n">
        <v>222450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/>
      <c r="AM230" t="s"/>
      <c r="AN230" t="s">
        <v>87</v>
      </c>
      <c r="AO230" t="s">
        <v>88</v>
      </c>
      <c r="AP230" t="n">
        <v>23</v>
      </c>
      <c r="AQ230" t="s">
        <v>89</v>
      </c>
      <c r="AR230" t="s">
        <v>96</v>
      </c>
      <c r="AS230" t="s"/>
      <c r="AT230" t="s">
        <v>91</v>
      </c>
      <c r="AU230" t="s"/>
      <c r="AV230" t="s"/>
      <c r="AW230" t="s"/>
      <c r="AX230" t="s"/>
      <c r="AY230" t="n">
        <v>2268074</v>
      </c>
      <c r="AZ230" t="s">
        <v>296</v>
      </c>
      <c r="BA230" t="s"/>
      <c r="BB230" t="n">
        <v>4976531</v>
      </c>
      <c r="BC230" t="n">
        <v>-16.553755</v>
      </c>
      <c r="BD230" t="n">
        <v>28.416822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93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294</v>
      </c>
      <c r="F231" t="n">
        <v>1459367</v>
      </c>
      <c r="G231" t="s">
        <v>74</v>
      </c>
      <c r="H231" t="s">
        <v>75</v>
      </c>
      <c r="I231" t="s"/>
      <c r="J231" t="s">
        <v>76</v>
      </c>
      <c r="K231" t="n">
        <v>49</v>
      </c>
      <c r="L231" t="s">
        <v>77</v>
      </c>
      <c r="M231" t="s"/>
      <c r="N231" t="s">
        <v>78</v>
      </c>
      <c r="O231" t="s">
        <v>79</v>
      </c>
      <c r="P231" t="s">
        <v>295</v>
      </c>
      <c r="Q231" t="s"/>
      <c r="R231" t="s">
        <v>80</v>
      </c>
      <c r="S231" t="s">
        <v>201</v>
      </c>
      <c r="T231" t="s">
        <v>82</v>
      </c>
      <c r="U231" t="s"/>
      <c r="V231" t="s">
        <v>83</v>
      </c>
      <c r="W231" t="s">
        <v>84</v>
      </c>
      <c r="X231" t="s"/>
      <c r="Y231" t="s">
        <v>85</v>
      </c>
      <c r="Z231">
        <f>HYPERLINK("https://hotelmonitor-cachepage.eclerx.com/savepage/tk_1543219191799756_sr_2047.html","info")</f>
        <v/>
      </c>
      <c r="AA231" t="n">
        <v>222450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/>
      <c r="AM231" t="s"/>
      <c r="AN231" t="s">
        <v>87</v>
      </c>
      <c r="AO231" t="s">
        <v>88</v>
      </c>
      <c r="AP231" t="n">
        <v>23</v>
      </c>
      <c r="AQ231" t="s">
        <v>89</v>
      </c>
      <c r="AR231" t="s">
        <v>90</v>
      </c>
      <c r="AS231" t="s"/>
      <c r="AT231" t="s">
        <v>91</v>
      </c>
      <c r="AU231" t="s"/>
      <c r="AV231" t="s"/>
      <c r="AW231" t="s"/>
      <c r="AX231" t="s"/>
      <c r="AY231" t="n">
        <v>2268074</v>
      </c>
      <c r="AZ231" t="s">
        <v>296</v>
      </c>
      <c r="BA231" t="s"/>
      <c r="BB231" t="n">
        <v>4976531</v>
      </c>
      <c r="BC231" t="n">
        <v>-16.553755</v>
      </c>
      <c r="BD231" t="n">
        <v>28.416822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93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294</v>
      </c>
      <c r="F232" t="n">
        <v>1459367</v>
      </c>
      <c r="G232" t="s">
        <v>74</v>
      </c>
      <c r="H232" t="s">
        <v>75</v>
      </c>
      <c r="I232" t="s"/>
      <c r="J232" t="s">
        <v>76</v>
      </c>
      <c r="K232" t="n">
        <v>46</v>
      </c>
      <c r="L232" t="s">
        <v>77</v>
      </c>
      <c r="M232" t="s"/>
      <c r="N232" t="s">
        <v>78</v>
      </c>
      <c r="O232" t="s">
        <v>79</v>
      </c>
      <c r="P232" t="s">
        <v>295</v>
      </c>
      <c r="Q232" t="s"/>
      <c r="R232" t="s">
        <v>80</v>
      </c>
      <c r="S232" t="s">
        <v>200</v>
      </c>
      <c r="T232" t="s">
        <v>82</v>
      </c>
      <c r="U232" t="s"/>
      <c r="V232" t="s">
        <v>83</v>
      </c>
      <c r="W232" t="s">
        <v>84</v>
      </c>
      <c r="X232" t="s"/>
      <c r="Y232" t="s">
        <v>85</v>
      </c>
      <c r="Z232">
        <f>HYPERLINK("https://hotelmonitor-cachepage.eclerx.com/savepage/tk_1543219191799756_sr_2047.html","info")</f>
        <v/>
      </c>
      <c r="AA232" t="n">
        <v>222450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/>
      <c r="AM232" t="s"/>
      <c r="AN232" t="s">
        <v>87</v>
      </c>
      <c r="AO232" t="s">
        <v>88</v>
      </c>
      <c r="AP232" t="n">
        <v>23</v>
      </c>
      <c r="AQ232" t="s">
        <v>89</v>
      </c>
      <c r="AR232" t="s">
        <v>99</v>
      </c>
      <c r="AS232" t="s"/>
      <c r="AT232" t="s">
        <v>91</v>
      </c>
      <c r="AU232" t="s"/>
      <c r="AV232" t="s"/>
      <c r="AW232" t="s"/>
      <c r="AX232" t="s"/>
      <c r="AY232" t="n">
        <v>2268074</v>
      </c>
      <c r="AZ232" t="s">
        <v>296</v>
      </c>
      <c r="BA232" t="s"/>
      <c r="BB232" t="n">
        <v>4976531</v>
      </c>
      <c r="BC232" t="n">
        <v>-16.553755</v>
      </c>
      <c r="BD232" t="n">
        <v>28.416822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93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294</v>
      </c>
      <c r="F233" t="n">
        <v>1459367</v>
      </c>
      <c r="G233" t="s">
        <v>74</v>
      </c>
      <c r="H233" t="s">
        <v>75</v>
      </c>
      <c r="I233" t="s"/>
      <c r="J233" t="s">
        <v>76</v>
      </c>
      <c r="K233" t="n">
        <v>46</v>
      </c>
      <c r="L233" t="s">
        <v>77</v>
      </c>
      <c r="M233" t="s"/>
      <c r="N233" t="s">
        <v>78</v>
      </c>
      <c r="O233" t="s">
        <v>79</v>
      </c>
      <c r="P233" t="s">
        <v>295</v>
      </c>
      <c r="Q233" t="s"/>
      <c r="R233" t="s">
        <v>80</v>
      </c>
      <c r="S233" t="s">
        <v>200</v>
      </c>
      <c r="T233" t="s">
        <v>82</v>
      </c>
      <c r="U233" t="s"/>
      <c r="V233" t="s">
        <v>83</v>
      </c>
      <c r="W233" t="s">
        <v>84</v>
      </c>
      <c r="X233" t="s"/>
      <c r="Y233" t="s">
        <v>85</v>
      </c>
      <c r="Z233">
        <f>HYPERLINK("https://hotelmonitor-cachepage.eclerx.com/savepage/tk_1543219191799756_sr_2047.html","info")</f>
        <v/>
      </c>
      <c r="AA233" t="n">
        <v>222450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/>
      <c r="AM233" t="s"/>
      <c r="AN233" t="s">
        <v>87</v>
      </c>
      <c r="AO233" t="s">
        <v>88</v>
      </c>
      <c r="AP233" t="n">
        <v>23</v>
      </c>
      <c r="AQ233" t="s">
        <v>89</v>
      </c>
      <c r="AR233" t="s">
        <v>106</v>
      </c>
      <c r="AS233" t="s"/>
      <c r="AT233" t="s">
        <v>91</v>
      </c>
      <c r="AU233" t="s"/>
      <c r="AV233" t="s"/>
      <c r="AW233" t="s"/>
      <c r="AX233" t="s"/>
      <c r="AY233" t="n">
        <v>2268074</v>
      </c>
      <c r="AZ233" t="s">
        <v>296</v>
      </c>
      <c r="BA233" t="s"/>
      <c r="BB233" t="n">
        <v>4976531</v>
      </c>
      <c r="BC233" t="n">
        <v>-16.553755</v>
      </c>
      <c r="BD233" t="n">
        <v>28.416822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93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294</v>
      </c>
      <c r="F234" t="n">
        <v>1459367</v>
      </c>
      <c r="G234" t="s">
        <v>74</v>
      </c>
      <c r="H234" t="s">
        <v>75</v>
      </c>
      <c r="I234" t="s"/>
      <c r="J234" t="s">
        <v>76</v>
      </c>
      <c r="K234" t="n">
        <v>49</v>
      </c>
      <c r="L234" t="s">
        <v>77</v>
      </c>
      <c r="M234" t="s"/>
      <c r="N234" t="s">
        <v>78</v>
      </c>
      <c r="O234" t="s">
        <v>79</v>
      </c>
      <c r="P234" t="s">
        <v>295</v>
      </c>
      <c r="Q234" t="s"/>
      <c r="R234" t="s">
        <v>80</v>
      </c>
      <c r="S234" t="s">
        <v>201</v>
      </c>
      <c r="T234" t="s">
        <v>82</v>
      </c>
      <c r="U234" t="s"/>
      <c r="V234" t="s">
        <v>83</v>
      </c>
      <c r="W234" t="s">
        <v>84</v>
      </c>
      <c r="X234" t="s"/>
      <c r="Y234" t="s">
        <v>85</v>
      </c>
      <c r="Z234">
        <f>HYPERLINK("https://hotelmonitor-cachepage.eclerx.com/savepage/tk_1543219191799756_sr_2047.html","info")</f>
        <v/>
      </c>
      <c r="AA234" t="n">
        <v>222450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/>
      <c r="AM234" t="s"/>
      <c r="AN234" t="s">
        <v>87</v>
      </c>
      <c r="AO234" t="s">
        <v>88</v>
      </c>
      <c r="AP234" t="n">
        <v>23</v>
      </c>
      <c r="AQ234" t="s">
        <v>89</v>
      </c>
      <c r="AR234" t="s">
        <v>101</v>
      </c>
      <c r="AS234" t="s"/>
      <c r="AT234" t="s">
        <v>91</v>
      </c>
      <c r="AU234" t="s"/>
      <c r="AV234" t="s"/>
      <c r="AW234" t="s"/>
      <c r="AX234" t="s"/>
      <c r="AY234" t="n">
        <v>2268074</v>
      </c>
      <c r="AZ234" t="s">
        <v>296</v>
      </c>
      <c r="BA234" t="s"/>
      <c r="BB234" t="n">
        <v>4976531</v>
      </c>
      <c r="BC234" t="n">
        <v>-16.553755</v>
      </c>
      <c r="BD234" t="n">
        <v>28.416822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93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294</v>
      </c>
      <c r="F235" t="n">
        <v>1459367</v>
      </c>
      <c r="G235" t="s">
        <v>74</v>
      </c>
      <c r="H235" t="s">
        <v>75</v>
      </c>
      <c r="I235" t="s"/>
      <c r="J235" t="s">
        <v>76</v>
      </c>
      <c r="K235" t="n">
        <v>51</v>
      </c>
      <c r="L235" t="s">
        <v>77</v>
      </c>
      <c r="M235" t="s"/>
      <c r="N235" t="s">
        <v>78</v>
      </c>
      <c r="O235" t="s">
        <v>79</v>
      </c>
      <c r="P235" t="s">
        <v>295</v>
      </c>
      <c r="Q235" t="s"/>
      <c r="R235" t="s">
        <v>80</v>
      </c>
      <c r="S235" t="s">
        <v>297</v>
      </c>
      <c r="T235" t="s">
        <v>82</v>
      </c>
      <c r="U235" t="s"/>
      <c r="V235" t="s">
        <v>83</v>
      </c>
      <c r="W235" t="s">
        <v>84</v>
      </c>
      <c r="X235" t="s"/>
      <c r="Y235" t="s">
        <v>85</v>
      </c>
      <c r="Z235">
        <f>HYPERLINK("https://hotelmonitor-cachepage.eclerx.com/savepage/tk_1543219191799756_sr_2047.html","info")</f>
        <v/>
      </c>
      <c r="AA235" t="n">
        <v>222450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/>
      <c r="AM235" t="s"/>
      <c r="AN235" t="s">
        <v>87</v>
      </c>
      <c r="AO235" t="s">
        <v>88</v>
      </c>
      <c r="AP235" t="n">
        <v>23</v>
      </c>
      <c r="AQ235" t="s">
        <v>89</v>
      </c>
      <c r="AR235" t="s">
        <v>113</v>
      </c>
      <c r="AS235" t="s"/>
      <c r="AT235" t="s">
        <v>91</v>
      </c>
      <c r="AU235" t="s"/>
      <c r="AV235" t="s"/>
      <c r="AW235" t="s"/>
      <c r="AX235" t="s"/>
      <c r="AY235" t="n">
        <v>2268074</v>
      </c>
      <c r="AZ235" t="s">
        <v>296</v>
      </c>
      <c r="BA235" t="s"/>
      <c r="BB235" t="n">
        <v>4976531</v>
      </c>
      <c r="BC235" t="n">
        <v>-16.553755</v>
      </c>
      <c r="BD235" t="n">
        <v>28.416822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93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294</v>
      </c>
      <c r="F236" t="n">
        <v>1459367</v>
      </c>
      <c r="G236" t="s">
        <v>74</v>
      </c>
      <c r="H236" t="s">
        <v>75</v>
      </c>
      <c r="I236" t="s"/>
      <c r="J236" t="s">
        <v>76</v>
      </c>
      <c r="K236" t="n">
        <v>42</v>
      </c>
      <c r="L236" t="s">
        <v>77</v>
      </c>
      <c r="M236" t="s"/>
      <c r="N236" t="s">
        <v>78</v>
      </c>
      <c r="O236" t="s">
        <v>79</v>
      </c>
      <c r="P236" t="s">
        <v>295</v>
      </c>
      <c r="Q236" t="s"/>
      <c r="R236" t="s">
        <v>80</v>
      </c>
      <c r="S236" t="s">
        <v>284</v>
      </c>
      <c r="T236" t="s">
        <v>82</v>
      </c>
      <c r="U236" t="s"/>
      <c r="V236" t="s">
        <v>83</v>
      </c>
      <c r="W236" t="s">
        <v>84</v>
      </c>
      <c r="X236" t="s"/>
      <c r="Y236" t="s">
        <v>85</v>
      </c>
      <c r="Z236">
        <f>HYPERLINK("https://hotelmonitor-cachepage.eclerx.com/savepage/tk_1543219191799756_sr_2047.html","info")</f>
        <v/>
      </c>
      <c r="AA236" t="n">
        <v>222450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/>
      <c r="AM236" t="s"/>
      <c r="AN236" t="s">
        <v>87</v>
      </c>
      <c r="AO236" t="s">
        <v>88</v>
      </c>
      <c r="AP236" t="n">
        <v>23</v>
      </c>
      <c r="AQ236" t="s">
        <v>89</v>
      </c>
      <c r="AR236" t="s">
        <v>97</v>
      </c>
      <c r="AS236" t="s"/>
      <c r="AT236" t="s">
        <v>91</v>
      </c>
      <c r="AU236" t="s"/>
      <c r="AV236" t="s"/>
      <c r="AW236" t="s"/>
      <c r="AX236" t="s"/>
      <c r="AY236" t="n">
        <v>2268074</v>
      </c>
      <c r="AZ236" t="s">
        <v>296</v>
      </c>
      <c r="BA236" t="s"/>
      <c r="BB236" t="n">
        <v>4976531</v>
      </c>
      <c r="BC236" t="n">
        <v>-16.553755</v>
      </c>
      <c r="BD236" t="n">
        <v>28.416822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93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294</v>
      </c>
      <c r="F237" t="n">
        <v>1459367</v>
      </c>
      <c r="G237" t="s">
        <v>74</v>
      </c>
      <c r="H237" t="s">
        <v>75</v>
      </c>
      <c r="I237" t="s"/>
      <c r="J237" t="s">
        <v>76</v>
      </c>
      <c r="K237" t="n">
        <v>44</v>
      </c>
      <c r="L237" t="s">
        <v>77</v>
      </c>
      <c r="M237" t="s"/>
      <c r="N237" t="s">
        <v>78</v>
      </c>
      <c r="O237" t="s">
        <v>79</v>
      </c>
      <c r="P237" t="s">
        <v>295</v>
      </c>
      <c r="Q237" t="s"/>
      <c r="R237" t="s">
        <v>80</v>
      </c>
      <c r="S237" t="s">
        <v>194</v>
      </c>
      <c r="T237" t="s">
        <v>82</v>
      </c>
      <c r="U237" t="s"/>
      <c r="V237" t="s">
        <v>83</v>
      </c>
      <c r="W237" t="s">
        <v>84</v>
      </c>
      <c r="X237" t="s"/>
      <c r="Y237" t="s">
        <v>85</v>
      </c>
      <c r="Z237">
        <f>HYPERLINK("https://hotelmonitor-cachepage.eclerx.com/savepage/tk_1543219191799756_sr_2047.html","info")</f>
        <v/>
      </c>
      <c r="AA237" t="n">
        <v>222450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/>
      <c r="AM237" t="s"/>
      <c r="AN237" t="s">
        <v>87</v>
      </c>
      <c r="AO237" t="s">
        <v>88</v>
      </c>
      <c r="AP237" t="n">
        <v>23</v>
      </c>
      <c r="AQ237" t="s">
        <v>89</v>
      </c>
      <c r="AR237" t="s">
        <v>298</v>
      </c>
      <c r="AS237" t="s"/>
      <c r="AT237" t="s">
        <v>91</v>
      </c>
      <c r="AU237" t="s"/>
      <c r="AV237" t="s"/>
      <c r="AW237" t="s"/>
      <c r="AX237" t="s"/>
      <c r="AY237" t="n">
        <v>2268074</v>
      </c>
      <c r="AZ237" t="s">
        <v>296</v>
      </c>
      <c r="BA237" t="s"/>
      <c r="BB237" t="n">
        <v>4976531</v>
      </c>
      <c r="BC237" t="n">
        <v>-16.553755</v>
      </c>
      <c r="BD237" t="n">
        <v>28.416822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93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294</v>
      </c>
      <c r="F238" t="n">
        <v>1459367</v>
      </c>
      <c r="G238" t="s">
        <v>74</v>
      </c>
      <c r="H238" t="s">
        <v>75</v>
      </c>
      <c r="I238" t="s"/>
      <c r="J238" t="s">
        <v>76</v>
      </c>
      <c r="K238" t="n">
        <v>49</v>
      </c>
      <c r="L238" t="s">
        <v>77</v>
      </c>
      <c r="M238" t="s"/>
      <c r="N238" t="s">
        <v>78</v>
      </c>
      <c r="O238" t="s">
        <v>79</v>
      </c>
      <c r="P238" t="s">
        <v>295</v>
      </c>
      <c r="Q238" t="s"/>
      <c r="R238" t="s">
        <v>80</v>
      </c>
      <c r="S238" t="s">
        <v>201</v>
      </c>
      <c r="T238" t="s">
        <v>82</v>
      </c>
      <c r="U238" t="s"/>
      <c r="V238" t="s">
        <v>83</v>
      </c>
      <c r="W238" t="s">
        <v>84</v>
      </c>
      <c r="X238" t="s"/>
      <c r="Y238" t="s">
        <v>85</v>
      </c>
      <c r="Z238">
        <f>HYPERLINK("https://hotelmonitor-cachepage.eclerx.com/savepage/tk_1543219191799756_sr_2047.html","info")</f>
        <v/>
      </c>
      <c r="AA238" t="n">
        <v>222450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/>
      <c r="AM238" t="s"/>
      <c r="AN238" t="s">
        <v>87</v>
      </c>
      <c r="AO238" t="s">
        <v>88</v>
      </c>
      <c r="AP238" t="n">
        <v>23</v>
      </c>
      <c r="AQ238" t="s">
        <v>89</v>
      </c>
      <c r="AR238" t="s">
        <v>109</v>
      </c>
      <c r="AS238" t="s"/>
      <c r="AT238" t="s">
        <v>91</v>
      </c>
      <c r="AU238" t="s"/>
      <c r="AV238" t="s"/>
      <c r="AW238" t="s"/>
      <c r="AX238" t="s"/>
      <c r="AY238" t="n">
        <v>2268074</v>
      </c>
      <c r="AZ238" t="s">
        <v>296</v>
      </c>
      <c r="BA238" t="s"/>
      <c r="BB238" t="n">
        <v>4976531</v>
      </c>
      <c r="BC238" t="n">
        <v>-16.553755</v>
      </c>
      <c r="BD238" t="n">
        <v>28.416822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93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294</v>
      </c>
      <c r="F239" t="n">
        <v>1459367</v>
      </c>
      <c r="G239" t="s">
        <v>74</v>
      </c>
      <c r="H239" t="s">
        <v>75</v>
      </c>
      <c r="I239" t="s"/>
      <c r="J239" t="s">
        <v>76</v>
      </c>
      <c r="K239" t="n">
        <v>50</v>
      </c>
      <c r="L239" t="s">
        <v>77</v>
      </c>
      <c r="M239" t="s"/>
      <c r="N239" t="s">
        <v>78</v>
      </c>
      <c r="O239" t="s">
        <v>79</v>
      </c>
      <c r="P239" t="s">
        <v>295</v>
      </c>
      <c r="Q239" t="s"/>
      <c r="R239" t="s">
        <v>80</v>
      </c>
      <c r="S239" t="s">
        <v>203</v>
      </c>
      <c r="T239" t="s">
        <v>82</v>
      </c>
      <c r="U239" t="s"/>
      <c r="V239" t="s">
        <v>83</v>
      </c>
      <c r="W239" t="s">
        <v>84</v>
      </c>
      <c r="X239" t="s"/>
      <c r="Y239" t="s">
        <v>85</v>
      </c>
      <c r="Z239">
        <f>HYPERLINK("https://hotelmonitor-cachepage.eclerx.com/savepage/tk_1543219191799756_sr_2047.html","info")</f>
        <v/>
      </c>
      <c r="AA239" t="n">
        <v>222450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/>
      <c r="AM239" t="s"/>
      <c r="AN239" t="s">
        <v>87</v>
      </c>
      <c r="AO239" t="s">
        <v>88</v>
      </c>
      <c r="AP239" t="n">
        <v>23</v>
      </c>
      <c r="AQ239" t="s">
        <v>89</v>
      </c>
      <c r="AR239" t="s">
        <v>299</v>
      </c>
      <c r="AS239" t="s"/>
      <c r="AT239" t="s">
        <v>91</v>
      </c>
      <c r="AU239" t="s"/>
      <c r="AV239" t="s"/>
      <c r="AW239" t="s"/>
      <c r="AX239" t="s"/>
      <c r="AY239" t="n">
        <v>2268074</v>
      </c>
      <c r="AZ239" t="s">
        <v>296</v>
      </c>
      <c r="BA239" t="s"/>
      <c r="BB239" t="n">
        <v>4976531</v>
      </c>
      <c r="BC239" t="n">
        <v>-16.553755</v>
      </c>
      <c r="BD239" t="n">
        <v>28.416822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93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294</v>
      </c>
      <c r="F240" t="n">
        <v>1459367</v>
      </c>
      <c r="G240" t="s">
        <v>74</v>
      </c>
      <c r="H240" t="s">
        <v>75</v>
      </c>
      <c r="I240" t="s"/>
      <c r="J240" t="s">
        <v>76</v>
      </c>
      <c r="K240" t="n">
        <v>42</v>
      </c>
      <c r="L240" t="s">
        <v>77</v>
      </c>
      <c r="M240" t="s"/>
      <c r="N240" t="s">
        <v>78</v>
      </c>
      <c r="O240" t="s">
        <v>79</v>
      </c>
      <c r="P240" t="s">
        <v>295</v>
      </c>
      <c r="Q240" t="s"/>
      <c r="R240" t="s">
        <v>80</v>
      </c>
      <c r="S240" t="s">
        <v>284</v>
      </c>
      <c r="T240" t="s">
        <v>82</v>
      </c>
      <c r="U240" t="s"/>
      <c r="V240" t="s">
        <v>83</v>
      </c>
      <c r="W240" t="s">
        <v>84</v>
      </c>
      <c r="X240" t="s"/>
      <c r="Y240" t="s">
        <v>85</v>
      </c>
      <c r="Z240">
        <f>HYPERLINK("https://hotelmonitor-cachepage.eclerx.com/savepage/tk_1543219191799756_sr_2047.html","info")</f>
        <v/>
      </c>
      <c r="AA240" t="n">
        <v>222450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/>
      <c r="AM240" t="s"/>
      <c r="AN240" t="s">
        <v>87</v>
      </c>
      <c r="AO240" t="s">
        <v>88</v>
      </c>
      <c r="AP240" t="n">
        <v>23</v>
      </c>
      <c r="AQ240" t="s">
        <v>89</v>
      </c>
      <c r="AR240" t="s">
        <v>116</v>
      </c>
      <c r="AS240" t="s"/>
      <c r="AT240" t="s">
        <v>91</v>
      </c>
      <c r="AU240" t="s"/>
      <c r="AV240" t="s"/>
      <c r="AW240" t="s"/>
      <c r="AX240" t="s"/>
      <c r="AY240" t="n">
        <v>2268074</v>
      </c>
      <c r="AZ240" t="s">
        <v>296</v>
      </c>
      <c r="BA240" t="s"/>
      <c r="BB240" t="n">
        <v>4976531</v>
      </c>
      <c r="BC240" t="n">
        <v>-16.553755</v>
      </c>
      <c r="BD240" t="n">
        <v>28.416822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93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294</v>
      </c>
      <c r="F241" t="n">
        <v>1459367</v>
      </c>
      <c r="G241" t="s">
        <v>74</v>
      </c>
      <c r="H241" t="s">
        <v>75</v>
      </c>
      <c r="I241" t="s"/>
      <c r="J241" t="s">
        <v>76</v>
      </c>
      <c r="K241" t="n">
        <v>49</v>
      </c>
      <c r="L241" t="s">
        <v>77</v>
      </c>
      <c r="M241" t="s"/>
      <c r="N241" t="s">
        <v>78</v>
      </c>
      <c r="O241" t="s">
        <v>79</v>
      </c>
      <c r="P241" t="s">
        <v>295</v>
      </c>
      <c r="Q241" t="s"/>
      <c r="R241" t="s">
        <v>80</v>
      </c>
      <c r="S241" t="s">
        <v>201</v>
      </c>
      <c r="T241" t="s">
        <v>82</v>
      </c>
      <c r="U241" t="s"/>
      <c r="V241" t="s">
        <v>83</v>
      </c>
      <c r="W241" t="s">
        <v>84</v>
      </c>
      <c r="X241" t="s"/>
      <c r="Y241" t="s">
        <v>85</v>
      </c>
      <c r="Z241">
        <f>HYPERLINK("https://hotelmonitor-cachepage.eclerx.com/savepage/tk_1543219191799756_sr_2047.html","info")</f>
        <v/>
      </c>
      <c r="AA241" t="n">
        <v>222450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/>
      <c r="AM241" t="s"/>
      <c r="AN241" t="s">
        <v>87</v>
      </c>
      <c r="AO241" t="s">
        <v>88</v>
      </c>
      <c r="AP241" t="n">
        <v>23</v>
      </c>
      <c r="AQ241" t="s">
        <v>89</v>
      </c>
      <c r="AR241" t="s">
        <v>293</v>
      </c>
      <c r="AS241" t="s"/>
      <c r="AT241" t="s">
        <v>91</v>
      </c>
      <c r="AU241" t="s"/>
      <c r="AV241" t="s"/>
      <c r="AW241" t="s"/>
      <c r="AX241" t="s"/>
      <c r="AY241" t="n">
        <v>2268074</v>
      </c>
      <c r="AZ241" t="s">
        <v>296</v>
      </c>
      <c r="BA241" t="s"/>
      <c r="BB241" t="n">
        <v>4976531</v>
      </c>
      <c r="BC241" t="n">
        <v>-16.553755</v>
      </c>
      <c r="BD241" t="n">
        <v>28.416822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93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294</v>
      </c>
      <c r="F242" t="n">
        <v>1459367</v>
      </c>
      <c r="G242" t="s">
        <v>74</v>
      </c>
      <c r="H242" t="s">
        <v>75</v>
      </c>
      <c r="I242" t="s"/>
      <c r="J242" t="s">
        <v>76</v>
      </c>
      <c r="K242" t="n">
        <v>42</v>
      </c>
      <c r="L242" t="s">
        <v>77</v>
      </c>
      <c r="M242" t="s"/>
      <c r="N242" t="s">
        <v>78</v>
      </c>
      <c r="O242" t="s">
        <v>79</v>
      </c>
      <c r="P242" t="s">
        <v>295</v>
      </c>
      <c r="Q242" t="s"/>
      <c r="R242" t="s">
        <v>80</v>
      </c>
      <c r="S242" t="s">
        <v>284</v>
      </c>
      <c r="T242" t="s">
        <v>82</v>
      </c>
      <c r="U242" t="s"/>
      <c r="V242" t="s">
        <v>83</v>
      </c>
      <c r="W242" t="s">
        <v>84</v>
      </c>
      <c r="X242" t="s"/>
      <c r="Y242" t="s">
        <v>85</v>
      </c>
      <c r="Z242">
        <f>HYPERLINK("https://hotelmonitor-cachepage.eclerx.com/savepage/tk_1543219191799756_sr_2047.html","info")</f>
        <v/>
      </c>
      <c r="AA242" t="n">
        <v>222450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/>
      <c r="AM242" t="s"/>
      <c r="AN242" t="s">
        <v>87</v>
      </c>
      <c r="AO242" t="s">
        <v>88</v>
      </c>
      <c r="AP242" t="n">
        <v>23</v>
      </c>
      <c r="AQ242" t="s">
        <v>89</v>
      </c>
      <c r="AR242" t="s">
        <v>133</v>
      </c>
      <c r="AS242" t="s"/>
      <c r="AT242" t="s">
        <v>91</v>
      </c>
      <c r="AU242" t="s"/>
      <c r="AV242" t="s"/>
      <c r="AW242" t="s"/>
      <c r="AX242" t="s"/>
      <c r="AY242" t="n">
        <v>2268074</v>
      </c>
      <c r="AZ242" t="s">
        <v>296</v>
      </c>
      <c r="BA242" t="s"/>
      <c r="BB242" t="n">
        <v>4976531</v>
      </c>
      <c r="BC242" t="n">
        <v>-16.553755</v>
      </c>
      <c r="BD242" t="n">
        <v>28.416822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93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294</v>
      </c>
      <c r="F243" t="n">
        <v>1459367</v>
      </c>
      <c r="G243" t="s">
        <v>74</v>
      </c>
      <c r="H243" t="s">
        <v>75</v>
      </c>
      <c r="I243" t="s"/>
      <c r="J243" t="s">
        <v>76</v>
      </c>
      <c r="K243" t="n">
        <v>48</v>
      </c>
      <c r="L243" t="s">
        <v>77</v>
      </c>
      <c r="M243" t="s"/>
      <c r="N243" t="s">
        <v>78</v>
      </c>
      <c r="O243" t="s">
        <v>79</v>
      </c>
      <c r="P243" t="s">
        <v>295</v>
      </c>
      <c r="Q243" t="s"/>
      <c r="R243" t="s">
        <v>80</v>
      </c>
      <c r="S243" t="s">
        <v>300</v>
      </c>
      <c r="T243" t="s">
        <v>82</v>
      </c>
      <c r="U243" t="s"/>
      <c r="V243" t="s">
        <v>83</v>
      </c>
      <c r="W243" t="s">
        <v>84</v>
      </c>
      <c r="X243" t="s"/>
      <c r="Y243" t="s">
        <v>85</v>
      </c>
      <c r="Z243">
        <f>HYPERLINK("https://hotelmonitor-cachepage.eclerx.com/savepage/tk_1543219191799756_sr_2047.html","info")</f>
        <v/>
      </c>
      <c r="AA243" t="n">
        <v>222450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>
        <v>87</v>
      </c>
      <c r="AO243" t="s">
        <v>88</v>
      </c>
      <c r="AP243" t="n">
        <v>23</v>
      </c>
      <c r="AQ243" t="s">
        <v>89</v>
      </c>
      <c r="AR243" t="s">
        <v>111</v>
      </c>
      <c r="AS243" t="s"/>
      <c r="AT243" t="s">
        <v>91</v>
      </c>
      <c r="AU243" t="s"/>
      <c r="AV243" t="s"/>
      <c r="AW243" t="s"/>
      <c r="AX243" t="s"/>
      <c r="AY243" t="n">
        <v>2268074</v>
      </c>
      <c r="AZ243" t="s">
        <v>296</v>
      </c>
      <c r="BA243" t="s"/>
      <c r="BB243" t="n">
        <v>4976531</v>
      </c>
      <c r="BC243" t="n">
        <v>-16.553755</v>
      </c>
      <c r="BD243" t="n">
        <v>28.416822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93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294</v>
      </c>
      <c r="F244" t="n">
        <v>1459367</v>
      </c>
      <c r="G244" t="s">
        <v>74</v>
      </c>
      <c r="H244" t="s">
        <v>75</v>
      </c>
      <c r="I244" t="s"/>
      <c r="J244" t="s">
        <v>76</v>
      </c>
      <c r="K244" t="n">
        <v>47</v>
      </c>
      <c r="L244" t="s">
        <v>77</v>
      </c>
      <c r="M244" t="s"/>
      <c r="N244" t="s">
        <v>78</v>
      </c>
      <c r="O244" t="s">
        <v>79</v>
      </c>
      <c r="P244" t="s">
        <v>295</v>
      </c>
      <c r="Q244" t="s"/>
      <c r="R244" t="s">
        <v>80</v>
      </c>
      <c r="S244" t="s">
        <v>286</v>
      </c>
      <c r="T244" t="s">
        <v>82</v>
      </c>
      <c r="U244" t="s"/>
      <c r="V244" t="s">
        <v>83</v>
      </c>
      <c r="W244" t="s">
        <v>84</v>
      </c>
      <c r="X244" t="s"/>
      <c r="Y244" t="s">
        <v>85</v>
      </c>
      <c r="Z244">
        <f>HYPERLINK("https://hotelmonitor-cachepage.eclerx.com/savepage/tk_1543219191799756_sr_2047.html","info")</f>
        <v/>
      </c>
      <c r="AA244" t="n">
        <v>222450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>
        <v>87</v>
      </c>
      <c r="AO244" t="s">
        <v>88</v>
      </c>
      <c r="AP244" t="n">
        <v>23</v>
      </c>
      <c r="AQ244" t="s">
        <v>89</v>
      </c>
      <c r="AR244" t="s">
        <v>118</v>
      </c>
      <c r="AS244" t="s"/>
      <c r="AT244" t="s">
        <v>91</v>
      </c>
      <c r="AU244" t="s"/>
      <c r="AV244" t="s"/>
      <c r="AW244" t="s"/>
      <c r="AX244" t="s"/>
      <c r="AY244" t="n">
        <v>2268074</v>
      </c>
      <c r="AZ244" t="s">
        <v>296</v>
      </c>
      <c r="BA244" t="s"/>
      <c r="BB244" t="n">
        <v>4976531</v>
      </c>
      <c r="BC244" t="n">
        <v>-16.553755</v>
      </c>
      <c r="BD244" t="n">
        <v>28.416822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93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301</v>
      </c>
      <c r="F245" t="n">
        <v>377368</v>
      </c>
      <c r="G245" t="s">
        <v>74</v>
      </c>
      <c r="H245" t="s">
        <v>75</v>
      </c>
      <c r="I245" t="s"/>
      <c r="J245" t="s">
        <v>76</v>
      </c>
      <c r="K245" t="n">
        <v>182</v>
      </c>
      <c r="L245" t="s">
        <v>77</v>
      </c>
      <c r="M245" t="s"/>
      <c r="N245" t="s">
        <v>78</v>
      </c>
      <c r="O245" t="s">
        <v>79</v>
      </c>
      <c r="P245" t="s">
        <v>302</v>
      </c>
      <c r="Q245" t="s"/>
      <c r="R245" t="s">
        <v>80</v>
      </c>
      <c r="S245" t="s">
        <v>303</v>
      </c>
      <c r="T245" t="s">
        <v>82</v>
      </c>
      <c r="U245" t="s"/>
      <c r="V245" t="s">
        <v>83</v>
      </c>
      <c r="W245" t="s">
        <v>84</v>
      </c>
      <c r="X245" t="s"/>
      <c r="Y245" t="s">
        <v>85</v>
      </c>
      <c r="Z245">
        <f>HYPERLINK("https://hotelmonitor-cachepage.eclerx.com/savepage/tk_1543219041739315_sr_2047.html","info")</f>
        <v/>
      </c>
      <c r="AA245" t="n">
        <v>1975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>
        <v>87</v>
      </c>
      <c r="AO245" t="s">
        <v>88</v>
      </c>
      <c r="AP245" t="n">
        <v>2</v>
      </c>
      <c r="AQ245" t="s">
        <v>89</v>
      </c>
      <c r="AR245" t="s">
        <v>90</v>
      </c>
      <c r="AS245" t="s"/>
      <c r="AT245" t="s">
        <v>91</v>
      </c>
      <c r="AU245" t="s"/>
      <c r="AV245" t="s"/>
      <c r="AW245" t="s"/>
      <c r="AX245" t="s"/>
      <c r="AY245" t="n">
        <v>2948884</v>
      </c>
      <c r="AZ245" t="s">
        <v>304</v>
      </c>
      <c r="BA245" t="s"/>
      <c r="BB245" t="n">
        <v>4341700</v>
      </c>
      <c r="BC245" t="n">
        <v>-16.774576</v>
      </c>
      <c r="BD245" t="n">
        <v>28.12164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93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301</v>
      </c>
      <c r="F246" t="n">
        <v>377368</v>
      </c>
      <c r="G246" t="s">
        <v>74</v>
      </c>
      <c r="H246" t="s">
        <v>75</v>
      </c>
      <c r="I246" t="s"/>
      <c r="J246" t="s">
        <v>76</v>
      </c>
      <c r="K246" t="n">
        <v>195</v>
      </c>
      <c r="L246" t="s">
        <v>77</v>
      </c>
      <c r="M246" t="s"/>
      <c r="N246" t="s">
        <v>78</v>
      </c>
      <c r="O246" t="s">
        <v>79</v>
      </c>
      <c r="P246" t="s">
        <v>302</v>
      </c>
      <c r="Q246" t="s"/>
      <c r="R246" t="s">
        <v>80</v>
      </c>
      <c r="S246" t="s">
        <v>217</v>
      </c>
      <c r="T246" t="s">
        <v>82</v>
      </c>
      <c r="U246" t="s"/>
      <c r="V246" t="s">
        <v>83</v>
      </c>
      <c r="W246" t="s">
        <v>84</v>
      </c>
      <c r="X246" t="s"/>
      <c r="Y246" t="s">
        <v>85</v>
      </c>
      <c r="Z246">
        <f>HYPERLINK("https://hotelmonitor-cachepage.eclerx.com/savepage/tk_1543219041739315_sr_2047.html","info")</f>
        <v/>
      </c>
      <c r="AA246" t="n">
        <v>1975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>
        <v>87</v>
      </c>
      <c r="AO246" t="s">
        <v>88</v>
      </c>
      <c r="AP246" t="n">
        <v>2</v>
      </c>
      <c r="AQ246" t="s">
        <v>89</v>
      </c>
      <c r="AR246" t="s">
        <v>96</v>
      </c>
      <c r="AS246" t="s"/>
      <c r="AT246" t="s">
        <v>91</v>
      </c>
      <c r="AU246" t="s"/>
      <c r="AV246" t="s"/>
      <c r="AW246" t="s"/>
      <c r="AX246" t="s"/>
      <c r="AY246" t="n">
        <v>2948884</v>
      </c>
      <c r="AZ246" t="s">
        <v>304</v>
      </c>
      <c r="BA246" t="s"/>
      <c r="BB246" t="n">
        <v>4341700</v>
      </c>
      <c r="BC246" t="n">
        <v>-16.774576</v>
      </c>
      <c r="BD246" t="n">
        <v>28.12164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93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301</v>
      </c>
      <c r="F247" t="n">
        <v>377368</v>
      </c>
      <c r="G247" t="s">
        <v>74</v>
      </c>
      <c r="H247" t="s">
        <v>75</v>
      </c>
      <c r="I247" t="s"/>
      <c r="J247" t="s">
        <v>76</v>
      </c>
      <c r="K247" t="n">
        <v>195</v>
      </c>
      <c r="L247" t="s">
        <v>77</v>
      </c>
      <c r="M247" t="s"/>
      <c r="N247" t="s">
        <v>78</v>
      </c>
      <c r="O247" t="s">
        <v>79</v>
      </c>
      <c r="P247" t="s">
        <v>302</v>
      </c>
      <c r="Q247" t="s"/>
      <c r="R247" t="s">
        <v>80</v>
      </c>
      <c r="S247" t="s">
        <v>217</v>
      </c>
      <c r="T247" t="s">
        <v>82</v>
      </c>
      <c r="U247" t="s"/>
      <c r="V247" t="s">
        <v>83</v>
      </c>
      <c r="W247" t="s">
        <v>84</v>
      </c>
      <c r="X247" t="s"/>
      <c r="Y247" t="s">
        <v>85</v>
      </c>
      <c r="Z247">
        <f>HYPERLINK("https://hotelmonitor-cachepage.eclerx.com/savepage/tk_1543219041739315_sr_2047.html","info")</f>
        <v/>
      </c>
      <c r="AA247" t="n">
        <v>1975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>
        <v>87</v>
      </c>
      <c r="AO247" t="s">
        <v>88</v>
      </c>
      <c r="AP247" t="n">
        <v>2</v>
      </c>
      <c r="AQ247" t="s">
        <v>89</v>
      </c>
      <c r="AR247" t="s">
        <v>95</v>
      </c>
      <c r="AS247" t="s"/>
      <c r="AT247" t="s">
        <v>91</v>
      </c>
      <c r="AU247" t="s"/>
      <c r="AV247" t="s"/>
      <c r="AW247" t="s"/>
      <c r="AX247" t="s"/>
      <c r="AY247" t="n">
        <v>2948884</v>
      </c>
      <c r="AZ247" t="s">
        <v>304</v>
      </c>
      <c r="BA247" t="s"/>
      <c r="BB247" t="n">
        <v>4341700</v>
      </c>
      <c r="BC247" t="n">
        <v>-16.774576</v>
      </c>
      <c r="BD247" t="n">
        <v>28.12164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93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301</v>
      </c>
      <c r="F248" t="n">
        <v>377368</v>
      </c>
      <c r="G248" t="s">
        <v>74</v>
      </c>
      <c r="H248" t="s">
        <v>75</v>
      </c>
      <c r="I248" t="s"/>
      <c r="J248" t="s">
        <v>76</v>
      </c>
      <c r="K248" t="n">
        <v>195</v>
      </c>
      <c r="L248" t="s">
        <v>77</v>
      </c>
      <c r="M248" t="s"/>
      <c r="N248" t="s">
        <v>78</v>
      </c>
      <c r="O248" t="s">
        <v>79</v>
      </c>
      <c r="P248" t="s">
        <v>302</v>
      </c>
      <c r="Q248" t="s"/>
      <c r="R248" t="s">
        <v>80</v>
      </c>
      <c r="S248" t="s">
        <v>217</v>
      </c>
      <c r="T248" t="s">
        <v>82</v>
      </c>
      <c r="U248" t="s"/>
      <c r="V248" t="s">
        <v>83</v>
      </c>
      <c r="W248" t="s">
        <v>84</v>
      </c>
      <c r="X248" t="s"/>
      <c r="Y248" t="s">
        <v>85</v>
      </c>
      <c r="Z248">
        <f>HYPERLINK("https://hotelmonitor-cachepage.eclerx.com/savepage/tk_1543219041739315_sr_2047.html","info")</f>
        <v/>
      </c>
      <c r="AA248" t="n">
        <v>1975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>
        <v>87</v>
      </c>
      <c r="AO248" t="s">
        <v>88</v>
      </c>
      <c r="AP248" t="n">
        <v>2</v>
      </c>
      <c r="AQ248" t="s">
        <v>89</v>
      </c>
      <c r="AR248" t="s">
        <v>305</v>
      </c>
      <c r="AS248" t="s"/>
      <c r="AT248" t="s">
        <v>91</v>
      </c>
      <c r="AU248" t="s"/>
      <c r="AV248" t="s"/>
      <c r="AW248" t="s"/>
      <c r="AX248" t="s"/>
      <c r="AY248" t="n">
        <v>2948884</v>
      </c>
      <c r="AZ248" t="s">
        <v>304</v>
      </c>
      <c r="BA248" t="s"/>
      <c r="BB248" t="n">
        <v>4341700</v>
      </c>
      <c r="BC248" t="n">
        <v>-16.774576</v>
      </c>
      <c r="BD248" t="n">
        <v>28.12164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93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301</v>
      </c>
      <c r="F249" t="n">
        <v>377368</v>
      </c>
      <c r="G249" t="s">
        <v>74</v>
      </c>
      <c r="H249" t="s">
        <v>75</v>
      </c>
      <c r="I249" t="s"/>
      <c r="J249" t="s">
        <v>76</v>
      </c>
      <c r="K249" t="n">
        <v>195</v>
      </c>
      <c r="L249" t="s">
        <v>77</v>
      </c>
      <c r="M249" t="s"/>
      <c r="N249" t="s">
        <v>78</v>
      </c>
      <c r="O249" t="s">
        <v>79</v>
      </c>
      <c r="P249" t="s">
        <v>302</v>
      </c>
      <c r="Q249" t="s"/>
      <c r="R249" t="s">
        <v>80</v>
      </c>
      <c r="S249" t="s">
        <v>217</v>
      </c>
      <c r="T249" t="s">
        <v>82</v>
      </c>
      <c r="U249" t="s"/>
      <c r="V249" t="s">
        <v>83</v>
      </c>
      <c r="W249" t="s">
        <v>84</v>
      </c>
      <c r="X249" t="s"/>
      <c r="Y249" t="s">
        <v>85</v>
      </c>
      <c r="Z249">
        <f>HYPERLINK("https://hotelmonitor-cachepage.eclerx.com/savepage/tk_1543219041739315_sr_2047.html","info")</f>
        <v/>
      </c>
      <c r="AA249" t="n">
        <v>1975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>
        <v>87</v>
      </c>
      <c r="AO249" t="s">
        <v>88</v>
      </c>
      <c r="AP249" t="n">
        <v>2</v>
      </c>
      <c r="AQ249" t="s">
        <v>89</v>
      </c>
      <c r="AR249" t="s">
        <v>97</v>
      </c>
      <c r="AS249" t="s"/>
      <c r="AT249" t="s">
        <v>91</v>
      </c>
      <c r="AU249" t="s"/>
      <c r="AV249" t="s"/>
      <c r="AW249" t="s"/>
      <c r="AX249" t="s"/>
      <c r="AY249" t="n">
        <v>2948884</v>
      </c>
      <c r="AZ249" t="s">
        <v>304</v>
      </c>
      <c r="BA249" t="s"/>
      <c r="BB249" t="n">
        <v>4341700</v>
      </c>
      <c r="BC249" t="n">
        <v>-16.774576</v>
      </c>
      <c r="BD249" t="n">
        <v>28.12164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93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301</v>
      </c>
      <c r="F250" t="n">
        <v>377368</v>
      </c>
      <c r="G250" t="s">
        <v>74</v>
      </c>
      <c r="H250" t="s">
        <v>75</v>
      </c>
      <c r="I250" t="s"/>
      <c r="J250" t="s">
        <v>76</v>
      </c>
      <c r="K250" t="n">
        <v>328</v>
      </c>
      <c r="L250" t="s">
        <v>77</v>
      </c>
      <c r="M250" t="s"/>
      <c r="N250" t="s">
        <v>78</v>
      </c>
      <c r="O250" t="s">
        <v>79</v>
      </c>
      <c r="P250" t="s">
        <v>302</v>
      </c>
      <c r="Q250" t="s"/>
      <c r="R250" t="s">
        <v>80</v>
      </c>
      <c r="S250" t="s">
        <v>306</v>
      </c>
      <c r="T250" t="s">
        <v>82</v>
      </c>
      <c r="U250" t="s"/>
      <c r="V250" t="s">
        <v>83</v>
      </c>
      <c r="W250" t="s">
        <v>84</v>
      </c>
      <c r="X250" t="s"/>
      <c r="Y250" t="s">
        <v>85</v>
      </c>
      <c r="Z250">
        <f>HYPERLINK("https://hotelmonitor-cachepage.eclerx.com/savepage/tk_1543219041739315_sr_2047.html","info")</f>
        <v/>
      </c>
      <c r="AA250" t="n">
        <v>1975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>
        <v>87</v>
      </c>
      <c r="AO250" t="s">
        <v>88</v>
      </c>
      <c r="AP250" t="n">
        <v>2</v>
      </c>
      <c r="AQ250" t="s">
        <v>89</v>
      </c>
      <c r="AR250" t="s">
        <v>299</v>
      </c>
      <c r="AS250" t="s"/>
      <c r="AT250" t="s">
        <v>91</v>
      </c>
      <c r="AU250" t="s"/>
      <c r="AV250" t="s"/>
      <c r="AW250" t="s"/>
      <c r="AX250" t="s"/>
      <c r="AY250" t="n">
        <v>2948884</v>
      </c>
      <c r="AZ250" t="s">
        <v>304</v>
      </c>
      <c r="BA250" t="s"/>
      <c r="BB250" t="n">
        <v>4341700</v>
      </c>
      <c r="BC250" t="n">
        <v>-16.774576</v>
      </c>
      <c r="BD250" t="n">
        <v>28.12164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93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301</v>
      </c>
      <c r="F251" t="n">
        <v>377368</v>
      </c>
      <c r="G251" t="s">
        <v>74</v>
      </c>
      <c r="H251" t="s">
        <v>75</v>
      </c>
      <c r="I251" t="s"/>
      <c r="J251" t="s">
        <v>76</v>
      </c>
      <c r="K251" t="n">
        <v>308</v>
      </c>
      <c r="L251" t="s">
        <v>77</v>
      </c>
      <c r="M251" t="s"/>
      <c r="N251" t="s">
        <v>78</v>
      </c>
      <c r="O251" t="s">
        <v>79</v>
      </c>
      <c r="P251" t="s">
        <v>302</v>
      </c>
      <c r="Q251" t="s"/>
      <c r="R251" t="s">
        <v>80</v>
      </c>
      <c r="S251" t="s">
        <v>243</v>
      </c>
      <c r="T251" t="s">
        <v>82</v>
      </c>
      <c r="U251" t="s"/>
      <c r="V251" t="s">
        <v>83</v>
      </c>
      <c r="W251" t="s">
        <v>84</v>
      </c>
      <c r="X251" t="s"/>
      <c r="Y251" t="s">
        <v>85</v>
      </c>
      <c r="Z251">
        <f>HYPERLINK("https://hotelmonitor-cachepage.eclerx.com/savepage/tk_1543219041739315_sr_2047.html","info")</f>
        <v/>
      </c>
      <c r="AA251" t="n">
        <v>1975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>
        <v>87</v>
      </c>
      <c r="AO251" t="s">
        <v>88</v>
      </c>
      <c r="AP251" t="n">
        <v>2</v>
      </c>
      <c r="AQ251" t="s">
        <v>89</v>
      </c>
      <c r="AR251" t="s">
        <v>109</v>
      </c>
      <c r="AS251" t="s"/>
      <c r="AT251" t="s">
        <v>91</v>
      </c>
      <c r="AU251" t="s"/>
      <c r="AV251" t="s"/>
      <c r="AW251" t="s"/>
      <c r="AX251" t="s"/>
      <c r="AY251" t="n">
        <v>2948884</v>
      </c>
      <c r="AZ251" t="s">
        <v>304</v>
      </c>
      <c r="BA251" t="s"/>
      <c r="BB251" t="n">
        <v>4341700</v>
      </c>
      <c r="BC251" t="n">
        <v>-16.774576</v>
      </c>
      <c r="BD251" t="n">
        <v>28.12164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93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301</v>
      </c>
      <c r="F252" t="n">
        <v>377368</v>
      </c>
      <c r="G252" t="s">
        <v>74</v>
      </c>
      <c r="H252" t="s">
        <v>75</v>
      </c>
      <c r="I252" t="s"/>
      <c r="J252" t="s">
        <v>76</v>
      </c>
      <c r="K252" t="n">
        <v>195</v>
      </c>
      <c r="L252" t="s">
        <v>77</v>
      </c>
      <c r="M252" t="s"/>
      <c r="N252" t="s">
        <v>78</v>
      </c>
      <c r="O252" t="s">
        <v>79</v>
      </c>
      <c r="P252" t="s">
        <v>302</v>
      </c>
      <c r="Q252" t="s"/>
      <c r="R252" t="s">
        <v>80</v>
      </c>
      <c r="S252" t="s">
        <v>217</v>
      </c>
      <c r="T252" t="s">
        <v>82</v>
      </c>
      <c r="U252" t="s"/>
      <c r="V252" t="s">
        <v>83</v>
      </c>
      <c r="W252" t="s">
        <v>84</v>
      </c>
      <c r="X252" t="s"/>
      <c r="Y252" t="s">
        <v>85</v>
      </c>
      <c r="Z252">
        <f>HYPERLINK("https://hotelmonitor-cachepage.eclerx.com/savepage/tk_1543219041739315_sr_2047.html","info")</f>
        <v/>
      </c>
      <c r="AA252" t="n">
        <v>1975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>
        <v>87</v>
      </c>
      <c r="AO252" t="s">
        <v>88</v>
      </c>
      <c r="AP252" t="n">
        <v>2</v>
      </c>
      <c r="AQ252" t="s">
        <v>89</v>
      </c>
      <c r="AR252" t="s">
        <v>106</v>
      </c>
      <c r="AS252" t="s"/>
      <c r="AT252" t="s">
        <v>91</v>
      </c>
      <c r="AU252" t="s"/>
      <c r="AV252" t="s"/>
      <c r="AW252" t="s"/>
      <c r="AX252" t="s"/>
      <c r="AY252" t="n">
        <v>2948884</v>
      </c>
      <c r="AZ252" t="s">
        <v>304</v>
      </c>
      <c r="BA252" t="s"/>
      <c r="BB252" t="n">
        <v>4341700</v>
      </c>
      <c r="BC252" t="n">
        <v>-16.774576</v>
      </c>
      <c r="BD252" t="n">
        <v>28.12164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93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301</v>
      </c>
      <c r="F253" t="n">
        <v>377368</v>
      </c>
      <c r="G253" t="s">
        <v>74</v>
      </c>
      <c r="H253" t="s">
        <v>75</v>
      </c>
      <c r="I253" t="s"/>
      <c r="J253" t="s">
        <v>76</v>
      </c>
      <c r="K253" t="n">
        <v>197</v>
      </c>
      <c r="L253" t="s">
        <v>77</v>
      </c>
      <c r="M253" t="s"/>
      <c r="N253" t="s">
        <v>78</v>
      </c>
      <c r="O253" t="s">
        <v>79</v>
      </c>
      <c r="P253" t="s">
        <v>302</v>
      </c>
      <c r="Q253" t="s"/>
      <c r="R253" t="s">
        <v>80</v>
      </c>
      <c r="S253" t="s">
        <v>307</v>
      </c>
      <c r="T253" t="s">
        <v>82</v>
      </c>
      <c r="U253" t="s"/>
      <c r="V253" t="s">
        <v>83</v>
      </c>
      <c r="W253" t="s">
        <v>84</v>
      </c>
      <c r="X253" t="s"/>
      <c r="Y253" t="s">
        <v>85</v>
      </c>
      <c r="Z253">
        <f>HYPERLINK("https://hotelmonitor-cachepage.eclerx.com/savepage/tk_1543219041739315_sr_2047.html","info")</f>
        <v/>
      </c>
      <c r="AA253" t="n">
        <v>1975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>
        <v>87</v>
      </c>
      <c r="AO253" t="s">
        <v>88</v>
      </c>
      <c r="AP253" t="n">
        <v>2</v>
      </c>
      <c r="AQ253" t="s">
        <v>89</v>
      </c>
      <c r="AR253" t="s">
        <v>99</v>
      </c>
      <c r="AS253" t="s"/>
      <c r="AT253" t="s">
        <v>91</v>
      </c>
      <c r="AU253" t="s"/>
      <c r="AV253" t="s"/>
      <c r="AW253" t="s"/>
      <c r="AX253" t="s"/>
      <c r="AY253" t="n">
        <v>2948884</v>
      </c>
      <c r="AZ253" t="s">
        <v>304</v>
      </c>
      <c r="BA253" t="s"/>
      <c r="BB253" t="n">
        <v>4341700</v>
      </c>
      <c r="BC253" t="n">
        <v>-16.774576</v>
      </c>
      <c r="BD253" t="n">
        <v>28.12164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93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301</v>
      </c>
      <c r="F254" t="n">
        <v>377368</v>
      </c>
      <c r="G254" t="s">
        <v>74</v>
      </c>
      <c r="H254" t="s">
        <v>75</v>
      </c>
      <c r="I254" t="s"/>
      <c r="J254" t="s">
        <v>76</v>
      </c>
      <c r="K254" t="n">
        <v>183</v>
      </c>
      <c r="L254" t="s">
        <v>77</v>
      </c>
      <c r="M254" t="s"/>
      <c r="N254" t="s">
        <v>78</v>
      </c>
      <c r="O254" t="s">
        <v>79</v>
      </c>
      <c r="P254" t="s">
        <v>302</v>
      </c>
      <c r="Q254" t="s"/>
      <c r="R254" t="s">
        <v>80</v>
      </c>
      <c r="S254" t="s">
        <v>169</v>
      </c>
      <c r="T254" t="s">
        <v>82</v>
      </c>
      <c r="U254" t="s"/>
      <c r="V254" t="s">
        <v>83</v>
      </c>
      <c r="W254" t="s">
        <v>84</v>
      </c>
      <c r="X254" t="s"/>
      <c r="Y254" t="s">
        <v>85</v>
      </c>
      <c r="Z254">
        <f>HYPERLINK("https://hotelmonitor-cachepage.eclerx.com/savepage/tk_1543219041739315_sr_2047.html","info")</f>
        <v/>
      </c>
      <c r="AA254" t="n">
        <v>1975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>
        <v>87</v>
      </c>
      <c r="AO254" t="s">
        <v>88</v>
      </c>
      <c r="AP254" t="n">
        <v>2</v>
      </c>
      <c r="AQ254" t="s">
        <v>89</v>
      </c>
      <c r="AR254" t="s">
        <v>225</v>
      </c>
      <c r="AS254" t="s"/>
      <c r="AT254" t="s">
        <v>91</v>
      </c>
      <c r="AU254" t="s"/>
      <c r="AV254" t="s"/>
      <c r="AW254" t="s"/>
      <c r="AX254" t="s"/>
      <c r="AY254" t="n">
        <v>2948884</v>
      </c>
      <c r="AZ254" t="s">
        <v>304</v>
      </c>
      <c r="BA254" t="s"/>
      <c r="BB254" t="n">
        <v>4341700</v>
      </c>
      <c r="BC254" t="n">
        <v>-16.774576</v>
      </c>
      <c r="BD254" t="n">
        <v>28.12164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93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301</v>
      </c>
      <c r="F255" t="n">
        <v>377368</v>
      </c>
      <c r="G255" t="s">
        <v>74</v>
      </c>
      <c r="H255" t="s">
        <v>75</v>
      </c>
      <c r="I255" t="s"/>
      <c r="J255" t="s">
        <v>76</v>
      </c>
      <c r="K255" t="n">
        <v>204</v>
      </c>
      <c r="L255" t="s">
        <v>77</v>
      </c>
      <c r="M255" t="s"/>
      <c r="N255" t="s">
        <v>78</v>
      </c>
      <c r="O255" t="s">
        <v>79</v>
      </c>
      <c r="P255" t="s">
        <v>302</v>
      </c>
      <c r="Q255" t="s"/>
      <c r="R255" t="s">
        <v>80</v>
      </c>
      <c r="S255" t="s">
        <v>308</v>
      </c>
      <c r="T255" t="s">
        <v>82</v>
      </c>
      <c r="U255" t="s"/>
      <c r="V255" t="s">
        <v>83</v>
      </c>
      <c r="W255" t="s">
        <v>84</v>
      </c>
      <c r="X255" t="s"/>
      <c r="Y255" t="s">
        <v>85</v>
      </c>
      <c r="Z255">
        <f>HYPERLINK("https://hotelmonitor-cachepage.eclerx.com/savepage/tk_1543219041739315_sr_2047.html","info")</f>
        <v/>
      </c>
      <c r="AA255" t="n">
        <v>1975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>
        <v>87</v>
      </c>
      <c r="AO255" t="s">
        <v>88</v>
      </c>
      <c r="AP255" t="n">
        <v>2</v>
      </c>
      <c r="AQ255" t="s">
        <v>89</v>
      </c>
      <c r="AR255" t="s">
        <v>111</v>
      </c>
      <c r="AS255" t="s"/>
      <c r="AT255" t="s">
        <v>91</v>
      </c>
      <c r="AU255" t="s"/>
      <c r="AV255" t="s"/>
      <c r="AW255" t="s"/>
      <c r="AX255" t="s"/>
      <c r="AY255" t="n">
        <v>2948884</v>
      </c>
      <c r="AZ255" t="s">
        <v>304</v>
      </c>
      <c r="BA255" t="s"/>
      <c r="BB255" t="n">
        <v>4341700</v>
      </c>
      <c r="BC255" t="n">
        <v>-16.774576</v>
      </c>
      <c r="BD255" t="n">
        <v>28.12164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93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301</v>
      </c>
      <c r="F256" t="n">
        <v>377368</v>
      </c>
      <c r="G256" t="s">
        <v>74</v>
      </c>
      <c r="H256" t="s">
        <v>75</v>
      </c>
      <c r="I256" t="s"/>
      <c r="J256" t="s">
        <v>76</v>
      </c>
      <c r="K256" t="n">
        <v>195</v>
      </c>
      <c r="L256" t="s">
        <v>77</v>
      </c>
      <c r="M256" t="s"/>
      <c r="N256" t="s">
        <v>78</v>
      </c>
      <c r="O256" t="s">
        <v>79</v>
      </c>
      <c r="P256" t="s">
        <v>302</v>
      </c>
      <c r="Q256" t="s"/>
      <c r="R256" t="s">
        <v>80</v>
      </c>
      <c r="S256" t="s">
        <v>217</v>
      </c>
      <c r="T256" t="s">
        <v>82</v>
      </c>
      <c r="U256" t="s"/>
      <c r="V256" t="s">
        <v>83</v>
      </c>
      <c r="W256" t="s">
        <v>84</v>
      </c>
      <c r="X256" t="s"/>
      <c r="Y256" t="s">
        <v>85</v>
      </c>
      <c r="Z256">
        <f>HYPERLINK("https://hotelmonitor-cachepage.eclerx.com/savepage/tk_1543219041739315_sr_2047.html","info")</f>
        <v/>
      </c>
      <c r="AA256" t="n">
        <v>1975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>
        <v>87</v>
      </c>
      <c r="AO256" t="s">
        <v>88</v>
      </c>
      <c r="AP256" t="n">
        <v>2</v>
      </c>
      <c r="AQ256" t="s">
        <v>89</v>
      </c>
      <c r="AR256" t="s">
        <v>116</v>
      </c>
      <c r="AS256" t="s"/>
      <c r="AT256" t="s">
        <v>91</v>
      </c>
      <c r="AU256" t="s"/>
      <c r="AV256" t="s"/>
      <c r="AW256" t="s"/>
      <c r="AX256" t="s"/>
      <c r="AY256" t="n">
        <v>2948884</v>
      </c>
      <c r="AZ256" t="s">
        <v>304</v>
      </c>
      <c r="BA256" t="s"/>
      <c r="BB256" t="n">
        <v>4341700</v>
      </c>
      <c r="BC256" t="n">
        <v>-16.774576</v>
      </c>
      <c r="BD256" t="n">
        <v>28.12164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93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309</v>
      </c>
      <c r="F257" t="s"/>
      <c r="G257" t="s">
        <v>74</v>
      </c>
      <c r="H257" t="s">
        <v>75</v>
      </c>
      <c r="I257" t="s"/>
      <c r="J257" t="s">
        <v>76</v>
      </c>
      <c r="K257" t="n">
        <v>31</v>
      </c>
      <c r="L257" t="s">
        <v>77</v>
      </c>
      <c r="M257" t="s"/>
      <c r="N257" t="s">
        <v>78</v>
      </c>
      <c r="O257" t="s">
        <v>79</v>
      </c>
      <c r="P257" t="s">
        <v>309</v>
      </c>
      <c r="Q257" t="s"/>
      <c r="R257" t="s">
        <v>80</v>
      </c>
      <c r="S257" t="s">
        <v>310</v>
      </c>
      <c r="T257" t="s">
        <v>82</v>
      </c>
      <c r="U257" t="s"/>
      <c r="V257" t="s">
        <v>83</v>
      </c>
      <c r="W257" t="s">
        <v>84</v>
      </c>
      <c r="X257" t="s"/>
      <c r="Y257" t="s">
        <v>85</v>
      </c>
      <c r="Z257">
        <f>HYPERLINK("https://hotelmonitor-cachepage.eclerx.com/savepage/tk_1543224164020799_sr_2047.html","info")</f>
        <v/>
      </c>
      <c r="AA257" t="s"/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>
        <v>87</v>
      </c>
      <c r="AO257" t="s">
        <v>88</v>
      </c>
      <c r="AP257" t="n">
        <v>723</v>
      </c>
      <c r="AQ257" t="s">
        <v>89</v>
      </c>
      <c r="AR257" t="s">
        <v>71</v>
      </c>
      <c r="AS257" t="s"/>
      <c r="AT257" t="s">
        <v>91</v>
      </c>
      <c r="AU257" t="s"/>
      <c r="AV257" t="s"/>
      <c r="AW257" t="s"/>
      <c r="AX257" t="s"/>
      <c r="AY257" t="s"/>
      <c r="AZ257" t="s"/>
      <c r="BA257" t="s"/>
      <c r="BB257" t="s"/>
      <c r="BC257" t="s"/>
      <c r="BD257" t="s"/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93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311</v>
      </c>
      <c r="F258" t="s"/>
      <c r="G258" t="s">
        <v>74</v>
      </c>
      <c r="H258" t="s">
        <v>75</v>
      </c>
      <c r="I258" t="s"/>
      <c r="J258" t="s">
        <v>76</v>
      </c>
      <c r="K258" t="n">
        <v>102</v>
      </c>
      <c r="L258" t="s">
        <v>77</v>
      </c>
      <c r="M258" t="s"/>
      <c r="N258" t="s">
        <v>78</v>
      </c>
      <c r="O258" t="s">
        <v>79</v>
      </c>
      <c r="P258" t="s">
        <v>311</v>
      </c>
      <c r="Q258" t="s"/>
      <c r="R258" t="s">
        <v>80</v>
      </c>
      <c r="S258" t="s">
        <v>178</v>
      </c>
      <c r="T258" t="s">
        <v>82</v>
      </c>
      <c r="U258" t="s"/>
      <c r="V258" t="s">
        <v>83</v>
      </c>
      <c r="W258" t="s">
        <v>84</v>
      </c>
      <c r="X258" t="s"/>
      <c r="Y258" t="s">
        <v>85</v>
      </c>
      <c r="Z258">
        <f>HYPERLINK("https://hotelmonitor-cachepage.eclerx.com/savepage/tk_15432225106060731_sr_2047.html","info")</f>
        <v/>
      </c>
      <c r="AA258" t="s"/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>
        <v>87</v>
      </c>
      <c r="AO258" t="s">
        <v>88</v>
      </c>
      <c r="AP258" t="n">
        <v>489</v>
      </c>
      <c r="AQ258" t="s">
        <v>89</v>
      </c>
      <c r="AR258" t="s">
        <v>71</v>
      </c>
      <c r="AS258" t="s"/>
      <c r="AT258" t="s">
        <v>91</v>
      </c>
      <c r="AU258" t="s"/>
      <c r="AV258" t="s"/>
      <c r="AW258" t="s"/>
      <c r="AX258" t="s"/>
      <c r="AY258" t="s"/>
      <c r="AZ258" t="s"/>
      <c r="BA258" t="s"/>
      <c r="BB258" t="s"/>
      <c r="BC258" t="s"/>
      <c r="BD258" t="s"/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93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312</v>
      </c>
      <c r="F259" t="n">
        <v>72065</v>
      </c>
      <c r="G259" t="s">
        <v>74</v>
      </c>
      <c r="H259" t="s">
        <v>75</v>
      </c>
      <c r="I259" t="s"/>
      <c r="J259" t="s">
        <v>76</v>
      </c>
      <c r="K259" t="n">
        <v>251</v>
      </c>
      <c r="L259" t="s">
        <v>77</v>
      </c>
      <c r="M259" t="s"/>
      <c r="N259" t="s">
        <v>78</v>
      </c>
      <c r="O259" t="s">
        <v>79</v>
      </c>
      <c r="P259" t="s">
        <v>313</v>
      </c>
      <c r="Q259" t="s"/>
      <c r="R259" t="s">
        <v>80</v>
      </c>
      <c r="S259" t="s">
        <v>314</v>
      </c>
      <c r="T259" t="s">
        <v>82</v>
      </c>
      <c r="U259" t="s"/>
      <c r="V259" t="s">
        <v>83</v>
      </c>
      <c r="W259" t="s">
        <v>84</v>
      </c>
      <c r="X259" t="s"/>
      <c r="Y259" t="s">
        <v>85</v>
      </c>
      <c r="Z259">
        <f>HYPERLINK("https://hotelmonitor-cachepage.eclerx.com/savepage/tk_15432195577254007_sr_2047.html","info")</f>
        <v/>
      </c>
      <c r="AA259" t="n">
        <v>498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>
        <v>87</v>
      </c>
      <c r="AO259" t="s">
        <v>88</v>
      </c>
      <c r="AP259" t="n">
        <v>75</v>
      </c>
      <c r="AQ259" t="s">
        <v>89</v>
      </c>
      <c r="AR259" t="s">
        <v>315</v>
      </c>
      <c r="AS259" t="s"/>
      <c r="AT259" t="s">
        <v>91</v>
      </c>
      <c r="AU259" t="s"/>
      <c r="AV259" t="s"/>
      <c r="AW259" t="s"/>
      <c r="AX259" t="s"/>
      <c r="AY259" t="n">
        <v>2277193</v>
      </c>
      <c r="AZ259" t="s">
        <v>316</v>
      </c>
      <c r="BA259" t="s"/>
      <c r="BB259" t="n">
        <v>293258</v>
      </c>
      <c r="BC259" t="n">
        <v>-16.726341</v>
      </c>
      <c r="BD259" t="n">
        <v>28.09572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93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317</v>
      </c>
      <c r="F260" t="n">
        <v>-1</v>
      </c>
      <c r="G260" t="s">
        <v>74</v>
      </c>
      <c r="H260" t="s">
        <v>75</v>
      </c>
      <c r="I260" t="s"/>
      <c r="J260" t="s">
        <v>76</v>
      </c>
      <c r="K260" t="n">
        <v>60</v>
      </c>
      <c r="L260" t="s">
        <v>77</v>
      </c>
      <c r="M260" t="s"/>
      <c r="N260" t="s">
        <v>78</v>
      </c>
      <c r="O260" t="s">
        <v>79</v>
      </c>
      <c r="P260" t="s">
        <v>317</v>
      </c>
      <c r="Q260" t="s"/>
      <c r="R260" t="s">
        <v>80</v>
      </c>
      <c r="S260" t="s">
        <v>150</v>
      </c>
      <c r="T260" t="s">
        <v>82</v>
      </c>
      <c r="U260" t="s"/>
      <c r="V260" t="s">
        <v>83</v>
      </c>
      <c r="W260" t="s">
        <v>84</v>
      </c>
      <c r="X260" t="s"/>
      <c r="Y260" t="s">
        <v>85</v>
      </c>
      <c r="Z260">
        <f>HYPERLINK("https://hotelmonitor-cachepage.eclerx.com/savepage/tk_15432230422887905_sr_2047.html","info")</f>
        <v/>
      </c>
      <c r="AA260" t="n">
        <v>-6529526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>
        <v>87</v>
      </c>
      <c r="AO260" t="s">
        <v>88</v>
      </c>
      <c r="AP260" t="n">
        <v>564</v>
      </c>
      <c r="AQ260" t="s">
        <v>89</v>
      </c>
      <c r="AR260" t="s">
        <v>95</v>
      </c>
      <c r="AS260" t="s"/>
      <c r="AT260" t="s">
        <v>91</v>
      </c>
      <c r="AU260" t="s"/>
      <c r="AV260" t="s"/>
      <c r="AW260" t="s"/>
      <c r="AX260" t="s"/>
      <c r="AY260" t="n">
        <v>6529526</v>
      </c>
      <c r="AZ260" t="s"/>
      <c r="BA260" t="s"/>
      <c r="BB260" t="n">
        <v>946448</v>
      </c>
      <c r="BC260" t="s"/>
      <c r="BD260" t="s"/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93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317</v>
      </c>
      <c r="F261" t="n">
        <v>-1</v>
      </c>
      <c r="G261" t="s">
        <v>74</v>
      </c>
      <c r="H261" t="s">
        <v>75</v>
      </c>
      <c r="I261" t="s"/>
      <c r="J261" t="s">
        <v>76</v>
      </c>
      <c r="K261" t="n">
        <v>64</v>
      </c>
      <c r="L261" t="s">
        <v>77</v>
      </c>
      <c r="M261" t="s"/>
      <c r="N261" t="s">
        <v>78</v>
      </c>
      <c r="O261" t="s">
        <v>79</v>
      </c>
      <c r="P261" t="s">
        <v>317</v>
      </c>
      <c r="Q261" t="s"/>
      <c r="R261" t="s">
        <v>80</v>
      </c>
      <c r="S261" t="s">
        <v>318</v>
      </c>
      <c r="T261" t="s">
        <v>82</v>
      </c>
      <c r="U261" t="s"/>
      <c r="V261" t="s">
        <v>83</v>
      </c>
      <c r="W261" t="s">
        <v>84</v>
      </c>
      <c r="X261" t="s"/>
      <c r="Y261" t="s">
        <v>85</v>
      </c>
      <c r="Z261">
        <f>HYPERLINK("https://hotelmonitor-cachepage.eclerx.com/savepage/tk_15432230422887905_sr_2047.html","info")</f>
        <v/>
      </c>
      <c r="AA261" t="n">
        <v>-6529526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>
        <v>87</v>
      </c>
      <c r="AO261" t="s">
        <v>88</v>
      </c>
      <c r="AP261" t="n">
        <v>564</v>
      </c>
      <c r="AQ261" t="s">
        <v>89</v>
      </c>
      <c r="AR261" t="s">
        <v>96</v>
      </c>
      <c r="AS261" t="s"/>
      <c r="AT261" t="s">
        <v>91</v>
      </c>
      <c r="AU261" t="s"/>
      <c r="AV261" t="s"/>
      <c r="AW261" t="s"/>
      <c r="AX261" t="s"/>
      <c r="AY261" t="n">
        <v>6529526</v>
      </c>
      <c r="AZ261" t="s"/>
      <c r="BA261" t="s"/>
      <c r="BB261" t="n">
        <v>946448</v>
      </c>
      <c r="BC261" t="s"/>
      <c r="BD261" t="s"/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93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317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60</v>
      </c>
      <c r="L262" t="s">
        <v>77</v>
      </c>
      <c r="M262" t="s"/>
      <c r="N262" t="s">
        <v>78</v>
      </c>
      <c r="O262" t="s">
        <v>79</v>
      </c>
      <c r="P262" t="s">
        <v>317</v>
      </c>
      <c r="Q262" t="s"/>
      <c r="R262" t="s">
        <v>80</v>
      </c>
      <c r="S262" t="s">
        <v>150</v>
      </c>
      <c r="T262" t="s">
        <v>82</v>
      </c>
      <c r="U262" t="s"/>
      <c r="V262" t="s">
        <v>83</v>
      </c>
      <c r="W262" t="s">
        <v>84</v>
      </c>
      <c r="X262" t="s"/>
      <c r="Y262" t="s">
        <v>85</v>
      </c>
      <c r="Z262">
        <f>HYPERLINK("https://hotelmonitor-cachepage.eclerx.com/savepage/tk_15432230422887905_sr_2047.html","info")</f>
        <v/>
      </c>
      <c r="AA262" t="n">
        <v>-6529526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>
        <v>87</v>
      </c>
      <c r="AO262" t="s">
        <v>88</v>
      </c>
      <c r="AP262" t="n">
        <v>564</v>
      </c>
      <c r="AQ262" t="s">
        <v>89</v>
      </c>
      <c r="AR262" t="s">
        <v>97</v>
      </c>
      <c r="AS262" t="s"/>
      <c r="AT262" t="s">
        <v>91</v>
      </c>
      <c r="AU262" t="s"/>
      <c r="AV262" t="s"/>
      <c r="AW262" t="s"/>
      <c r="AX262" t="s"/>
      <c r="AY262" t="n">
        <v>6529526</v>
      </c>
      <c r="AZ262" t="s"/>
      <c r="BA262" t="s"/>
      <c r="BB262" t="n">
        <v>946448</v>
      </c>
      <c r="BC262" t="s"/>
      <c r="BD262" t="s"/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93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317</v>
      </c>
      <c r="F263" t="n">
        <v>-1</v>
      </c>
      <c r="G263" t="s">
        <v>74</v>
      </c>
      <c r="H263" t="s">
        <v>75</v>
      </c>
      <c r="I263" t="s"/>
      <c r="J263" t="s">
        <v>76</v>
      </c>
      <c r="K263" t="n">
        <v>60</v>
      </c>
      <c r="L263" t="s">
        <v>77</v>
      </c>
      <c r="M263" t="s"/>
      <c r="N263" t="s">
        <v>78</v>
      </c>
      <c r="O263" t="s">
        <v>79</v>
      </c>
      <c r="P263" t="s">
        <v>317</v>
      </c>
      <c r="Q263" t="s"/>
      <c r="R263" t="s">
        <v>80</v>
      </c>
      <c r="S263" t="s">
        <v>150</v>
      </c>
      <c r="T263" t="s">
        <v>82</v>
      </c>
      <c r="U263" t="s"/>
      <c r="V263" t="s">
        <v>83</v>
      </c>
      <c r="W263" t="s">
        <v>84</v>
      </c>
      <c r="X263" t="s"/>
      <c r="Y263" t="s">
        <v>85</v>
      </c>
      <c r="Z263">
        <f>HYPERLINK("https://hotelmonitor-cachepage.eclerx.com/savepage/tk_15432230422887905_sr_2047.html","info")</f>
        <v/>
      </c>
      <c r="AA263" t="n">
        <v>-6529526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>
        <v>87</v>
      </c>
      <c r="AO263" t="s">
        <v>88</v>
      </c>
      <c r="AP263" t="n">
        <v>564</v>
      </c>
      <c r="AQ263" t="s">
        <v>89</v>
      </c>
      <c r="AR263" t="s">
        <v>99</v>
      </c>
      <c r="AS263" t="s"/>
      <c r="AT263" t="s">
        <v>91</v>
      </c>
      <c r="AU263" t="s"/>
      <c r="AV263" t="s"/>
      <c r="AW263" t="s"/>
      <c r="AX263" t="s"/>
      <c r="AY263" t="n">
        <v>6529526</v>
      </c>
      <c r="AZ263" t="s"/>
      <c r="BA263" t="s"/>
      <c r="BB263" t="n">
        <v>946448</v>
      </c>
      <c r="BC263" t="s"/>
      <c r="BD263" t="s"/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93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317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61</v>
      </c>
      <c r="L264" t="s">
        <v>77</v>
      </c>
      <c r="M264" t="s"/>
      <c r="N264" t="s">
        <v>78</v>
      </c>
      <c r="O264" t="s">
        <v>79</v>
      </c>
      <c r="P264" t="s">
        <v>317</v>
      </c>
      <c r="Q264" t="s"/>
      <c r="R264" t="s">
        <v>80</v>
      </c>
      <c r="S264" t="s">
        <v>319</v>
      </c>
      <c r="T264" t="s">
        <v>82</v>
      </c>
      <c r="U264" t="s"/>
      <c r="V264" t="s">
        <v>83</v>
      </c>
      <c r="W264" t="s">
        <v>84</v>
      </c>
      <c r="X264" t="s"/>
      <c r="Y264" t="s">
        <v>85</v>
      </c>
      <c r="Z264">
        <f>HYPERLINK("https://hotelmonitor-cachepage.eclerx.com/savepage/tk_15432230422887905_sr_2047.html","info")</f>
        <v/>
      </c>
      <c r="AA264" t="n">
        <v>-6529526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>
        <v>87</v>
      </c>
      <c r="AO264" t="s">
        <v>88</v>
      </c>
      <c r="AP264" t="n">
        <v>564</v>
      </c>
      <c r="AQ264" t="s">
        <v>89</v>
      </c>
      <c r="AR264" t="s">
        <v>107</v>
      </c>
      <c r="AS264" t="s"/>
      <c r="AT264" t="s">
        <v>91</v>
      </c>
      <c r="AU264" t="s"/>
      <c r="AV264" t="s"/>
      <c r="AW264" t="s"/>
      <c r="AX264" t="s"/>
      <c r="AY264" t="n">
        <v>6529526</v>
      </c>
      <c r="AZ264" t="s"/>
      <c r="BA264" t="s"/>
      <c r="BB264" t="n">
        <v>946448</v>
      </c>
      <c r="BC264" t="s"/>
      <c r="BD264" t="s"/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93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317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60</v>
      </c>
      <c r="L265" t="s">
        <v>77</v>
      </c>
      <c r="M265" t="s"/>
      <c r="N265" t="s">
        <v>78</v>
      </c>
      <c r="O265" t="s">
        <v>79</v>
      </c>
      <c r="P265" t="s">
        <v>317</v>
      </c>
      <c r="Q265" t="s"/>
      <c r="R265" t="s">
        <v>80</v>
      </c>
      <c r="S265" t="s">
        <v>150</v>
      </c>
      <c r="T265" t="s">
        <v>82</v>
      </c>
      <c r="U265" t="s"/>
      <c r="V265" t="s">
        <v>83</v>
      </c>
      <c r="W265" t="s">
        <v>84</v>
      </c>
      <c r="X265" t="s"/>
      <c r="Y265" t="s">
        <v>85</v>
      </c>
      <c r="Z265">
        <f>HYPERLINK("https://hotelmonitor-cachepage.eclerx.com/savepage/tk_15432230422887905_sr_2047.html","info")</f>
        <v/>
      </c>
      <c r="AA265" t="n">
        <v>-6529526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>
        <v>87</v>
      </c>
      <c r="AO265" t="s">
        <v>88</v>
      </c>
      <c r="AP265" t="n">
        <v>564</v>
      </c>
      <c r="AQ265" t="s">
        <v>89</v>
      </c>
      <c r="AR265" t="s">
        <v>116</v>
      </c>
      <c r="AS265" t="s"/>
      <c r="AT265" t="s">
        <v>91</v>
      </c>
      <c r="AU265" t="s"/>
      <c r="AV265" t="s"/>
      <c r="AW265" t="s"/>
      <c r="AX265" t="s"/>
      <c r="AY265" t="n">
        <v>6529526</v>
      </c>
      <c r="AZ265" t="s"/>
      <c r="BA265" t="s"/>
      <c r="BB265" t="n">
        <v>946448</v>
      </c>
      <c r="BC265" t="s"/>
      <c r="BD265" t="s"/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93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317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60</v>
      </c>
      <c r="L266" t="s">
        <v>77</v>
      </c>
      <c r="M266" t="s"/>
      <c r="N266" t="s">
        <v>78</v>
      </c>
      <c r="O266" t="s">
        <v>79</v>
      </c>
      <c r="P266" t="s">
        <v>317</v>
      </c>
      <c r="Q266" t="s"/>
      <c r="R266" t="s">
        <v>80</v>
      </c>
      <c r="S266" t="s">
        <v>150</v>
      </c>
      <c r="T266" t="s">
        <v>82</v>
      </c>
      <c r="U266" t="s"/>
      <c r="V266" t="s">
        <v>83</v>
      </c>
      <c r="W266" t="s">
        <v>84</v>
      </c>
      <c r="X266" t="s"/>
      <c r="Y266" t="s">
        <v>85</v>
      </c>
      <c r="Z266">
        <f>HYPERLINK("https://hotelmonitor-cachepage.eclerx.com/savepage/tk_15432230422887905_sr_2047.html","info")</f>
        <v/>
      </c>
      <c r="AA266" t="n">
        <v>-6529526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>
        <v>87</v>
      </c>
      <c r="AO266" t="s">
        <v>88</v>
      </c>
      <c r="AP266" t="n">
        <v>564</v>
      </c>
      <c r="AQ266" t="s">
        <v>89</v>
      </c>
      <c r="AR266" t="s">
        <v>133</v>
      </c>
      <c r="AS266" t="s"/>
      <c r="AT266" t="s">
        <v>91</v>
      </c>
      <c r="AU266" t="s"/>
      <c r="AV266" t="s"/>
      <c r="AW266" t="s"/>
      <c r="AX266" t="s"/>
      <c r="AY266" t="n">
        <v>6529526</v>
      </c>
      <c r="AZ266" t="s"/>
      <c r="BA266" t="s"/>
      <c r="BB266" t="n">
        <v>946448</v>
      </c>
      <c r="BC266" t="s"/>
      <c r="BD266" t="s"/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93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320</v>
      </c>
      <c r="F267" t="s"/>
      <c r="G267" t="s">
        <v>74</v>
      </c>
      <c r="H267" t="s">
        <v>75</v>
      </c>
      <c r="I267" t="s"/>
      <c r="J267" t="s">
        <v>76</v>
      </c>
      <c r="K267" t="n">
        <v>323</v>
      </c>
      <c r="L267" t="s">
        <v>77</v>
      </c>
      <c r="M267" t="s"/>
      <c r="N267" t="s">
        <v>78</v>
      </c>
      <c r="O267" t="s">
        <v>79</v>
      </c>
      <c r="P267" t="s">
        <v>320</v>
      </c>
      <c r="Q267" t="s"/>
      <c r="R267" t="s">
        <v>80</v>
      </c>
      <c r="S267" t="s">
        <v>321</v>
      </c>
      <c r="T267" t="s">
        <v>82</v>
      </c>
      <c r="U267" t="s"/>
      <c r="V267" t="s">
        <v>83</v>
      </c>
      <c r="W267" t="s">
        <v>84</v>
      </c>
      <c r="X267" t="s"/>
      <c r="Y267" t="s">
        <v>85</v>
      </c>
      <c r="Z267">
        <f>HYPERLINK("https://hotelmonitor-cachepage.eclerx.com/savepage/tk_15432194735962238_sr_2047.html","info")</f>
        <v/>
      </c>
      <c r="AA267" t="s"/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>
        <v>87</v>
      </c>
      <c r="AO267" t="s">
        <v>88</v>
      </c>
      <c r="AP267" t="n">
        <v>63</v>
      </c>
      <c r="AQ267" t="s">
        <v>89</v>
      </c>
      <c r="AR267" t="s">
        <v>95</v>
      </c>
      <c r="AS267" t="s"/>
      <c r="AT267" t="s">
        <v>91</v>
      </c>
      <c r="AU267" t="s"/>
      <c r="AV267" t="s"/>
      <c r="AW267" t="s"/>
      <c r="AX267" t="s"/>
      <c r="AY267" t="s"/>
      <c r="AZ267" t="s"/>
      <c r="BA267" t="s"/>
      <c r="BB267" t="n">
        <v>1141708</v>
      </c>
      <c r="BC267" t="s"/>
      <c r="BD267" t="s"/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93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320</v>
      </c>
      <c r="F268" t="s"/>
      <c r="G268" t="s">
        <v>74</v>
      </c>
      <c r="H268" t="s">
        <v>75</v>
      </c>
      <c r="I268" t="s"/>
      <c r="J268" t="s">
        <v>76</v>
      </c>
      <c r="K268" t="n">
        <v>596</v>
      </c>
      <c r="L268" t="s">
        <v>77</v>
      </c>
      <c r="M268" t="s"/>
      <c r="N268" t="s">
        <v>78</v>
      </c>
      <c r="O268" t="s">
        <v>79</v>
      </c>
      <c r="P268" t="s">
        <v>320</v>
      </c>
      <c r="Q268" t="s"/>
      <c r="R268" t="s">
        <v>80</v>
      </c>
      <c r="S268" t="s">
        <v>322</v>
      </c>
      <c r="T268" t="s">
        <v>82</v>
      </c>
      <c r="U268" t="s"/>
      <c r="V268" t="s">
        <v>83</v>
      </c>
      <c r="W268" t="s">
        <v>84</v>
      </c>
      <c r="X268" t="s"/>
      <c r="Y268" t="s">
        <v>85</v>
      </c>
      <c r="Z268">
        <f>HYPERLINK("https://hotelmonitor-cachepage.eclerx.com/savepage/tk_15432194735962238_sr_2047.html","info")</f>
        <v/>
      </c>
      <c r="AA268" t="s"/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>
        <v>87</v>
      </c>
      <c r="AO268" t="s">
        <v>88</v>
      </c>
      <c r="AP268" t="n">
        <v>63</v>
      </c>
      <c r="AQ268" t="s">
        <v>89</v>
      </c>
      <c r="AR268" t="s">
        <v>126</v>
      </c>
      <c r="AS268" t="s"/>
      <c r="AT268" t="s">
        <v>91</v>
      </c>
      <c r="AU268" t="s"/>
      <c r="AV268" t="s"/>
      <c r="AW268" t="s"/>
      <c r="AX268" t="s"/>
      <c r="AY268" t="s"/>
      <c r="AZ268" t="s"/>
      <c r="BA268" t="s"/>
      <c r="BB268" t="n">
        <v>1141708</v>
      </c>
      <c r="BC268" t="s"/>
      <c r="BD268" t="s"/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93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320</v>
      </c>
      <c r="F269" t="s"/>
      <c r="G269" t="s">
        <v>74</v>
      </c>
      <c r="H269" t="s">
        <v>75</v>
      </c>
      <c r="I269" t="s"/>
      <c r="J269" t="s">
        <v>76</v>
      </c>
      <c r="K269" t="n">
        <v>323</v>
      </c>
      <c r="L269" t="s">
        <v>77</v>
      </c>
      <c r="M269" t="s"/>
      <c r="N269" t="s">
        <v>78</v>
      </c>
      <c r="O269" t="s">
        <v>79</v>
      </c>
      <c r="P269" t="s">
        <v>320</v>
      </c>
      <c r="Q269" t="s"/>
      <c r="R269" t="s">
        <v>80</v>
      </c>
      <c r="S269" t="s">
        <v>321</v>
      </c>
      <c r="T269" t="s">
        <v>82</v>
      </c>
      <c r="U269" t="s"/>
      <c r="V269" t="s">
        <v>83</v>
      </c>
      <c r="W269" t="s">
        <v>84</v>
      </c>
      <c r="X269" t="s"/>
      <c r="Y269" t="s">
        <v>85</v>
      </c>
      <c r="Z269">
        <f>HYPERLINK("https://hotelmonitor-cachepage.eclerx.com/savepage/tk_15432194735962238_sr_2047.html","info")</f>
        <v/>
      </c>
      <c r="AA269" t="s"/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>
        <v>87</v>
      </c>
      <c r="AO269" t="s">
        <v>88</v>
      </c>
      <c r="AP269" t="n">
        <v>63</v>
      </c>
      <c r="AQ269" t="s">
        <v>89</v>
      </c>
      <c r="AR269" t="s">
        <v>97</v>
      </c>
      <c r="AS269" t="s"/>
      <c r="AT269" t="s">
        <v>91</v>
      </c>
      <c r="AU269" t="s"/>
      <c r="AV269" t="s"/>
      <c r="AW269" t="s"/>
      <c r="AX269" t="s"/>
      <c r="AY269" t="s"/>
      <c r="AZ269" t="s"/>
      <c r="BA269" t="s"/>
      <c r="BB269" t="n">
        <v>1141708</v>
      </c>
      <c r="BC269" t="s"/>
      <c r="BD269" t="s"/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93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320</v>
      </c>
      <c r="F270" t="s"/>
      <c r="G270" t="s">
        <v>74</v>
      </c>
      <c r="H270" t="s">
        <v>75</v>
      </c>
      <c r="I270" t="s"/>
      <c r="J270" t="s">
        <v>76</v>
      </c>
      <c r="K270" t="n">
        <v>323</v>
      </c>
      <c r="L270" t="s">
        <v>77</v>
      </c>
      <c r="M270" t="s"/>
      <c r="N270" t="s">
        <v>78</v>
      </c>
      <c r="O270" t="s">
        <v>79</v>
      </c>
      <c r="P270" t="s">
        <v>320</v>
      </c>
      <c r="Q270" t="s"/>
      <c r="R270" t="s">
        <v>80</v>
      </c>
      <c r="S270" t="s">
        <v>321</v>
      </c>
      <c r="T270" t="s">
        <v>82</v>
      </c>
      <c r="U270" t="s"/>
      <c r="V270" t="s">
        <v>83</v>
      </c>
      <c r="W270" t="s">
        <v>84</v>
      </c>
      <c r="X270" t="s"/>
      <c r="Y270" t="s">
        <v>85</v>
      </c>
      <c r="Z270">
        <f>HYPERLINK("https://hotelmonitor-cachepage.eclerx.com/savepage/tk_15432194735962238_sr_2047.html","info")</f>
        <v/>
      </c>
      <c r="AA270" t="s"/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>
        <v>87</v>
      </c>
      <c r="AO270" t="s">
        <v>88</v>
      </c>
      <c r="AP270" t="n">
        <v>63</v>
      </c>
      <c r="AQ270" t="s">
        <v>89</v>
      </c>
      <c r="AR270" t="s">
        <v>96</v>
      </c>
      <c r="AS270" t="s"/>
      <c r="AT270" t="s">
        <v>91</v>
      </c>
      <c r="AU270" t="s"/>
      <c r="AV270" t="s"/>
      <c r="AW270" t="s"/>
      <c r="AX270" t="s"/>
      <c r="AY270" t="s"/>
      <c r="AZ270" t="s"/>
      <c r="BA270" t="s"/>
      <c r="BB270" t="n">
        <v>1141708</v>
      </c>
      <c r="BC270" t="s"/>
      <c r="BD270" t="s"/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93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320</v>
      </c>
      <c r="F271" t="s"/>
      <c r="G271" t="s">
        <v>74</v>
      </c>
      <c r="H271" t="s">
        <v>75</v>
      </c>
      <c r="I271" t="s"/>
      <c r="J271" t="s">
        <v>76</v>
      </c>
      <c r="K271" t="n">
        <v>359</v>
      </c>
      <c r="L271" t="s">
        <v>77</v>
      </c>
      <c r="M271" t="s"/>
      <c r="N271" t="s">
        <v>78</v>
      </c>
      <c r="O271" t="s">
        <v>79</v>
      </c>
      <c r="P271" t="s">
        <v>320</v>
      </c>
      <c r="Q271" t="s"/>
      <c r="R271" t="s">
        <v>80</v>
      </c>
      <c r="S271" t="s">
        <v>323</v>
      </c>
      <c r="T271" t="s">
        <v>82</v>
      </c>
      <c r="U271" t="s"/>
      <c r="V271" t="s">
        <v>83</v>
      </c>
      <c r="W271" t="s">
        <v>84</v>
      </c>
      <c r="X271" t="s"/>
      <c r="Y271" t="s">
        <v>85</v>
      </c>
      <c r="Z271">
        <f>HYPERLINK("https://hotelmonitor-cachepage.eclerx.com/savepage/tk_15432194735962238_sr_2047.html","info")</f>
        <v/>
      </c>
      <c r="AA271" t="s"/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>
        <v>87</v>
      </c>
      <c r="AO271" t="s">
        <v>88</v>
      </c>
      <c r="AP271" t="n">
        <v>63</v>
      </c>
      <c r="AQ271" t="s">
        <v>89</v>
      </c>
      <c r="AR271" t="s">
        <v>128</v>
      </c>
      <c r="AS271" t="s"/>
      <c r="AT271" t="s">
        <v>91</v>
      </c>
      <c r="AU271" t="s"/>
      <c r="AV271" t="s"/>
      <c r="AW271" t="s"/>
      <c r="AX271" t="s"/>
      <c r="AY271" t="s"/>
      <c r="AZ271" t="s"/>
      <c r="BA271" t="s"/>
      <c r="BB271" t="n">
        <v>1141708</v>
      </c>
      <c r="BC271" t="s"/>
      <c r="BD271" t="s"/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93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320</v>
      </c>
      <c r="F272" t="s"/>
      <c r="G272" t="s">
        <v>74</v>
      </c>
      <c r="H272" t="s">
        <v>75</v>
      </c>
      <c r="I272" t="s"/>
      <c r="J272" t="s">
        <v>76</v>
      </c>
      <c r="K272" t="n">
        <v>324</v>
      </c>
      <c r="L272" t="s">
        <v>77</v>
      </c>
      <c r="M272" t="s"/>
      <c r="N272" t="s">
        <v>78</v>
      </c>
      <c r="O272" t="s">
        <v>79</v>
      </c>
      <c r="P272" t="s">
        <v>320</v>
      </c>
      <c r="Q272" t="s"/>
      <c r="R272" t="s">
        <v>80</v>
      </c>
      <c r="S272" t="s">
        <v>324</v>
      </c>
      <c r="T272" t="s">
        <v>82</v>
      </c>
      <c r="U272" t="s"/>
      <c r="V272" t="s">
        <v>83</v>
      </c>
      <c r="W272" t="s">
        <v>84</v>
      </c>
      <c r="X272" t="s"/>
      <c r="Y272" t="s">
        <v>85</v>
      </c>
      <c r="Z272">
        <f>HYPERLINK("https://hotelmonitor-cachepage.eclerx.com/savepage/tk_15432194735962238_sr_2047.html","info")</f>
        <v/>
      </c>
      <c r="AA272" t="s"/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>
        <v>87</v>
      </c>
      <c r="AO272" t="s">
        <v>88</v>
      </c>
      <c r="AP272" t="n">
        <v>63</v>
      </c>
      <c r="AQ272" t="s">
        <v>89</v>
      </c>
      <c r="AR272" t="s">
        <v>99</v>
      </c>
      <c r="AS272" t="s"/>
      <c r="AT272" t="s">
        <v>91</v>
      </c>
      <c r="AU272" t="s"/>
      <c r="AV272" t="s"/>
      <c r="AW272" t="s"/>
      <c r="AX272" t="s"/>
      <c r="AY272" t="s"/>
      <c r="AZ272" t="s"/>
      <c r="BA272" t="s"/>
      <c r="BB272" t="n">
        <v>1141708</v>
      </c>
      <c r="BC272" t="s"/>
      <c r="BD272" t="s"/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93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320</v>
      </c>
      <c r="F273" t="s"/>
      <c r="G273" t="s">
        <v>74</v>
      </c>
      <c r="H273" t="s">
        <v>75</v>
      </c>
      <c r="I273" t="s"/>
      <c r="J273" t="s">
        <v>76</v>
      </c>
      <c r="K273" t="n">
        <v>323</v>
      </c>
      <c r="L273" t="s">
        <v>77</v>
      </c>
      <c r="M273" t="s"/>
      <c r="N273" t="s">
        <v>78</v>
      </c>
      <c r="O273" t="s">
        <v>79</v>
      </c>
      <c r="P273" t="s">
        <v>320</v>
      </c>
      <c r="Q273" t="s"/>
      <c r="R273" t="s">
        <v>80</v>
      </c>
      <c r="S273" t="s">
        <v>321</v>
      </c>
      <c r="T273" t="s">
        <v>82</v>
      </c>
      <c r="U273" t="s"/>
      <c r="V273" t="s">
        <v>83</v>
      </c>
      <c r="W273" t="s">
        <v>84</v>
      </c>
      <c r="X273" t="s"/>
      <c r="Y273" t="s">
        <v>85</v>
      </c>
      <c r="Z273">
        <f>HYPERLINK("https://hotelmonitor-cachepage.eclerx.com/savepage/tk_15432194735962238_sr_2047.html","info")</f>
        <v/>
      </c>
      <c r="AA273" t="s"/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>
        <v>87</v>
      </c>
      <c r="AO273" t="s">
        <v>88</v>
      </c>
      <c r="AP273" t="n">
        <v>63</v>
      </c>
      <c r="AQ273" t="s">
        <v>89</v>
      </c>
      <c r="AR273" t="s">
        <v>106</v>
      </c>
      <c r="AS273" t="s"/>
      <c r="AT273" t="s">
        <v>91</v>
      </c>
      <c r="AU273" t="s"/>
      <c r="AV273" t="s"/>
      <c r="AW273" t="s"/>
      <c r="AX273" t="s"/>
      <c r="AY273" t="s"/>
      <c r="AZ273" t="s"/>
      <c r="BA273" t="s"/>
      <c r="BB273" t="n">
        <v>1141708</v>
      </c>
      <c r="BC273" t="s"/>
      <c r="BD273" t="s"/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93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320</v>
      </c>
      <c r="F274" t="s"/>
      <c r="G274" t="s">
        <v>74</v>
      </c>
      <c r="H274" t="s">
        <v>75</v>
      </c>
      <c r="I274" t="s"/>
      <c r="J274" t="s">
        <v>76</v>
      </c>
      <c r="K274" t="n">
        <v>329</v>
      </c>
      <c r="L274" t="s">
        <v>77</v>
      </c>
      <c r="M274" t="s"/>
      <c r="N274" t="s">
        <v>78</v>
      </c>
      <c r="O274" t="s">
        <v>79</v>
      </c>
      <c r="P274" t="s">
        <v>320</v>
      </c>
      <c r="Q274" t="s"/>
      <c r="R274" t="s">
        <v>80</v>
      </c>
      <c r="S274" t="s">
        <v>325</v>
      </c>
      <c r="T274" t="s">
        <v>82</v>
      </c>
      <c r="U274" t="s"/>
      <c r="V274" t="s">
        <v>83</v>
      </c>
      <c r="W274" t="s">
        <v>84</v>
      </c>
      <c r="X274" t="s"/>
      <c r="Y274" t="s">
        <v>85</v>
      </c>
      <c r="Z274">
        <f>HYPERLINK("https://hotelmonitor-cachepage.eclerx.com/savepage/tk_15432194735962238_sr_2047.html","info")</f>
        <v/>
      </c>
      <c r="AA274" t="s"/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>
        <v>87</v>
      </c>
      <c r="AO274" t="s">
        <v>88</v>
      </c>
      <c r="AP274" t="n">
        <v>63</v>
      </c>
      <c r="AQ274" t="s">
        <v>89</v>
      </c>
      <c r="AR274" t="s">
        <v>105</v>
      </c>
      <c r="AS274" t="s"/>
      <c r="AT274" t="s">
        <v>91</v>
      </c>
      <c r="AU274" t="s"/>
      <c r="AV274" t="s"/>
      <c r="AW274" t="s"/>
      <c r="AX274" t="s"/>
      <c r="AY274" t="s"/>
      <c r="AZ274" t="s"/>
      <c r="BA274" t="s"/>
      <c r="BB274" t="n">
        <v>1141708</v>
      </c>
      <c r="BC274" t="s"/>
      <c r="BD274" t="s"/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93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320</v>
      </c>
      <c r="F275" t="s"/>
      <c r="G275" t="s">
        <v>74</v>
      </c>
      <c r="H275" t="s">
        <v>75</v>
      </c>
      <c r="I275" t="s"/>
      <c r="J275" t="s">
        <v>76</v>
      </c>
      <c r="K275" t="n">
        <v>323</v>
      </c>
      <c r="L275" t="s">
        <v>77</v>
      </c>
      <c r="M275" t="s"/>
      <c r="N275" t="s">
        <v>78</v>
      </c>
      <c r="O275" t="s">
        <v>79</v>
      </c>
      <c r="P275" t="s">
        <v>320</v>
      </c>
      <c r="Q275" t="s"/>
      <c r="R275" t="s">
        <v>80</v>
      </c>
      <c r="S275" t="s">
        <v>321</v>
      </c>
      <c r="T275" t="s">
        <v>82</v>
      </c>
      <c r="U275" t="s"/>
      <c r="V275" t="s">
        <v>83</v>
      </c>
      <c r="W275" t="s">
        <v>84</v>
      </c>
      <c r="X275" t="s"/>
      <c r="Y275" t="s">
        <v>85</v>
      </c>
      <c r="Z275">
        <f>HYPERLINK("https://hotelmonitor-cachepage.eclerx.com/savepage/tk_15432194735962238_sr_2047.html","info")</f>
        <v/>
      </c>
      <c r="AA275" t="s"/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>
        <v>87</v>
      </c>
      <c r="AO275" t="s">
        <v>88</v>
      </c>
      <c r="AP275" t="n">
        <v>63</v>
      </c>
      <c r="AQ275" t="s">
        <v>89</v>
      </c>
      <c r="AR275" t="s">
        <v>116</v>
      </c>
      <c r="AS275" t="s"/>
      <c r="AT275" t="s">
        <v>91</v>
      </c>
      <c r="AU275" t="s"/>
      <c r="AV275" t="s"/>
      <c r="AW275" t="s"/>
      <c r="AX275" t="s"/>
      <c r="AY275" t="s"/>
      <c r="AZ275" t="s"/>
      <c r="BA275" t="s"/>
      <c r="BB275" t="n">
        <v>1141708</v>
      </c>
      <c r="BC275" t="s"/>
      <c r="BD275" t="s"/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93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320</v>
      </c>
      <c r="F276" t="s"/>
      <c r="G276" t="s">
        <v>74</v>
      </c>
      <c r="H276" t="s">
        <v>75</v>
      </c>
      <c r="I276" t="s"/>
      <c r="J276" t="s">
        <v>76</v>
      </c>
      <c r="K276" t="n">
        <v>331</v>
      </c>
      <c r="L276" t="s">
        <v>77</v>
      </c>
      <c r="M276" t="s"/>
      <c r="N276" t="s">
        <v>78</v>
      </c>
      <c r="O276" t="s">
        <v>79</v>
      </c>
      <c r="P276" t="s">
        <v>320</v>
      </c>
      <c r="Q276" t="s"/>
      <c r="R276" t="s">
        <v>80</v>
      </c>
      <c r="S276" t="s">
        <v>326</v>
      </c>
      <c r="T276" t="s">
        <v>82</v>
      </c>
      <c r="U276" t="s"/>
      <c r="V276" t="s">
        <v>83</v>
      </c>
      <c r="W276" t="s">
        <v>84</v>
      </c>
      <c r="X276" t="s"/>
      <c r="Y276" t="s">
        <v>85</v>
      </c>
      <c r="Z276">
        <f>HYPERLINK("https://hotelmonitor-cachepage.eclerx.com/savepage/tk_15432194735962238_sr_2047.html","info")</f>
        <v/>
      </c>
      <c r="AA276" t="s"/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>
        <v>87</v>
      </c>
      <c r="AO276" t="s">
        <v>88</v>
      </c>
      <c r="AP276" t="n">
        <v>63</v>
      </c>
      <c r="AQ276" t="s">
        <v>89</v>
      </c>
      <c r="AR276" t="s">
        <v>109</v>
      </c>
      <c r="AS276" t="s"/>
      <c r="AT276" t="s">
        <v>91</v>
      </c>
      <c r="AU276" t="s"/>
      <c r="AV276" t="s"/>
      <c r="AW276" t="s"/>
      <c r="AX276" t="s"/>
      <c r="AY276" t="s"/>
      <c r="AZ276" t="s"/>
      <c r="BA276" t="s"/>
      <c r="BB276" t="n">
        <v>1141708</v>
      </c>
      <c r="BC276" t="s"/>
      <c r="BD276" t="s"/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93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320</v>
      </c>
      <c r="F277" t="s"/>
      <c r="G277" t="s">
        <v>74</v>
      </c>
      <c r="H277" t="s">
        <v>75</v>
      </c>
      <c r="I277" t="s"/>
      <c r="J277" t="s">
        <v>76</v>
      </c>
      <c r="K277" t="n">
        <v>328</v>
      </c>
      <c r="L277" t="s">
        <v>77</v>
      </c>
      <c r="M277" t="s"/>
      <c r="N277" t="s">
        <v>78</v>
      </c>
      <c r="O277" t="s">
        <v>79</v>
      </c>
      <c r="P277" t="s">
        <v>320</v>
      </c>
      <c r="Q277" t="s"/>
      <c r="R277" t="s">
        <v>80</v>
      </c>
      <c r="S277" t="s">
        <v>306</v>
      </c>
      <c r="T277" t="s">
        <v>82</v>
      </c>
      <c r="U277" t="s"/>
      <c r="V277" t="s">
        <v>83</v>
      </c>
      <c r="W277" t="s">
        <v>84</v>
      </c>
      <c r="X277" t="s"/>
      <c r="Y277" t="s">
        <v>85</v>
      </c>
      <c r="Z277">
        <f>HYPERLINK("https://hotelmonitor-cachepage.eclerx.com/savepage/tk_15432194735962238_sr_2047.html","info")</f>
        <v/>
      </c>
      <c r="AA277" t="s"/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>
        <v>87</v>
      </c>
      <c r="AO277" t="s">
        <v>88</v>
      </c>
      <c r="AP277" t="n">
        <v>63</v>
      </c>
      <c r="AQ277" t="s">
        <v>89</v>
      </c>
      <c r="AR277" t="s">
        <v>111</v>
      </c>
      <c r="AS277" t="s"/>
      <c r="AT277" t="s">
        <v>91</v>
      </c>
      <c r="AU277" t="s"/>
      <c r="AV277" t="s"/>
      <c r="AW277" t="s"/>
      <c r="AX277" t="s"/>
      <c r="AY277" t="s"/>
      <c r="AZ277" t="s"/>
      <c r="BA277" t="s"/>
      <c r="BB277" t="n">
        <v>1141708</v>
      </c>
      <c r="BC277" t="s"/>
      <c r="BD277" t="s"/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93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320</v>
      </c>
      <c r="F278" t="s"/>
      <c r="G278" t="s">
        <v>74</v>
      </c>
      <c r="H278" t="s">
        <v>75</v>
      </c>
      <c r="I278" t="s"/>
      <c r="J278" t="s">
        <v>76</v>
      </c>
      <c r="K278" t="n">
        <v>332</v>
      </c>
      <c r="L278" t="s">
        <v>77</v>
      </c>
      <c r="M278" t="s"/>
      <c r="N278" t="s">
        <v>78</v>
      </c>
      <c r="O278" t="s">
        <v>79</v>
      </c>
      <c r="P278" t="s">
        <v>320</v>
      </c>
      <c r="Q278" t="s"/>
      <c r="R278" t="s">
        <v>80</v>
      </c>
      <c r="S278" t="s">
        <v>327</v>
      </c>
      <c r="T278" t="s">
        <v>82</v>
      </c>
      <c r="U278" t="s"/>
      <c r="V278" t="s">
        <v>83</v>
      </c>
      <c r="W278" t="s">
        <v>84</v>
      </c>
      <c r="X278" t="s"/>
      <c r="Y278" t="s">
        <v>85</v>
      </c>
      <c r="Z278">
        <f>HYPERLINK("https://hotelmonitor-cachepage.eclerx.com/savepage/tk_15432194735962238_sr_2047.html","info")</f>
        <v/>
      </c>
      <c r="AA278" t="s"/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>
        <v>87</v>
      </c>
      <c r="AO278" t="s">
        <v>88</v>
      </c>
      <c r="AP278" t="n">
        <v>63</v>
      </c>
      <c r="AQ278" t="s">
        <v>89</v>
      </c>
      <c r="AR278" t="s">
        <v>113</v>
      </c>
      <c r="AS278" t="s"/>
      <c r="AT278" t="s">
        <v>91</v>
      </c>
      <c r="AU278" t="s"/>
      <c r="AV278" t="s"/>
      <c r="AW278" t="s"/>
      <c r="AX278" t="s"/>
      <c r="AY278" t="s"/>
      <c r="AZ278" t="s"/>
      <c r="BA278" t="s"/>
      <c r="BB278" t="n">
        <v>1141708</v>
      </c>
      <c r="BC278" t="s"/>
      <c r="BD278" t="s"/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93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320</v>
      </c>
      <c r="F279" t="s"/>
      <c r="G279" t="s">
        <v>74</v>
      </c>
      <c r="H279" t="s">
        <v>75</v>
      </c>
      <c r="I279" t="s"/>
      <c r="J279" t="s">
        <v>76</v>
      </c>
      <c r="K279" t="n">
        <v>323</v>
      </c>
      <c r="L279" t="s">
        <v>77</v>
      </c>
      <c r="M279" t="s"/>
      <c r="N279" t="s">
        <v>78</v>
      </c>
      <c r="O279" t="s">
        <v>79</v>
      </c>
      <c r="P279" t="s">
        <v>320</v>
      </c>
      <c r="Q279" t="s"/>
      <c r="R279" t="s">
        <v>80</v>
      </c>
      <c r="S279" t="s">
        <v>321</v>
      </c>
      <c r="T279" t="s">
        <v>82</v>
      </c>
      <c r="U279" t="s"/>
      <c r="V279" t="s">
        <v>83</v>
      </c>
      <c r="W279" t="s">
        <v>84</v>
      </c>
      <c r="X279" t="s"/>
      <c r="Y279" t="s">
        <v>85</v>
      </c>
      <c r="Z279">
        <f>HYPERLINK("https://hotelmonitor-cachepage.eclerx.com/savepage/tk_15432194735962238_sr_2047.html","info")</f>
        <v/>
      </c>
      <c r="AA279" t="s"/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>
        <v>87</v>
      </c>
      <c r="AO279" t="s">
        <v>88</v>
      </c>
      <c r="AP279" t="n">
        <v>63</v>
      </c>
      <c r="AQ279" t="s">
        <v>89</v>
      </c>
      <c r="AR279" t="s">
        <v>96</v>
      </c>
      <c r="AS279" t="s"/>
      <c r="AT279" t="s">
        <v>91</v>
      </c>
      <c r="AU279" t="s"/>
      <c r="AV279" t="s"/>
      <c r="AW279" t="s"/>
      <c r="AX279" t="s"/>
      <c r="AY279" t="s"/>
      <c r="AZ279" t="s"/>
      <c r="BA279" t="s"/>
      <c r="BB279" t="n">
        <v>1141708</v>
      </c>
      <c r="BC279" t="s"/>
      <c r="BD279" t="s"/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93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328</v>
      </c>
      <c r="F280" t="n">
        <v>72059</v>
      </c>
      <c r="G280" t="s">
        <v>74</v>
      </c>
      <c r="H280" t="s">
        <v>75</v>
      </c>
      <c r="I280" t="s"/>
      <c r="J280" t="s">
        <v>76</v>
      </c>
      <c r="K280" t="n">
        <v>40</v>
      </c>
      <c r="L280" t="s">
        <v>77</v>
      </c>
      <c r="M280" t="s"/>
      <c r="N280" t="s">
        <v>78</v>
      </c>
      <c r="O280" t="s">
        <v>79</v>
      </c>
      <c r="P280" t="s">
        <v>329</v>
      </c>
      <c r="Q280" t="s"/>
      <c r="R280" t="s">
        <v>80</v>
      </c>
      <c r="S280" t="s">
        <v>330</v>
      </c>
      <c r="T280" t="s">
        <v>82</v>
      </c>
      <c r="U280" t="s"/>
      <c r="V280" t="s">
        <v>83</v>
      </c>
      <c r="W280" t="s">
        <v>84</v>
      </c>
      <c r="X280" t="s"/>
      <c r="Y280" t="s">
        <v>85</v>
      </c>
      <c r="Z280">
        <f>HYPERLINK("https://hotelmonitor-cachepage.eclerx.com/savepage/tk_15432205520441203_sr_2047.html","info")</f>
        <v/>
      </c>
      <c r="AA280" t="n">
        <v>1124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>
        <v>87</v>
      </c>
      <c r="AO280" t="s">
        <v>88</v>
      </c>
      <c r="AP280" t="n">
        <v>215</v>
      </c>
      <c r="AQ280" t="s">
        <v>89</v>
      </c>
      <c r="AR280" t="s">
        <v>99</v>
      </c>
      <c r="AS280" t="s"/>
      <c r="AT280" t="s">
        <v>91</v>
      </c>
      <c r="AU280" t="s"/>
      <c r="AV280" t="s"/>
      <c r="AW280" t="s"/>
      <c r="AX280" t="s"/>
      <c r="AY280" t="n">
        <v>2268061</v>
      </c>
      <c r="AZ280" t="s">
        <v>331</v>
      </c>
      <c r="BA280" t="s"/>
      <c r="BB280" t="n">
        <v>314849</v>
      </c>
      <c r="BC280" t="n">
        <v>-16.545706</v>
      </c>
      <c r="BD280" t="n">
        <v>28.417332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93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328</v>
      </c>
      <c r="F281" t="n">
        <v>72059</v>
      </c>
      <c r="G281" t="s">
        <v>74</v>
      </c>
      <c r="H281" t="s">
        <v>75</v>
      </c>
      <c r="I281" t="s"/>
      <c r="J281" t="s">
        <v>76</v>
      </c>
      <c r="K281" t="n">
        <v>45</v>
      </c>
      <c r="L281" t="s">
        <v>77</v>
      </c>
      <c r="M281" t="s"/>
      <c r="N281" t="s">
        <v>78</v>
      </c>
      <c r="O281" t="s">
        <v>79</v>
      </c>
      <c r="P281" t="s">
        <v>329</v>
      </c>
      <c r="Q281" t="s"/>
      <c r="R281" t="s">
        <v>80</v>
      </c>
      <c r="S281" t="s">
        <v>332</v>
      </c>
      <c r="T281" t="s">
        <v>82</v>
      </c>
      <c r="U281" t="s"/>
      <c r="V281" t="s">
        <v>83</v>
      </c>
      <c r="W281" t="s">
        <v>84</v>
      </c>
      <c r="X281" t="s"/>
      <c r="Y281" t="s">
        <v>85</v>
      </c>
      <c r="Z281">
        <f>HYPERLINK("https://hotelmonitor-cachepage.eclerx.com/savepage/tk_15432205520441203_sr_2047.html","info")</f>
        <v/>
      </c>
      <c r="AA281" t="n">
        <v>1124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>
        <v>87</v>
      </c>
      <c r="AO281" t="s">
        <v>88</v>
      </c>
      <c r="AP281" t="n">
        <v>215</v>
      </c>
      <c r="AQ281" t="s">
        <v>89</v>
      </c>
      <c r="AR281" t="s">
        <v>90</v>
      </c>
      <c r="AS281" t="s"/>
      <c r="AT281" t="s">
        <v>91</v>
      </c>
      <c r="AU281" t="s"/>
      <c r="AV281" t="s"/>
      <c r="AW281" t="s"/>
      <c r="AX281" t="s"/>
      <c r="AY281" t="n">
        <v>2268061</v>
      </c>
      <c r="AZ281" t="s">
        <v>331</v>
      </c>
      <c r="BA281" t="s"/>
      <c r="BB281" t="n">
        <v>314849</v>
      </c>
      <c r="BC281" t="n">
        <v>-16.545706</v>
      </c>
      <c r="BD281" t="n">
        <v>28.417332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93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328</v>
      </c>
      <c r="F282" t="n">
        <v>72059</v>
      </c>
      <c r="G282" t="s">
        <v>74</v>
      </c>
      <c r="H282" t="s">
        <v>75</v>
      </c>
      <c r="I282" t="s"/>
      <c r="J282" t="s">
        <v>76</v>
      </c>
      <c r="K282" t="n">
        <v>44</v>
      </c>
      <c r="L282" t="s">
        <v>77</v>
      </c>
      <c r="M282" t="s"/>
      <c r="N282" t="s">
        <v>78</v>
      </c>
      <c r="O282" t="s">
        <v>79</v>
      </c>
      <c r="P282" t="s">
        <v>329</v>
      </c>
      <c r="Q282" t="s"/>
      <c r="R282" t="s">
        <v>80</v>
      </c>
      <c r="S282" t="s">
        <v>194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HYPERLINK("https://hotelmonitor-cachepage.eclerx.com/savepage/tk_15432205520441203_sr_2047.html","info")</f>
        <v/>
      </c>
      <c r="AA282" t="n">
        <v>1124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>
        <v>87</v>
      </c>
      <c r="AO282" t="s">
        <v>88</v>
      </c>
      <c r="AP282" t="n">
        <v>215</v>
      </c>
      <c r="AQ282" t="s">
        <v>89</v>
      </c>
      <c r="AR282" t="s">
        <v>113</v>
      </c>
      <c r="AS282" t="s"/>
      <c r="AT282" t="s">
        <v>91</v>
      </c>
      <c r="AU282" t="s"/>
      <c r="AV282" t="s"/>
      <c r="AW282" t="s"/>
      <c r="AX282" t="s"/>
      <c r="AY282" t="n">
        <v>2268061</v>
      </c>
      <c r="AZ282" t="s">
        <v>331</v>
      </c>
      <c r="BA282" t="s"/>
      <c r="BB282" t="n">
        <v>314849</v>
      </c>
      <c r="BC282" t="n">
        <v>-16.545706</v>
      </c>
      <c r="BD282" t="n">
        <v>28.417332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93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328</v>
      </c>
      <c r="F283" t="n">
        <v>72059</v>
      </c>
      <c r="G283" t="s">
        <v>74</v>
      </c>
      <c r="H283" t="s">
        <v>75</v>
      </c>
      <c r="I283" t="s"/>
      <c r="J283" t="s">
        <v>76</v>
      </c>
      <c r="K283" t="n">
        <v>50</v>
      </c>
      <c r="L283" t="s">
        <v>77</v>
      </c>
      <c r="M283" t="s"/>
      <c r="N283" t="s">
        <v>78</v>
      </c>
      <c r="O283" t="s">
        <v>79</v>
      </c>
      <c r="P283" t="s">
        <v>329</v>
      </c>
      <c r="Q283" t="s"/>
      <c r="R283" t="s">
        <v>80</v>
      </c>
      <c r="S283" t="s">
        <v>203</v>
      </c>
      <c r="T283" t="s">
        <v>82</v>
      </c>
      <c r="U283" t="s"/>
      <c r="V283" t="s">
        <v>83</v>
      </c>
      <c r="W283" t="s">
        <v>84</v>
      </c>
      <c r="X283" t="s"/>
      <c r="Y283" t="s">
        <v>85</v>
      </c>
      <c r="Z283">
        <f>HYPERLINK("https://hotelmonitor-cachepage.eclerx.com/savepage/tk_15432205520441203_sr_2047.html","info")</f>
        <v/>
      </c>
      <c r="AA283" t="n">
        <v>1124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>
        <v>87</v>
      </c>
      <c r="AO283" t="s">
        <v>88</v>
      </c>
      <c r="AP283" t="n">
        <v>215</v>
      </c>
      <c r="AQ283" t="s">
        <v>89</v>
      </c>
      <c r="AR283" t="s">
        <v>106</v>
      </c>
      <c r="AS283" t="s"/>
      <c r="AT283" t="s">
        <v>91</v>
      </c>
      <c r="AU283" t="s"/>
      <c r="AV283" t="s"/>
      <c r="AW283" t="s"/>
      <c r="AX283" t="s"/>
      <c r="AY283" t="n">
        <v>2268061</v>
      </c>
      <c r="AZ283" t="s">
        <v>331</v>
      </c>
      <c r="BA283" t="s"/>
      <c r="BB283" t="n">
        <v>314849</v>
      </c>
      <c r="BC283" t="n">
        <v>-16.545706</v>
      </c>
      <c r="BD283" t="n">
        <v>28.417332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93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328</v>
      </c>
      <c r="F284" t="n">
        <v>72059</v>
      </c>
      <c r="G284" t="s">
        <v>74</v>
      </c>
      <c r="H284" t="s">
        <v>75</v>
      </c>
      <c r="I284" t="s"/>
      <c r="J284" t="s">
        <v>76</v>
      </c>
      <c r="K284" t="n">
        <v>48</v>
      </c>
      <c r="L284" t="s">
        <v>77</v>
      </c>
      <c r="M284" t="s"/>
      <c r="N284" t="s">
        <v>78</v>
      </c>
      <c r="O284" t="s">
        <v>79</v>
      </c>
      <c r="P284" t="s">
        <v>329</v>
      </c>
      <c r="Q284" t="s"/>
      <c r="R284" t="s">
        <v>80</v>
      </c>
      <c r="S284" t="s">
        <v>300</v>
      </c>
      <c r="T284" t="s">
        <v>82</v>
      </c>
      <c r="U284" t="s"/>
      <c r="V284" t="s">
        <v>83</v>
      </c>
      <c r="W284" t="s">
        <v>84</v>
      </c>
      <c r="X284" t="s"/>
      <c r="Y284" t="s">
        <v>85</v>
      </c>
      <c r="Z284">
        <f>HYPERLINK("https://hotelmonitor-cachepage.eclerx.com/savepage/tk_15432205520441203_sr_2047.html","info")</f>
        <v/>
      </c>
      <c r="AA284" t="n">
        <v>1124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>
        <v>87</v>
      </c>
      <c r="AO284" t="s">
        <v>88</v>
      </c>
      <c r="AP284" t="n">
        <v>215</v>
      </c>
      <c r="AQ284" t="s">
        <v>89</v>
      </c>
      <c r="AR284" t="s">
        <v>109</v>
      </c>
      <c r="AS284" t="s"/>
      <c r="AT284" t="s">
        <v>91</v>
      </c>
      <c r="AU284" t="s"/>
      <c r="AV284" t="s"/>
      <c r="AW284" t="s"/>
      <c r="AX284" t="s"/>
      <c r="AY284" t="n">
        <v>2268061</v>
      </c>
      <c r="AZ284" t="s">
        <v>331</v>
      </c>
      <c r="BA284" t="s"/>
      <c r="BB284" t="n">
        <v>314849</v>
      </c>
      <c r="BC284" t="n">
        <v>-16.545706</v>
      </c>
      <c r="BD284" t="n">
        <v>28.417332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93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328</v>
      </c>
      <c r="F285" t="n">
        <v>72059</v>
      </c>
      <c r="G285" t="s">
        <v>74</v>
      </c>
      <c r="H285" t="s">
        <v>75</v>
      </c>
      <c r="I285" t="s"/>
      <c r="J285" t="s">
        <v>76</v>
      </c>
      <c r="K285" t="n">
        <v>53</v>
      </c>
      <c r="L285" t="s">
        <v>77</v>
      </c>
      <c r="M285" t="s"/>
      <c r="N285" t="s">
        <v>78</v>
      </c>
      <c r="O285" t="s">
        <v>79</v>
      </c>
      <c r="P285" t="s">
        <v>329</v>
      </c>
      <c r="Q285" t="s"/>
      <c r="R285" t="s">
        <v>80</v>
      </c>
      <c r="S285" t="s">
        <v>333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HYPERLINK("https://hotelmonitor-cachepage.eclerx.com/savepage/tk_15432205520441203_sr_2047.html","info")</f>
        <v/>
      </c>
      <c r="AA285" t="n">
        <v>1124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>
        <v>87</v>
      </c>
      <c r="AO285" t="s">
        <v>88</v>
      </c>
      <c r="AP285" t="n">
        <v>215</v>
      </c>
      <c r="AQ285" t="s">
        <v>89</v>
      </c>
      <c r="AR285" t="s">
        <v>334</v>
      </c>
      <c r="AS285" t="s"/>
      <c r="AT285" t="s">
        <v>91</v>
      </c>
      <c r="AU285" t="s"/>
      <c r="AV285" t="s"/>
      <c r="AW285" t="s"/>
      <c r="AX285" t="s"/>
      <c r="AY285" t="n">
        <v>2268061</v>
      </c>
      <c r="AZ285" t="s">
        <v>331</v>
      </c>
      <c r="BA285" t="s"/>
      <c r="BB285" t="n">
        <v>314849</v>
      </c>
      <c r="BC285" t="n">
        <v>-16.545706</v>
      </c>
      <c r="BD285" t="n">
        <v>28.417332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93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328</v>
      </c>
      <c r="F286" t="n">
        <v>72059</v>
      </c>
      <c r="G286" t="s">
        <v>74</v>
      </c>
      <c r="H286" t="s">
        <v>75</v>
      </c>
      <c r="I286" t="s"/>
      <c r="J286" t="s">
        <v>76</v>
      </c>
      <c r="K286" t="n">
        <v>50</v>
      </c>
      <c r="L286" t="s">
        <v>77</v>
      </c>
      <c r="M286" t="s"/>
      <c r="N286" t="s">
        <v>78</v>
      </c>
      <c r="O286" t="s">
        <v>79</v>
      </c>
      <c r="P286" t="s">
        <v>329</v>
      </c>
      <c r="Q286" t="s"/>
      <c r="R286" t="s">
        <v>80</v>
      </c>
      <c r="S286" t="s">
        <v>203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HYPERLINK("https://hotelmonitor-cachepage.eclerx.com/savepage/tk_15432205520441203_sr_2047.html","info")</f>
        <v/>
      </c>
      <c r="AA286" t="n">
        <v>1124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>
        <v>87</v>
      </c>
      <c r="AO286" t="s">
        <v>88</v>
      </c>
      <c r="AP286" t="n">
        <v>215</v>
      </c>
      <c r="AQ286" t="s">
        <v>89</v>
      </c>
      <c r="AR286" t="s">
        <v>96</v>
      </c>
      <c r="AS286" t="s"/>
      <c r="AT286" t="s">
        <v>91</v>
      </c>
      <c r="AU286" t="s"/>
      <c r="AV286" t="s"/>
      <c r="AW286" t="s"/>
      <c r="AX286" t="s"/>
      <c r="AY286" t="n">
        <v>2268061</v>
      </c>
      <c r="AZ286" t="s">
        <v>331</v>
      </c>
      <c r="BA286" t="s"/>
      <c r="BB286" t="n">
        <v>314849</v>
      </c>
      <c r="BC286" t="n">
        <v>-16.545706</v>
      </c>
      <c r="BD286" t="n">
        <v>28.417332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93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328</v>
      </c>
      <c r="F287" t="n">
        <v>72059</v>
      </c>
      <c r="G287" t="s">
        <v>74</v>
      </c>
      <c r="H287" t="s">
        <v>75</v>
      </c>
      <c r="I287" t="s"/>
      <c r="J287" t="s">
        <v>76</v>
      </c>
      <c r="K287" t="n">
        <v>45</v>
      </c>
      <c r="L287" t="s">
        <v>77</v>
      </c>
      <c r="M287" t="s"/>
      <c r="N287" t="s">
        <v>78</v>
      </c>
      <c r="O287" t="s">
        <v>79</v>
      </c>
      <c r="P287" t="s">
        <v>329</v>
      </c>
      <c r="Q287" t="s"/>
      <c r="R287" t="s">
        <v>80</v>
      </c>
      <c r="S287" t="s">
        <v>332</v>
      </c>
      <c r="T287" t="s">
        <v>82</v>
      </c>
      <c r="U287" t="s"/>
      <c r="V287" t="s">
        <v>83</v>
      </c>
      <c r="W287" t="s">
        <v>84</v>
      </c>
      <c r="X287" t="s"/>
      <c r="Y287" t="s">
        <v>85</v>
      </c>
      <c r="Z287">
        <f>HYPERLINK("https://hotelmonitor-cachepage.eclerx.com/savepage/tk_15432205520441203_sr_2047.html","info")</f>
        <v/>
      </c>
      <c r="AA287" t="n">
        <v>1124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>
        <v>87</v>
      </c>
      <c r="AO287" t="s">
        <v>88</v>
      </c>
      <c r="AP287" t="n">
        <v>215</v>
      </c>
      <c r="AQ287" t="s">
        <v>89</v>
      </c>
      <c r="AR287" t="s">
        <v>111</v>
      </c>
      <c r="AS287" t="s"/>
      <c r="AT287" t="s">
        <v>91</v>
      </c>
      <c r="AU287" t="s"/>
      <c r="AV287" t="s"/>
      <c r="AW287" t="s"/>
      <c r="AX287" t="s"/>
      <c r="AY287" t="n">
        <v>2268061</v>
      </c>
      <c r="AZ287" t="s">
        <v>331</v>
      </c>
      <c r="BA287" t="s"/>
      <c r="BB287" t="n">
        <v>314849</v>
      </c>
      <c r="BC287" t="n">
        <v>-16.545706</v>
      </c>
      <c r="BD287" t="n">
        <v>28.417332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93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328</v>
      </c>
      <c r="F288" t="n">
        <v>72059</v>
      </c>
      <c r="G288" t="s">
        <v>74</v>
      </c>
      <c r="H288" t="s">
        <v>75</v>
      </c>
      <c r="I288" t="s"/>
      <c r="J288" t="s">
        <v>76</v>
      </c>
      <c r="K288" t="n">
        <v>50</v>
      </c>
      <c r="L288" t="s">
        <v>77</v>
      </c>
      <c r="M288" t="s"/>
      <c r="N288" t="s">
        <v>78</v>
      </c>
      <c r="O288" t="s">
        <v>79</v>
      </c>
      <c r="P288" t="s">
        <v>329</v>
      </c>
      <c r="Q288" t="s"/>
      <c r="R288" t="s">
        <v>80</v>
      </c>
      <c r="S288" t="s">
        <v>203</v>
      </c>
      <c r="T288" t="s">
        <v>82</v>
      </c>
      <c r="U288" t="s"/>
      <c r="V288" t="s">
        <v>83</v>
      </c>
      <c r="W288" t="s">
        <v>84</v>
      </c>
      <c r="X288" t="s"/>
      <c r="Y288" t="s">
        <v>85</v>
      </c>
      <c r="Z288">
        <f>HYPERLINK("https://hotelmonitor-cachepage.eclerx.com/savepage/tk_15432205520441203_sr_2047.html","info")</f>
        <v/>
      </c>
      <c r="AA288" t="n">
        <v>1124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>
        <v>87</v>
      </c>
      <c r="AO288" t="s">
        <v>88</v>
      </c>
      <c r="AP288" t="n">
        <v>215</v>
      </c>
      <c r="AQ288" t="s">
        <v>89</v>
      </c>
      <c r="AR288" t="s">
        <v>107</v>
      </c>
      <c r="AS288" t="s"/>
      <c r="AT288" t="s">
        <v>91</v>
      </c>
      <c r="AU288" t="s"/>
      <c r="AV288" t="s"/>
      <c r="AW288" t="s"/>
      <c r="AX288" t="s"/>
      <c r="AY288" t="n">
        <v>2268061</v>
      </c>
      <c r="AZ288" t="s">
        <v>331</v>
      </c>
      <c r="BA288" t="s"/>
      <c r="BB288" t="n">
        <v>314849</v>
      </c>
      <c r="BC288" t="n">
        <v>-16.545706</v>
      </c>
      <c r="BD288" t="n">
        <v>28.417332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93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335</v>
      </c>
      <c r="F289" t="n">
        <v>72210</v>
      </c>
      <c r="G289" t="s">
        <v>74</v>
      </c>
      <c r="H289" t="s">
        <v>75</v>
      </c>
      <c r="I289" t="s"/>
      <c r="J289" t="s">
        <v>76</v>
      </c>
      <c r="K289" t="n">
        <v>90</v>
      </c>
      <c r="L289" t="s">
        <v>77</v>
      </c>
      <c r="M289" t="s"/>
      <c r="N289" t="s">
        <v>78</v>
      </c>
      <c r="O289" t="s">
        <v>79</v>
      </c>
      <c r="P289" t="s">
        <v>336</v>
      </c>
      <c r="Q289" t="s"/>
      <c r="R289" t="s">
        <v>80</v>
      </c>
      <c r="S289" t="s">
        <v>240</v>
      </c>
      <c r="T289" t="s">
        <v>82</v>
      </c>
      <c r="U289" t="s"/>
      <c r="V289" t="s">
        <v>83</v>
      </c>
      <c r="W289" t="s">
        <v>84</v>
      </c>
      <c r="X289" t="s"/>
      <c r="Y289" t="s">
        <v>85</v>
      </c>
      <c r="Z289">
        <f>HYPERLINK("https://hotelmonitor-cachepage.eclerx.com/savepage/tk_15432198604705138_sr_2047.html","info")</f>
        <v/>
      </c>
      <c r="AA289" t="n">
        <v>24377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>
        <v>87</v>
      </c>
      <c r="AO289" t="s">
        <v>88</v>
      </c>
      <c r="AP289" t="n">
        <v>118</v>
      </c>
      <c r="AQ289" t="s">
        <v>89</v>
      </c>
      <c r="AR289" t="s">
        <v>155</v>
      </c>
      <c r="AS289" t="s"/>
      <c r="AT289" t="s">
        <v>91</v>
      </c>
      <c r="AU289" t="s"/>
      <c r="AV289" t="s"/>
      <c r="AW289" t="s"/>
      <c r="AX289" t="s"/>
      <c r="AY289" t="n">
        <v>2268388</v>
      </c>
      <c r="AZ289" t="s">
        <v>337</v>
      </c>
      <c r="BA289" t="s"/>
      <c r="BB289" t="n">
        <v>255204</v>
      </c>
      <c r="BC289" t="n">
        <v>-16.73542</v>
      </c>
      <c r="BD289" t="n">
        <v>28.085636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93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335</v>
      </c>
      <c r="F290" t="n">
        <v>72210</v>
      </c>
      <c r="G290" t="s">
        <v>74</v>
      </c>
      <c r="H290" t="s">
        <v>75</v>
      </c>
      <c r="I290" t="s"/>
      <c r="J290" t="s">
        <v>76</v>
      </c>
      <c r="K290" t="n">
        <v>113</v>
      </c>
      <c r="L290" t="s">
        <v>77</v>
      </c>
      <c r="M290" t="s"/>
      <c r="N290" t="s">
        <v>78</v>
      </c>
      <c r="O290" t="s">
        <v>79</v>
      </c>
      <c r="P290" t="s">
        <v>336</v>
      </c>
      <c r="Q290" t="s"/>
      <c r="R290" t="s">
        <v>80</v>
      </c>
      <c r="S290" t="s">
        <v>338</v>
      </c>
      <c r="T290" t="s">
        <v>82</v>
      </c>
      <c r="U290" t="s"/>
      <c r="V290" t="s">
        <v>83</v>
      </c>
      <c r="W290" t="s">
        <v>84</v>
      </c>
      <c r="X290" t="s"/>
      <c r="Y290" t="s">
        <v>85</v>
      </c>
      <c r="Z290">
        <f>HYPERLINK("https://hotelmonitor-cachepage.eclerx.com/savepage/tk_15432198604705138_sr_2047.html","info")</f>
        <v/>
      </c>
      <c r="AA290" t="n">
        <v>24377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>
        <v>87</v>
      </c>
      <c r="AO290" t="s">
        <v>88</v>
      </c>
      <c r="AP290" t="n">
        <v>118</v>
      </c>
      <c r="AQ290" t="s">
        <v>89</v>
      </c>
      <c r="AR290" t="s">
        <v>96</v>
      </c>
      <c r="AS290" t="s"/>
      <c r="AT290" t="s">
        <v>91</v>
      </c>
      <c r="AU290" t="s"/>
      <c r="AV290" t="s"/>
      <c r="AW290" t="s"/>
      <c r="AX290" t="s"/>
      <c r="AY290" t="n">
        <v>2268388</v>
      </c>
      <c r="AZ290" t="s">
        <v>337</v>
      </c>
      <c r="BA290" t="s"/>
      <c r="BB290" t="n">
        <v>255204</v>
      </c>
      <c r="BC290" t="n">
        <v>-16.73542</v>
      </c>
      <c r="BD290" t="n">
        <v>28.085636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93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335</v>
      </c>
      <c r="F291" t="n">
        <v>72210</v>
      </c>
      <c r="G291" t="s">
        <v>74</v>
      </c>
      <c r="H291" t="s">
        <v>75</v>
      </c>
      <c r="I291" t="s"/>
      <c r="J291" t="s">
        <v>76</v>
      </c>
      <c r="K291" t="n">
        <v>280</v>
      </c>
      <c r="L291" t="s">
        <v>77</v>
      </c>
      <c r="M291" t="s"/>
      <c r="N291" t="s">
        <v>78</v>
      </c>
      <c r="O291" t="s">
        <v>79</v>
      </c>
      <c r="P291" t="s">
        <v>336</v>
      </c>
      <c r="Q291" t="s"/>
      <c r="R291" t="s">
        <v>80</v>
      </c>
      <c r="S291" t="s">
        <v>108</v>
      </c>
      <c r="T291" t="s">
        <v>82</v>
      </c>
      <c r="U291" t="s"/>
      <c r="V291" t="s">
        <v>83</v>
      </c>
      <c r="W291" t="s">
        <v>84</v>
      </c>
      <c r="X291" t="s"/>
      <c r="Y291" t="s">
        <v>85</v>
      </c>
      <c r="Z291">
        <f>HYPERLINK("https://hotelmonitor-cachepage.eclerx.com/savepage/tk_15432198604705138_sr_2047.html","info")</f>
        <v/>
      </c>
      <c r="AA291" t="n">
        <v>24377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>
        <v>87</v>
      </c>
      <c r="AO291" t="s">
        <v>88</v>
      </c>
      <c r="AP291" t="n">
        <v>118</v>
      </c>
      <c r="AQ291" t="s">
        <v>89</v>
      </c>
      <c r="AR291" t="s">
        <v>126</v>
      </c>
      <c r="AS291" t="s"/>
      <c r="AT291" t="s">
        <v>91</v>
      </c>
      <c r="AU291" t="s"/>
      <c r="AV291" t="s"/>
      <c r="AW291" t="s"/>
      <c r="AX291" t="s"/>
      <c r="AY291" t="n">
        <v>2268388</v>
      </c>
      <c r="AZ291" t="s">
        <v>337</v>
      </c>
      <c r="BA291" t="s"/>
      <c r="BB291" t="n">
        <v>255204</v>
      </c>
      <c r="BC291" t="n">
        <v>-16.73542</v>
      </c>
      <c r="BD291" t="n">
        <v>28.085636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93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335</v>
      </c>
      <c r="F292" t="n">
        <v>72210</v>
      </c>
      <c r="G292" t="s">
        <v>74</v>
      </c>
      <c r="H292" t="s">
        <v>75</v>
      </c>
      <c r="I292" t="s"/>
      <c r="J292" t="s">
        <v>76</v>
      </c>
      <c r="K292" t="n">
        <v>125</v>
      </c>
      <c r="L292" t="s">
        <v>77</v>
      </c>
      <c r="M292" t="s"/>
      <c r="N292" t="s">
        <v>78</v>
      </c>
      <c r="O292" t="s">
        <v>79</v>
      </c>
      <c r="P292" t="s">
        <v>336</v>
      </c>
      <c r="Q292" t="s"/>
      <c r="R292" t="s">
        <v>80</v>
      </c>
      <c r="S292" t="s">
        <v>339</v>
      </c>
      <c r="T292" t="s">
        <v>82</v>
      </c>
      <c r="U292" t="s"/>
      <c r="V292" t="s">
        <v>83</v>
      </c>
      <c r="W292" t="s">
        <v>84</v>
      </c>
      <c r="X292" t="s"/>
      <c r="Y292" t="s">
        <v>85</v>
      </c>
      <c r="Z292">
        <f>HYPERLINK("https://hotelmonitor-cachepage.eclerx.com/savepage/tk_15432198604705138_sr_2047.html","info")</f>
        <v/>
      </c>
      <c r="AA292" t="n">
        <v>24377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>
        <v>87</v>
      </c>
      <c r="AO292" t="s">
        <v>88</v>
      </c>
      <c r="AP292" t="n">
        <v>118</v>
      </c>
      <c r="AQ292" t="s">
        <v>89</v>
      </c>
      <c r="AR292" t="s">
        <v>95</v>
      </c>
      <c r="AS292" t="s"/>
      <c r="AT292" t="s">
        <v>91</v>
      </c>
      <c r="AU292" t="s"/>
      <c r="AV292" t="s"/>
      <c r="AW292" t="s"/>
      <c r="AX292" t="s"/>
      <c r="AY292" t="n">
        <v>2268388</v>
      </c>
      <c r="AZ292" t="s">
        <v>337</v>
      </c>
      <c r="BA292" t="s"/>
      <c r="BB292" t="n">
        <v>255204</v>
      </c>
      <c r="BC292" t="n">
        <v>-16.73542</v>
      </c>
      <c r="BD292" t="n">
        <v>28.085636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93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335</v>
      </c>
      <c r="F293" t="n">
        <v>72210</v>
      </c>
      <c r="G293" t="s">
        <v>74</v>
      </c>
      <c r="H293" t="s">
        <v>75</v>
      </c>
      <c r="I293" t="s"/>
      <c r="J293" t="s">
        <v>76</v>
      </c>
      <c r="K293" t="n">
        <v>107</v>
      </c>
      <c r="L293" t="s">
        <v>77</v>
      </c>
      <c r="M293" t="s"/>
      <c r="N293" t="s">
        <v>78</v>
      </c>
      <c r="O293" t="s">
        <v>79</v>
      </c>
      <c r="P293" t="s">
        <v>336</v>
      </c>
      <c r="Q293" t="s"/>
      <c r="R293" t="s">
        <v>80</v>
      </c>
      <c r="S293" t="s">
        <v>340</v>
      </c>
      <c r="T293" t="s">
        <v>82</v>
      </c>
      <c r="U293" t="s"/>
      <c r="V293" t="s">
        <v>83</v>
      </c>
      <c r="W293" t="s">
        <v>84</v>
      </c>
      <c r="X293" t="s"/>
      <c r="Y293" t="s">
        <v>85</v>
      </c>
      <c r="Z293">
        <f>HYPERLINK("https://hotelmonitor-cachepage.eclerx.com/savepage/tk_15432198604705138_sr_2047.html","info")</f>
        <v/>
      </c>
      <c r="AA293" t="n">
        <v>24377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>
        <v>87</v>
      </c>
      <c r="AO293" t="s">
        <v>88</v>
      </c>
      <c r="AP293" t="n">
        <v>118</v>
      </c>
      <c r="AQ293" t="s">
        <v>89</v>
      </c>
      <c r="AR293" t="s">
        <v>99</v>
      </c>
      <c r="AS293" t="s"/>
      <c r="AT293" t="s">
        <v>91</v>
      </c>
      <c r="AU293" t="s"/>
      <c r="AV293" t="s"/>
      <c r="AW293" t="s"/>
      <c r="AX293" t="s"/>
      <c r="AY293" t="n">
        <v>2268388</v>
      </c>
      <c r="AZ293" t="s">
        <v>337</v>
      </c>
      <c r="BA293" t="s"/>
      <c r="BB293" t="n">
        <v>255204</v>
      </c>
      <c r="BC293" t="n">
        <v>-16.73542</v>
      </c>
      <c r="BD293" t="n">
        <v>28.085636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93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335</v>
      </c>
      <c r="F294" t="n">
        <v>72210</v>
      </c>
      <c r="G294" t="s">
        <v>74</v>
      </c>
      <c r="H294" t="s">
        <v>75</v>
      </c>
      <c r="I294" t="s"/>
      <c r="J294" t="s">
        <v>76</v>
      </c>
      <c r="K294" t="n">
        <v>125</v>
      </c>
      <c r="L294" t="s">
        <v>77</v>
      </c>
      <c r="M294" t="s"/>
      <c r="N294" t="s">
        <v>78</v>
      </c>
      <c r="O294" t="s">
        <v>79</v>
      </c>
      <c r="P294" t="s">
        <v>336</v>
      </c>
      <c r="Q294" t="s"/>
      <c r="R294" t="s">
        <v>80</v>
      </c>
      <c r="S294" t="s">
        <v>339</v>
      </c>
      <c r="T294" t="s">
        <v>82</v>
      </c>
      <c r="U294" t="s"/>
      <c r="V294" t="s">
        <v>83</v>
      </c>
      <c r="W294" t="s">
        <v>84</v>
      </c>
      <c r="X294" t="s"/>
      <c r="Y294" t="s">
        <v>85</v>
      </c>
      <c r="Z294">
        <f>HYPERLINK("https://hotelmonitor-cachepage.eclerx.com/savepage/tk_15432198604705138_sr_2047.html","info")</f>
        <v/>
      </c>
      <c r="AA294" t="n">
        <v>24377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>
        <v>87</v>
      </c>
      <c r="AO294" t="s">
        <v>88</v>
      </c>
      <c r="AP294" t="n">
        <v>118</v>
      </c>
      <c r="AQ294" t="s">
        <v>89</v>
      </c>
      <c r="AR294" t="s">
        <v>97</v>
      </c>
      <c r="AS294" t="s"/>
      <c r="AT294" t="s">
        <v>91</v>
      </c>
      <c r="AU294" t="s"/>
      <c r="AV294" t="s"/>
      <c r="AW294" t="s"/>
      <c r="AX294" t="s"/>
      <c r="AY294" t="n">
        <v>2268388</v>
      </c>
      <c r="AZ294" t="s">
        <v>337</v>
      </c>
      <c r="BA294" t="s"/>
      <c r="BB294" t="n">
        <v>255204</v>
      </c>
      <c r="BC294" t="n">
        <v>-16.73542</v>
      </c>
      <c r="BD294" t="n">
        <v>28.085636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93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335</v>
      </c>
      <c r="F295" t="n">
        <v>72210</v>
      </c>
      <c r="G295" t="s">
        <v>74</v>
      </c>
      <c r="H295" t="s">
        <v>75</v>
      </c>
      <c r="I295" t="s"/>
      <c r="J295" t="s">
        <v>76</v>
      </c>
      <c r="K295" t="n">
        <v>130</v>
      </c>
      <c r="L295" t="s">
        <v>77</v>
      </c>
      <c r="M295" t="s"/>
      <c r="N295" t="s">
        <v>78</v>
      </c>
      <c r="O295" t="s">
        <v>79</v>
      </c>
      <c r="P295" t="s">
        <v>336</v>
      </c>
      <c r="Q295" t="s"/>
      <c r="R295" t="s">
        <v>80</v>
      </c>
      <c r="S295" t="s">
        <v>341</v>
      </c>
      <c r="T295" t="s">
        <v>82</v>
      </c>
      <c r="U295" t="s"/>
      <c r="V295" t="s">
        <v>83</v>
      </c>
      <c r="W295" t="s">
        <v>84</v>
      </c>
      <c r="X295" t="s"/>
      <c r="Y295" t="s">
        <v>85</v>
      </c>
      <c r="Z295">
        <f>HYPERLINK("https://hotelmonitor-cachepage.eclerx.com/savepage/tk_15432198604705138_sr_2047.html","info")</f>
        <v/>
      </c>
      <c r="AA295" t="n">
        <v>24377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>
        <v>87</v>
      </c>
      <c r="AO295" t="s">
        <v>88</v>
      </c>
      <c r="AP295" t="n">
        <v>118</v>
      </c>
      <c r="AQ295" t="s">
        <v>89</v>
      </c>
      <c r="AR295" t="s">
        <v>90</v>
      </c>
      <c r="AS295" t="s"/>
      <c r="AT295" t="s">
        <v>91</v>
      </c>
      <c r="AU295" t="s"/>
      <c r="AV295" t="s"/>
      <c r="AW295" t="s"/>
      <c r="AX295" t="s"/>
      <c r="AY295" t="n">
        <v>2268388</v>
      </c>
      <c r="AZ295" t="s">
        <v>337</v>
      </c>
      <c r="BA295" t="s"/>
      <c r="BB295" t="n">
        <v>255204</v>
      </c>
      <c r="BC295" t="n">
        <v>-16.73542</v>
      </c>
      <c r="BD295" t="n">
        <v>28.085636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93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335</v>
      </c>
      <c r="F296" t="n">
        <v>72210</v>
      </c>
      <c r="G296" t="s">
        <v>74</v>
      </c>
      <c r="H296" t="s">
        <v>75</v>
      </c>
      <c r="I296" t="s"/>
      <c r="J296" t="s">
        <v>76</v>
      </c>
      <c r="K296" t="n">
        <v>113</v>
      </c>
      <c r="L296" t="s">
        <v>77</v>
      </c>
      <c r="M296" t="s"/>
      <c r="N296" t="s">
        <v>78</v>
      </c>
      <c r="O296" t="s">
        <v>79</v>
      </c>
      <c r="P296" t="s">
        <v>336</v>
      </c>
      <c r="Q296" t="s"/>
      <c r="R296" t="s">
        <v>80</v>
      </c>
      <c r="S296" t="s">
        <v>338</v>
      </c>
      <c r="T296" t="s">
        <v>82</v>
      </c>
      <c r="U296" t="s"/>
      <c r="V296" t="s">
        <v>83</v>
      </c>
      <c r="W296" t="s">
        <v>84</v>
      </c>
      <c r="X296" t="s"/>
      <c r="Y296" t="s">
        <v>85</v>
      </c>
      <c r="Z296">
        <f>HYPERLINK("https://hotelmonitor-cachepage.eclerx.com/savepage/tk_15432198604705138_sr_2047.html","info")</f>
        <v/>
      </c>
      <c r="AA296" t="n">
        <v>24377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>
        <v>87</v>
      </c>
      <c r="AO296" t="s">
        <v>88</v>
      </c>
      <c r="AP296" t="n">
        <v>118</v>
      </c>
      <c r="AQ296" t="s">
        <v>89</v>
      </c>
      <c r="AR296" t="s">
        <v>106</v>
      </c>
      <c r="AS296" t="s"/>
      <c r="AT296" t="s">
        <v>91</v>
      </c>
      <c r="AU296" t="s"/>
      <c r="AV296" t="s"/>
      <c r="AW296" t="s"/>
      <c r="AX296" t="s"/>
      <c r="AY296" t="n">
        <v>2268388</v>
      </c>
      <c r="AZ296" t="s">
        <v>337</v>
      </c>
      <c r="BA296" t="s"/>
      <c r="BB296" t="n">
        <v>255204</v>
      </c>
      <c r="BC296" t="n">
        <v>-16.73542</v>
      </c>
      <c r="BD296" t="n">
        <v>28.085636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93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335</v>
      </c>
      <c r="F297" t="n">
        <v>72210</v>
      </c>
      <c r="G297" t="s">
        <v>74</v>
      </c>
      <c r="H297" t="s">
        <v>75</v>
      </c>
      <c r="I297" t="s"/>
      <c r="J297" t="s">
        <v>76</v>
      </c>
      <c r="K297" t="n">
        <v>129</v>
      </c>
      <c r="L297" t="s">
        <v>77</v>
      </c>
      <c r="M297" t="s"/>
      <c r="N297" t="s">
        <v>78</v>
      </c>
      <c r="O297" t="s">
        <v>79</v>
      </c>
      <c r="P297" t="s">
        <v>336</v>
      </c>
      <c r="Q297" t="s"/>
      <c r="R297" t="s">
        <v>80</v>
      </c>
      <c r="S297" t="s">
        <v>342</v>
      </c>
      <c r="T297" t="s">
        <v>82</v>
      </c>
      <c r="U297" t="s"/>
      <c r="V297" t="s">
        <v>83</v>
      </c>
      <c r="W297" t="s">
        <v>84</v>
      </c>
      <c r="X297" t="s"/>
      <c r="Y297" t="s">
        <v>85</v>
      </c>
      <c r="Z297">
        <f>HYPERLINK("https://hotelmonitor-cachepage.eclerx.com/savepage/tk_15432198604705138_sr_2047.html","info")</f>
        <v/>
      </c>
      <c r="AA297" t="n">
        <v>24377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>
        <v>87</v>
      </c>
      <c r="AO297" t="s">
        <v>88</v>
      </c>
      <c r="AP297" t="n">
        <v>118</v>
      </c>
      <c r="AQ297" t="s">
        <v>89</v>
      </c>
      <c r="AR297" t="s">
        <v>111</v>
      </c>
      <c r="AS297" t="s"/>
      <c r="AT297" t="s">
        <v>91</v>
      </c>
      <c r="AU297" t="s"/>
      <c r="AV297" t="s"/>
      <c r="AW297" t="s"/>
      <c r="AX297" t="s"/>
      <c r="AY297" t="n">
        <v>2268388</v>
      </c>
      <c r="AZ297" t="s">
        <v>337</v>
      </c>
      <c r="BA297" t="s"/>
      <c r="BB297" t="n">
        <v>255204</v>
      </c>
      <c r="BC297" t="n">
        <v>-16.73542</v>
      </c>
      <c r="BD297" t="n">
        <v>28.085636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93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335</v>
      </c>
      <c r="F298" t="n">
        <v>72210</v>
      </c>
      <c r="G298" t="s">
        <v>74</v>
      </c>
      <c r="H298" t="s">
        <v>75</v>
      </c>
      <c r="I298" t="s"/>
      <c r="J298" t="s">
        <v>76</v>
      </c>
      <c r="K298" t="n">
        <v>125</v>
      </c>
      <c r="L298" t="s">
        <v>77</v>
      </c>
      <c r="M298" t="s"/>
      <c r="N298" t="s">
        <v>78</v>
      </c>
      <c r="O298" t="s">
        <v>79</v>
      </c>
      <c r="P298" t="s">
        <v>336</v>
      </c>
      <c r="Q298" t="s"/>
      <c r="R298" t="s">
        <v>80</v>
      </c>
      <c r="S298" t="s">
        <v>339</v>
      </c>
      <c r="T298" t="s">
        <v>82</v>
      </c>
      <c r="U298" t="s"/>
      <c r="V298" t="s">
        <v>83</v>
      </c>
      <c r="W298" t="s">
        <v>84</v>
      </c>
      <c r="X298" t="s"/>
      <c r="Y298" t="s">
        <v>85</v>
      </c>
      <c r="Z298">
        <f>HYPERLINK("https://hotelmonitor-cachepage.eclerx.com/savepage/tk_15432198604705138_sr_2047.html","info")</f>
        <v/>
      </c>
      <c r="AA298" t="n">
        <v>24377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>
        <v>87</v>
      </c>
      <c r="AO298" t="s">
        <v>88</v>
      </c>
      <c r="AP298" t="n">
        <v>118</v>
      </c>
      <c r="AQ298" t="s">
        <v>89</v>
      </c>
      <c r="AR298" t="s">
        <v>116</v>
      </c>
      <c r="AS298" t="s"/>
      <c r="AT298" t="s">
        <v>91</v>
      </c>
      <c r="AU298" t="s"/>
      <c r="AV298" t="s"/>
      <c r="AW298" t="s"/>
      <c r="AX298" t="s"/>
      <c r="AY298" t="n">
        <v>2268388</v>
      </c>
      <c r="AZ298" t="s">
        <v>337</v>
      </c>
      <c r="BA298" t="s"/>
      <c r="BB298" t="n">
        <v>255204</v>
      </c>
      <c r="BC298" t="n">
        <v>-16.73542</v>
      </c>
      <c r="BD298" t="n">
        <v>28.085636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93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343</v>
      </c>
      <c r="F299" t="s"/>
      <c r="G299" t="s">
        <v>74</v>
      </c>
      <c r="H299" t="s">
        <v>75</v>
      </c>
      <c r="I299" t="s"/>
      <c r="J299" t="s">
        <v>76</v>
      </c>
      <c r="K299" t="n">
        <v>76</v>
      </c>
      <c r="L299" t="s">
        <v>77</v>
      </c>
      <c r="M299" t="s"/>
      <c r="N299" t="s">
        <v>78</v>
      </c>
      <c r="O299" t="s">
        <v>79</v>
      </c>
      <c r="P299" t="s">
        <v>343</v>
      </c>
      <c r="Q299" t="s"/>
      <c r="R299" t="s">
        <v>80</v>
      </c>
      <c r="S299" t="s">
        <v>185</v>
      </c>
      <c r="T299" t="s">
        <v>82</v>
      </c>
      <c r="U299" t="s"/>
      <c r="V299" t="s">
        <v>83</v>
      </c>
      <c r="W299" t="s">
        <v>84</v>
      </c>
      <c r="X299" t="s"/>
      <c r="Y299" t="s">
        <v>85</v>
      </c>
      <c r="Z299">
        <f>HYPERLINK("https://hotelmonitor-cachepage.eclerx.com/savepage/tk_15432233136930757_sr_2047.html","info")</f>
        <v/>
      </c>
      <c r="AA299" t="s"/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>
        <v>87</v>
      </c>
      <c r="AO299" t="s">
        <v>88</v>
      </c>
      <c r="AP299" t="n">
        <v>603</v>
      </c>
      <c r="AQ299" t="s">
        <v>89</v>
      </c>
      <c r="AR299" t="s">
        <v>148</v>
      </c>
      <c r="AS299" t="s"/>
      <c r="AT299" t="s">
        <v>91</v>
      </c>
      <c r="AU299" t="s"/>
      <c r="AV299" t="s"/>
      <c r="AW299" t="s"/>
      <c r="AX299" t="s"/>
      <c r="AY299" t="s"/>
      <c r="AZ299" t="s"/>
      <c r="BA299" t="s"/>
      <c r="BB299" t="s"/>
      <c r="BC299" t="s"/>
      <c r="BD299" t="s"/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93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344</v>
      </c>
      <c r="F300" t="n">
        <v>72178</v>
      </c>
      <c r="G300" t="s">
        <v>74</v>
      </c>
      <c r="H300" t="s">
        <v>75</v>
      </c>
      <c r="I300" t="s"/>
      <c r="J300" t="s">
        <v>76</v>
      </c>
      <c r="K300" t="n">
        <v>35</v>
      </c>
      <c r="L300" t="s">
        <v>77</v>
      </c>
      <c r="M300" t="s"/>
      <c r="N300" t="s">
        <v>78</v>
      </c>
      <c r="O300" t="s">
        <v>79</v>
      </c>
      <c r="P300" t="s">
        <v>345</v>
      </c>
      <c r="Q300" t="s"/>
      <c r="R300" t="s">
        <v>80</v>
      </c>
      <c r="S300" t="s">
        <v>346</v>
      </c>
      <c r="T300" t="s">
        <v>82</v>
      </c>
      <c r="U300" t="s"/>
      <c r="V300" t="s">
        <v>83</v>
      </c>
      <c r="W300" t="s">
        <v>84</v>
      </c>
      <c r="X300" t="s"/>
      <c r="Y300" t="s">
        <v>85</v>
      </c>
      <c r="Z300">
        <f>HYPERLINK("https://hotelmonitor-cachepage.eclerx.com/savepage/tk_15432208515950406_sr_2047.html","info")</f>
        <v/>
      </c>
      <c r="AA300" t="n">
        <v>1115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>
        <v>87</v>
      </c>
      <c r="AO300" t="s">
        <v>88</v>
      </c>
      <c r="AP300" t="n">
        <v>256</v>
      </c>
      <c r="AQ300" t="s">
        <v>89</v>
      </c>
      <c r="AR300" t="s">
        <v>96</v>
      </c>
      <c r="AS300" t="s"/>
      <c r="AT300" t="s">
        <v>91</v>
      </c>
      <c r="AU300" t="s"/>
      <c r="AV300" t="s"/>
      <c r="AW300" t="s"/>
      <c r="AX300" t="s"/>
      <c r="AY300" t="n">
        <v>2268160</v>
      </c>
      <c r="AZ300" t="s">
        <v>347</v>
      </c>
      <c r="BA300" t="s"/>
      <c r="BB300" t="n">
        <v>268688</v>
      </c>
      <c r="BC300" t="n">
        <v>-16.726685</v>
      </c>
      <c r="BD300" t="n">
        <v>28.083447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93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348</v>
      </c>
      <c r="F301" t="n">
        <v>72188</v>
      </c>
      <c r="G301" t="s">
        <v>74</v>
      </c>
      <c r="H301" t="s">
        <v>75</v>
      </c>
      <c r="I301" t="s"/>
      <c r="J301" t="s">
        <v>76</v>
      </c>
      <c r="K301" t="n">
        <v>388</v>
      </c>
      <c r="L301" t="s">
        <v>77</v>
      </c>
      <c r="M301" t="s"/>
      <c r="N301" t="s">
        <v>78</v>
      </c>
      <c r="O301" t="s">
        <v>79</v>
      </c>
      <c r="P301" t="s">
        <v>348</v>
      </c>
      <c r="Q301" t="s"/>
      <c r="R301" t="s">
        <v>80</v>
      </c>
      <c r="S301" t="s">
        <v>349</v>
      </c>
      <c r="T301" t="s">
        <v>82</v>
      </c>
      <c r="U301" t="s"/>
      <c r="V301" t="s">
        <v>83</v>
      </c>
      <c r="W301" t="s">
        <v>84</v>
      </c>
      <c r="X301" t="s"/>
      <c r="Y301" t="s">
        <v>85</v>
      </c>
      <c r="Z301">
        <f>HYPERLINK("https://hotelmonitor-cachepage.eclerx.com/savepage/tk_15432222606379383_sr_2047.html","info")</f>
        <v/>
      </c>
      <c r="AA301" t="n">
        <v>3298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>
        <v>87</v>
      </c>
      <c r="AO301" t="s">
        <v>88</v>
      </c>
      <c r="AP301" t="n">
        <v>454</v>
      </c>
      <c r="AQ301" t="s">
        <v>89</v>
      </c>
      <c r="AR301" t="s">
        <v>126</v>
      </c>
      <c r="AS301" t="s"/>
      <c r="AT301" t="s">
        <v>91</v>
      </c>
      <c r="AU301" t="s"/>
      <c r="AV301" t="s"/>
      <c r="AW301" t="s"/>
      <c r="AX301" t="s"/>
      <c r="AY301" t="n">
        <v>2267754</v>
      </c>
      <c r="AZ301" t="s">
        <v>350</v>
      </c>
      <c r="BA301" t="s"/>
      <c r="BB301" t="n">
        <v>1416189</v>
      </c>
      <c r="BC301" t="n">
        <v>-16.71325</v>
      </c>
      <c r="BD301" t="n">
        <v>28.063162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93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351</v>
      </c>
      <c r="F302" t="n">
        <v>299761</v>
      </c>
      <c r="G302" t="s">
        <v>74</v>
      </c>
      <c r="H302" t="s">
        <v>75</v>
      </c>
      <c r="I302" t="s"/>
      <c r="J302" t="s">
        <v>76</v>
      </c>
      <c r="K302" t="n">
        <v>68</v>
      </c>
      <c r="L302" t="s">
        <v>77</v>
      </c>
      <c r="M302" t="s"/>
      <c r="N302" t="s">
        <v>78</v>
      </c>
      <c r="O302" t="s">
        <v>79</v>
      </c>
      <c r="P302" t="s">
        <v>352</v>
      </c>
      <c r="Q302" t="s"/>
      <c r="R302" t="s">
        <v>80</v>
      </c>
      <c r="S302" t="s">
        <v>223</v>
      </c>
      <c r="T302" t="s">
        <v>82</v>
      </c>
      <c r="U302" t="s"/>
      <c r="V302" t="s">
        <v>83</v>
      </c>
      <c r="W302" t="s">
        <v>84</v>
      </c>
      <c r="X302" t="s"/>
      <c r="Y302" t="s">
        <v>85</v>
      </c>
      <c r="Z302">
        <f>HYPERLINK("https://hotelmonitor-cachepage.eclerx.com/savepage/tk_1543220389286592_sr_2047.html","info")</f>
        <v/>
      </c>
      <c r="AA302" t="n">
        <v>3176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>
        <v>87</v>
      </c>
      <c r="AO302" t="s">
        <v>88</v>
      </c>
      <c r="AP302" t="n">
        <v>192</v>
      </c>
      <c r="AQ302" t="s">
        <v>89</v>
      </c>
      <c r="AR302" t="s">
        <v>95</v>
      </c>
      <c r="AS302" t="s"/>
      <c r="AT302" t="s">
        <v>91</v>
      </c>
      <c r="AU302" t="s"/>
      <c r="AV302" t="s"/>
      <c r="AW302" t="s"/>
      <c r="AX302" t="s"/>
      <c r="AY302" t="n">
        <v>2267589</v>
      </c>
      <c r="AZ302" t="s">
        <v>353</v>
      </c>
      <c r="BA302" t="s"/>
      <c r="BB302" t="n">
        <v>295525</v>
      </c>
      <c r="BC302" t="n">
        <v>-16.838615</v>
      </c>
      <c r="BD302" t="n">
        <v>28.226772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93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351</v>
      </c>
      <c r="F303" t="n">
        <v>299761</v>
      </c>
      <c r="G303" t="s">
        <v>74</v>
      </c>
      <c r="H303" t="s">
        <v>75</v>
      </c>
      <c r="I303" t="s"/>
      <c r="J303" t="s">
        <v>76</v>
      </c>
      <c r="K303" t="n">
        <v>72</v>
      </c>
      <c r="L303" t="s">
        <v>77</v>
      </c>
      <c r="M303" t="s"/>
      <c r="N303" t="s">
        <v>78</v>
      </c>
      <c r="O303" t="s">
        <v>79</v>
      </c>
      <c r="P303" t="s">
        <v>352</v>
      </c>
      <c r="Q303" t="s"/>
      <c r="R303" t="s">
        <v>80</v>
      </c>
      <c r="S303" t="s">
        <v>186</v>
      </c>
      <c r="T303" t="s">
        <v>82</v>
      </c>
      <c r="U303" t="s"/>
      <c r="V303" t="s">
        <v>83</v>
      </c>
      <c r="W303" t="s">
        <v>84</v>
      </c>
      <c r="X303" t="s"/>
      <c r="Y303" t="s">
        <v>85</v>
      </c>
      <c r="Z303">
        <f>HYPERLINK("https://hotelmonitor-cachepage.eclerx.com/savepage/tk_1543220389286592_sr_2047.html","info")</f>
        <v/>
      </c>
      <c r="AA303" t="n">
        <v>3176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/>
      <c r="AM303" t="s"/>
      <c r="AN303" t="s">
        <v>87</v>
      </c>
      <c r="AO303" t="s">
        <v>88</v>
      </c>
      <c r="AP303" t="n">
        <v>192</v>
      </c>
      <c r="AQ303" t="s">
        <v>89</v>
      </c>
      <c r="AR303" t="s">
        <v>96</v>
      </c>
      <c r="AS303" t="s"/>
      <c r="AT303" t="s">
        <v>91</v>
      </c>
      <c r="AU303" t="s"/>
      <c r="AV303" t="s"/>
      <c r="AW303" t="s"/>
      <c r="AX303" t="s"/>
      <c r="AY303" t="n">
        <v>2267589</v>
      </c>
      <c r="AZ303" t="s">
        <v>353</v>
      </c>
      <c r="BA303" t="s"/>
      <c r="BB303" t="n">
        <v>295525</v>
      </c>
      <c r="BC303" t="n">
        <v>-16.838615</v>
      </c>
      <c r="BD303" t="n">
        <v>28.226772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93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351</v>
      </c>
      <c r="F304" t="n">
        <v>299761</v>
      </c>
      <c r="G304" t="s">
        <v>74</v>
      </c>
      <c r="H304" t="s">
        <v>75</v>
      </c>
      <c r="I304" t="s"/>
      <c r="J304" t="s">
        <v>76</v>
      </c>
      <c r="K304" t="n">
        <v>68</v>
      </c>
      <c r="L304" t="s">
        <v>77</v>
      </c>
      <c r="M304" t="s"/>
      <c r="N304" t="s">
        <v>78</v>
      </c>
      <c r="O304" t="s">
        <v>79</v>
      </c>
      <c r="P304" t="s">
        <v>352</v>
      </c>
      <c r="Q304" t="s"/>
      <c r="R304" t="s">
        <v>80</v>
      </c>
      <c r="S304" t="s">
        <v>223</v>
      </c>
      <c r="T304" t="s">
        <v>82</v>
      </c>
      <c r="U304" t="s"/>
      <c r="V304" t="s">
        <v>83</v>
      </c>
      <c r="W304" t="s">
        <v>84</v>
      </c>
      <c r="X304" t="s"/>
      <c r="Y304" t="s">
        <v>85</v>
      </c>
      <c r="Z304">
        <f>HYPERLINK("https://hotelmonitor-cachepage.eclerx.com/savepage/tk_1543220389286592_sr_2047.html","info")</f>
        <v/>
      </c>
      <c r="AA304" t="n">
        <v>3176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/>
      <c r="AM304" t="s"/>
      <c r="AN304" t="s">
        <v>87</v>
      </c>
      <c r="AO304" t="s">
        <v>88</v>
      </c>
      <c r="AP304" t="n">
        <v>192</v>
      </c>
      <c r="AQ304" t="s">
        <v>89</v>
      </c>
      <c r="AR304" t="s">
        <v>97</v>
      </c>
      <c r="AS304" t="s"/>
      <c r="AT304" t="s">
        <v>91</v>
      </c>
      <c r="AU304" t="s"/>
      <c r="AV304" t="s"/>
      <c r="AW304" t="s"/>
      <c r="AX304" t="s"/>
      <c r="AY304" t="n">
        <v>2267589</v>
      </c>
      <c r="AZ304" t="s">
        <v>353</v>
      </c>
      <c r="BA304" t="s"/>
      <c r="BB304" t="n">
        <v>295525</v>
      </c>
      <c r="BC304" t="n">
        <v>-16.838615</v>
      </c>
      <c r="BD304" t="n">
        <v>28.226772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93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351</v>
      </c>
      <c r="F305" t="n">
        <v>299761</v>
      </c>
      <c r="G305" t="s">
        <v>74</v>
      </c>
      <c r="H305" t="s">
        <v>75</v>
      </c>
      <c r="I305" t="s"/>
      <c r="J305" t="s">
        <v>76</v>
      </c>
      <c r="K305" t="n">
        <v>72</v>
      </c>
      <c r="L305" t="s">
        <v>77</v>
      </c>
      <c r="M305" t="s"/>
      <c r="N305" t="s">
        <v>78</v>
      </c>
      <c r="O305" t="s">
        <v>79</v>
      </c>
      <c r="P305" t="s">
        <v>352</v>
      </c>
      <c r="Q305" t="s"/>
      <c r="R305" t="s">
        <v>80</v>
      </c>
      <c r="S305" t="s">
        <v>186</v>
      </c>
      <c r="T305" t="s">
        <v>82</v>
      </c>
      <c r="U305" t="s"/>
      <c r="V305" t="s">
        <v>83</v>
      </c>
      <c r="W305" t="s">
        <v>84</v>
      </c>
      <c r="X305" t="s"/>
      <c r="Y305" t="s">
        <v>85</v>
      </c>
      <c r="Z305">
        <f>HYPERLINK("https://hotelmonitor-cachepage.eclerx.com/savepage/tk_1543220389286592_sr_2047.html","info")</f>
        <v/>
      </c>
      <c r="AA305" t="n">
        <v>3176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>
        <v>87</v>
      </c>
      <c r="AO305" t="s">
        <v>88</v>
      </c>
      <c r="AP305" t="n">
        <v>192</v>
      </c>
      <c r="AQ305" t="s">
        <v>89</v>
      </c>
      <c r="AR305" t="s">
        <v>106</v>
      </c>
      <c r="AS305" t="s"/>
      <c r="AT305" t="s">
        <v>91</v>
      </c>
      <c r="AU305" t="s"/>
      <c r="AV305" t="s"/>
      <c r="AW305" t="s"/>
      <c r="AX305" t="s"/>
      <c r="AY305" t="n">
        <v>2267589</v>
      </c>
      <c r="AZ305" t="s">
        <v>353</v>
      </c>
      <c r="BA305" t="s"/>
      <c r="BB305" t="n">
        <v>295525</v>
      </c>
      <c r="BC305" t="n">
        <v>-16.838615</v>
      </c>
      <c r="BD305" t="n">
        <v>28.226772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93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351</v>
      </c>
      <c r="F306" t="n">
        <v>299761</v>
      </c>
      <c r="G306" t="s">
        <v>74</v>
      </c>
      <c r="H306" t="s">
        <v>75</v>
      </c>
      <c r="I306" t="s"/>
      <c r="J306" t="s">
        <v>76</v>
      </c>
      <c r="K306" t="n">
        <v>72</v>
      </c>
      <c r="L306" t="s">
        <v>77</v>
      </c>
      <c r="M306" t="s"/>
      <c r="N306" t="s">
        <v>78</v>
      </c>
      <c r="O306" t="s">
        <v>79</v>
      </c>
      <c r="P306" t="s">
        <v>352</v>
      </c>
      <c r="Q306" t="s"/>
      <c r="R306" t="s">
        <v>80</v>
      </c>
      <c r="S306" t="s">
        <v>186</v>
      </c>
      <c r="T306" t="s">
        <v>82</v>
      </c>
      <c r="U306" t="s"/>
      <c r="V306" t="s">
        <v>83</v>
      </c>
      <c r="W306" t="s">
        <v>84</v>
      </c>
      <c r="X306" t="s"/>
      <c r="Y306" t="s">
        <v>85</v>
      </c>
      <c r="Z306">
        <f>HYPERLINK("https://hotelmonitor-cachepage.eclerx.com/savepage/tk_1543220389286592_sr_2047.html","info")</f>
        <v/>
      </c>
      <c r="AA306" t="n">
        <v>3176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>
        <v>87</v>
      </c>
      <c r="AO306" t="s">
        <v>88</v>
      </c>
      <c r="AP306" t="n">
        <v>192</v>
      </c>
      <c r="AQ306" t="s">
        <v>89</v>
      </c>
      <c r="AR306" t="s">
        <v>107</v>
      </c>
      <c r="AS306" t="s"/>
      <c r="AT306" t="s">
        <v>91</v>
      </c>
      <c r="AU306" t="s"/>
      <c r="AV306" t="s"/>
      <c r="AW306" t="s"/>
      <c r="AX306" t="s"/>
      <c r="AY306" t="n">
        <v>2267589</v>
      </c>
      <c r="AZ306" t="s">
        <v>353</v>
      </c>
      <c r="BA306" t="s"/>
      <c r="BB306" t="n">
        <v>295525</v>
      </c>
      <c r="BC306" t="n">
        <v>-16.838615</v>
      </c>
      <c r="BD306" t="n">
        <v>28.226772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93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351</v>
      </c>
      <c r="F307" t="n">
        <v>299761</v>
      </c>
      <c r="G307" t="s">
        <v>74</v>
      </c>
      <c r="H307" t="s">
        <v>75</v>
      </c>
      <c r="I307" t="s"/>
      <c r="J307" t="s">
        <v>76</v>
      </c>
      <c r="K307" t="n">
        <v>68</v>
      </c>
      <c r="L307" t="s">
        <v>77</v>
      </c>
      <c r="M307" t="s"/>
      <c r="N307" t="s">
        <v>78</v>
      </c>
      <c r="O307" t="s">
        <v>79</v>
      </c>
      <c r="P307" t="s">
        <v>352</v>
      </c>
      <c r="Q307" t="s"/>
      <c r="R307" t="s">
        <v>80</v>
      </c>
      <c r="S307" t="s">
        <v>223</v>
      </c>
      <c r="T307" t="s">
        <v>82</v>
      </c>
      <c r="U307" t="s"/>
      <c r="V307" t="s">
        <v>83</v>
      </c>
      <c r="W307" t="s">
        <v>84</v>
      </c>
      <c r="X307" t="s"/>
      <c r="Y307" t="s">
        <v>85</v>
      </c>
      <c r="Z307">
        <f>HYPERLINK("https://hotelmonitor-cachepage.eclerx.com/savepage/tk_1543220389286592_sr_2047.html","info")</f>
        <v/>
      </c>
      <c r="AA307" t="n">
        <v>3176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>
        <v>87</v>
      </c>
      <c r="AO307" t="s">
        <v>88</v>
      </c>
      <c r="AP307" t="n">
        <v>192</v>
      </c>
      <c r="AQ307" t="s">
        <v>89</v>
      </c>
      <c r="AR307" t="s">
        <v>113</v>
      </c>
      <c r="AS307" t="s"/>
      <c r="AT307" t="s">
        <v>91</v>
      </c>
      <c r="AU307" t="s"/>
      <c r="AV307" t="s"/>
      <c r="AW307" t="s"/>
      <c r="AX307" t="s"/>
      <c r="AY307" t="n">
        <v>2267589</v>
      </c>
      <c r="AZ307" t="s">
        <v>353</v>
      </c>
      <c r="BA307" t="s"/>
      <c r="BB307" t="n">
        <v>295525</v>
      </c>
      <c r="BC307" t="n">
        <v>-16.838615</v>
      </c>
      <c r="BD307" t="n">
        <v>28.226772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93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351</v>
      </c>
      <c r="F308" t="n">
        <v>299761</v>
      </c>
      <c r="G308" t="s">
        <v>74</v>
      </c>
      <c r="H308" t="s">
        <v>75</v>
      </c>
      <c r="I308" t="s"/>
      <c r="J308" t="s">
        <v>76</v>
      </c>
      <c r="K308" t="n">
        <v>70</v>
      </c>
      <c r="L308" t="s">
        <v>77</v>
      </c>
      <c r="M308" t="s"/>
      <c r="N308" t="s">
        <v>78</v>
      </c>
      <c r="O308" t="s">
        <v>79</v>
      </c>
      <c r="P308" t="s">
        <v>352</v>
      </c>
      <c r="Q308" t="s"/>
      <c r="R308" t="s">
        <v>80</v>
      </c>
      <c r="S308" t="s">
        <v>183</v>
      </c>
      <c r="T308" t="s">
        <v>82</v>
      </c>
      <c r="U308" t="s"/>
      <c r="V308" t="s">
        <v>83</v>
      </c>
      <c r="W308" t="s">
        <v>84</v>
      </c>
      <c r="X308" t="s"/>
      <c r="Y308" t="s">
        <v>85</v>
      </c>
      <c r="Z308">
        <f>HYPERLINK("https://hotelmonitor-cachepage.eclerx.com/savepage/tk_1543220389286592_sr_2047.html","info")</f>
        <v/>
      </c>
      <c r="AA308" t="n">
        <v>3176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>
        <v>87</v>
      </c>
      <c r="AO308" t="s">
        <v>88</v>
      </c>
      <c r="AP308" t="n">
        <v>192</v>
      </c>
      <c r="AQ308" t="s">
        <v>89</v>
      </c>
      <c r="AR308" t="s">
        <v>105</v>
      </c>
      <c r="AS308" t="s"/>
      <c r="AT308" t="s">
        <v>91</v>
      </c>
      <c r="AU308" t="s"/>
      <c r="AV308" t="s"/>
      <c r="AW308" t="s"/>
      <c r="AX308" t="s"/>
      <c r="AY308" t="n">
        <v>2267589</v>
      </c>
      <c r="AZ308" t="s">
        <v>353</v>
      </c>
      <c r="BA308" t="s"/>
      <c r="BB308" t="n">
        <v>295525</v>
      </c>
      <c r="BC308" t="n">
        <v>-16.838615</v>
      </c>
      <c r="BD308" t="n">
        <v>28.226772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93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351</v>
      </c>
      <c r="F309" t="n">
        <v>299761</v>
      </c>
      <c r="G309" t="s">
        <v>74</v>
      </c>
      <c r="H309" t="s">
        <v>75</v>
      </c>
      <c r="I309" t="s"/>
      <c r="J309" t="s">
        <v>76</v>
      </c>
      <c r="K309" t="n">
        <v>68</v>
      </c>
      <c r="L309" t="s">
        <v>77</v>
      </c>
      <c r="M309" t="s"/>
      <c r="N309" t="s">
        <v>78</v>
      </c>
      <c r="O309" t="s">
        <v>79</v>
      </c>
      <c r="P309" t="s">
        <v>352</v>
      </c>
      <c r="Q309" t="s"/>
      <c r="R309" t="s">
        <v>80</v>
      </c>
      <c r="S309" t="s">
        <v>223</v>
      </c>
      <c r="T309" t="s">
        <v>82</v>
      </c>
      <c r="U309" t="s"/>
      <c r="V309" t="s">
        <v>83</v>
      </c>
      <c r="W309" t="s">
        <v>84</v>
      </c>
      <c r="X309" t="s"/>
      <c r="Y309" t="s">
        <v>85</v>
      </c>
      <c r="Z309">
        <f>HYPERLINK("https://hotelmonitor-cachepage.eclerx.com/savepage/tk_1543220389286592_sr_2047.html","info")</f>
        <v/>
      </c>
      <c r="AA309" t="n">
        <v>3176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>
        <v>87</v>
      </c>
      <c r="AO309" t="s">
        <v>88</v>
      </c>
      <c r="AP309" t="n">
        <v>192</v>
      </c>
      <c r="AQ309" t="s">
        <v>89</v>
      </c>
      <c r="AR309" t="s">
        <v>133</v>
      </c>
      <c r="AS309" t="s"/>
      <c r="AT309" t="s">
        <v>91</v>
      </c>
      <c r="AU309" t="s"/>
      <c r="AV309" t="s"/>
      <c r="AW309" t="s"/>
      <c r="AX309" t="s"/>
      <c r="AY309" t="n">
        <v>2267589</v>
      </c>
      <c r="AZ309" t="s">
        <v>353</v>
      </c>
      <c r="BA309" t="s"/>
      <c r="BB309" t="n">
        <v>295525</v>
      </c>
      <c r="BC309" t="n">
        <v>-16.838615</v>
      </c>
      <c r="BD309" t="n">
        <v>28.226772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93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351</v>
      </c>
      <c r="F310" t="n">
        <v>299761</v>
      </c>
      <c r="G310" t="s">
        <v>74</v>
      </c>
      <c r="H310" t="s">
        <v>75</v>
      </c>
      <c r="I310" t="s"/>
      <c r="J310" t="s">
        <v>76</v>
      </c>
      <c r="K310" t="n">
        <v>68</v>
      </c>
      <c r="L310" t="s">
        <v>77</v>
      </c>
      <c r="M310" t="s"/>
      <c r="N310" t="s">
        <v>78</v>
      </c>
      <c r="O310" t="s">
        <v>79</v>
      </c>
      <c r="P310" t="s">
        <v>352</v>
      </c>
      <c r="Q310" t="s"/>
      <c r="R310" t="s">
        <v>80</v>
      </c>
      <c r="S310" t="s">
        <v>223</v>
      </c>
      <c r="T310" t="s">
        <v>82</v>
      </c>
      <c r="U310" t="s"/>
      <c r="V310" t="s">
        <v>83</v>
      </c>
      <c r="W310" t="s">
        <v>84</v>
      </c>
      <c r="X310" t="s"/>
      <c r="Y310" t="s">
        <v>85</v>
      </c>
      <c r="Z310">
        <f>HYPERLINK("https://hotelmonitor-cachepage.eclerx.com/savepage/tk_1543220389286592_sr_2047.html","info")</f>
        <v/>
      </c>
      <c r="AA310" t="n">
        <v>3176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>
        <v>87</v>
      </c>
      <c r="AO310" t="s">
        <v>88</v>
      </c>
      <c r="AP310" t="n">
        <v>192</v>
      </c>
      <c r="AQ310" t="s">
        <v>89</v>
      </c>
      <c r="AR310" t="s">
        <v>116</v>
      </c>
      <c r="AS310" t="s"/>
      <c r="AT310" t="s">
        <v>91</v>
      </c>
      <c r="AU310" t="s"/>
      <c r="AV310" t="s"/>
      <c r="AW310" t="s"/>
      <c r="AX310" t="s"/>
      <c r="AY310" t="n">
        <v>2267589</v>
      </c>
      <c r="AZ310" t="s">
        <v>353</v>
      </c>
      <c r="BA310" t="s"/>
      <c r="BB310" t="n">
        <v>295525</v>
      </c>
      <c r="BC310" t="n">
        <v>-16.838615</v>
      </c>
      <c r="BD310" t="n">
        <v>28.226772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93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351</v>
      </c>
      <c r="F311" t="n">
        <v>299761</v>
      </c>
      <c r="G311" t="s">
        <v>74</v>
      </c>
      <c r="H311" t="s">
        <v>75</v>
      </c>
      <c r="I311" t="s"/>
      <c r="J311" t="s">
        <v>76</v>
      </c>
      <c r="K311" t="n">
        <v>69</v>
      </c>
      <c r="L311" t="s">
        <v>77</v>
      </c>
      <c r="M311" t="s"/>
      <c r="N311" t="s">
        <v>78</v>
      </c>
      <c r="O311" t="s">
        <v>79</v>
      </c>
      <c r="P311" t="s">
        <v>352</v>
      </c>
      <c r="Q311" t="s"/>
      <c r="R311" t="s">
        <v>80</v>
      </c>
      <c r="S311" t="s">
        <v>354</v>
      </c>
      <c r="T311" t="s">
        <v>82</v>
      </c>
      <c r="U311" t="s"/>
      <c r="V311" t="s">
        <v>83</v>
      </c>
      <c r="W311" t="s">
        <v>84</v>
      </c>
      <c r="X311" t="s"/>
      <c r="Y311" t="s">
        <v>85</v>
      </c>
      <c r="Z311">
        <f>HYPERLINK("https://hotelmonitor-cachepage.eclerx.com/savepage/tk_1543220389286592_sr_2047.html","info")</f>
        <v/>
      </c>
      <c r="AA311" t="n">
        <v>3176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>
        <v>87</v>
      </c>
      <c r="AO311" t="s">
        <v>88</v>
      </c>
      <c r="AP311" t="n">
        <v>192</v>
      </c>
      <c r="AQ311" t="s">
        <v>89</v>
      </c>
      <c r="AR311" t="s">
        <v>228</v>
      </c>
      <c r="AS311" t="s"/>
      <c r="AT311" t="s">
        <v>91</v>
      </c>
      <c r="AU311" t="s"/>
      <c r="AV311" t="s"/>
      <c r="AW311" t="s"/>
      <c r="AX311" t="s"/>
      <c r="AY311" t="n">
        <v>2267589</v>
      </c>
      <c r="AZ311" t="s">
        <v>353</v>
      </c>
      <c r="BA311" t="s"/>
      <c r="BB311" t="n">
        <v>295525</v>
      </c>
      <c r="BC311" t="n">
        <v>-16.838615</v>
      </c>
      <c r="BD311" t="n">
        <v>28.226772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93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355</v>
      </c>
      <c r="F312" t="n">
        <v>72149</v>
      </c>
      <c r="G312" t="s">
        <v>74</v>
      </c>
      <c r="H312" t="s">
        <v>75</v>
      </c>
      <c r="I312" t="s"/>
      <c r="J312" t="s">
        <v>76</v>
      </c>
      <c r="K312" t="n">
        <v>64</v>
      </c>
      <c r="L312" t="s">
        <v>77</v>
      </c>
      <c r="M312" t="s"/>
      <c r="N312" t="s">
        <v>78</v>
      </c>
      <c r="O312" t="s">
        <v>79</v>
      </c>
      <c r="P312" t="s">
        <v>356</v>
      </c>
      <c r="Q312" t="s"/>
      <c r="R312" t="s">
        <v>80</v>
      </c>
      <c r="S312" t="s">
        <v>318</v>
      </c>
      <c r="T312" t="s">
        <v>82</v>
      </c>
      <c r="U312" t="s"/>
      <c r="V312" t="s">
        <v>83</v>
      </c>
      <c r="W312" t="s">
        <v>84</v>
      </c>
      <c r="X312" t="s"/>
      <c r="Y312" t="s">
        <v>85</v>
      </c>
      <c r="Z312">
        <f>HYPERLINK("https://hotelmonitor-cachepage.eclerx.com/savepage/tk_15432200096499622_sr_2047.html","info")</f>
        <v/>
      </c>
      <c r="AA312" t="n">
        <v>493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>
        <v>87</v>
      </c>
      <c r="AO312" t="s">
        <v>88</v>
      </c>
      <c r="AP312" t="n">
        <v>138</v>
      </c>
      <c r="AQ312" t="s">
        <v>89</v>
      </c>
      <c r="AR312" t="s">
        <v>96</v>
      </c>
      <c r="AS312" t="s"/>
      <c r="AT312" t="s">
        <v>91</v>
      </c>
      <c r="AU312" t="s"/>
      <c r="AV312" t="s"/>
      <c r="AW312" t="s"/>
      <c r="AX312" t="s"/>
      <c r="AY312" t="n">
        <v>2268199</v>
      </c>
      <c r="AZ312" t="s">
        <v>357</v>
      </c>
      <c r="BA312" t="s"/>
      <c r="BB312" t="n">
        <v>324811</v>
      </c>
      <c r="BC312" t="n">
        <v>-16.537718</v>
      </c>
      <c r="BD312" t="n">
        <v>28.414711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93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355</v>
      </c>
      <c r="F313" t="n">
        <v>72149</v>
      </c>
      <c r="G313" t="s">
        <v>74</v>
      </c>
      <c r="H313" t="s">
        <v>75</v>
      </c>
      <c r="I313" t="s"/>
      <c r="J313" t="s">
        <v>76</v>
      </c>
      <c r="K313" t="n">
        <v>84</v>
      </c>
      <c r="L313" t="s">
        <v>77</v>
      </c>
      <c r="M313" t="s"/>
      <c r="N313" t="s">
        <v>78</v>
      </c>
      <c r="O313" t="s">
        <v>79</v>
      </c>
      <c r="P313" t="s">
        <v>356</v>
      </c>
      <c r="Q313" t="s"/>
      <c r="R313" t="s">
        <v>80</v>
      </c>
      <c r="S313" t="s">
        <v>235</v>
      </c>
      <c r="T313" t="s">
        <v>82</v>
      </c>
      <c r="U313" t="s"/>
      <c r="V313" t="s">
        <v>83</v>
      </c>
      <c r="W313" t="s">
        <v>84</v>
      </c>
      <c r="X313" t="s"/>
      <c r="Y313" t="s">
        <v>85</v>
      </c>
      <c r="Z313">
        <f>HYPERLINK("https://hotelmonitor-cachepage.eclerx.com/savepage/tk_15432200096499622_sr_2047.html","info")</f>
        <v/>
      </c>
      <c r="AA313" t="n">
        <v>493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>
        <v>87</v>
      </c>
      <c r="AO313" t="s">
        <v>88</v>
      </c>
      <c r="AP313" t="n">
        <v>138</v>
      </c>
      <c r="AQ313" t="s">
        <v>89</v>
      </c>
      <c r="AR313" t="s">
        <v>90</v>
      </c>
      <c r="AS313" t="s"/>
      <c r="AT313" t="s">
        <v>91</v>
      </c>
      <c r="AU313" t="s"/>
      <c r="AV313" t="s"/>
      <c r="AW313" t="s"/>
      <c r="AX313" t="s"/>
      <c r="AY313" t="n">
        <v>2268199</v>
      </c>
      <c r="AZ313" t="s">
        <v>357</v>
      </c>
      <c r="BA313" t="s"/>
      <c r="BB313" t="n">
        <v>324811</v>
      </c>
      <c r="BC313" t="n">
        <v>-16.537718</v>
      </c>
      <c r="BD313" t="n">
        <v>28.414711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93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355</v>
      </c>
      <c r="F314" t="n">
        <v>72149</v>
      </c>
      <c r="G314" t="s">
        <v>74</v>
      </c>
      <c r="H314" t="s">
        <v>75</v>
      </c>
      <c r="I314" t="s"/>
      <c r="J314" t="s">
        <v>76</v>
      </c>
      <c r="K314" t="n">
        <v>71</v>
      </c>
      <c r="L314" t="s">
        <v>77</v>
      </c>
      <c r="M314" t="s"/>
      <c r="N314" t="s">
        <v>78</v>
      </c>
      <c r="O314" t="s">
        <v>79</v>
      </c>
      <c r="P314" t="s">
        <v>356</v>
      </c>
      <c r="Q314" t="s"/>
      <c r="R314" t="s">
        <v>80</v>
      </c>
      <c r="S314" t="s">
        <v>187</v>
      </c>
      <c r="T314" t="s">
        <v>82</v>
      </c>
      <c r="U314" t="s"/>
      <c r="V314" t="s">
        <v>83</v>
      </c>
      <c r="W314" t="s">
        <v>84</v>
      </c>
      <c r="X314" t="s"/>
      <c r="Y314" t="s">
        <v>85</v>
      </c>
      <c r="Z314">
        <f>HYPERLINK("https://hotelmonitor-cachepage.eclerx.com/savepage/tk_15432200096499622_sr_2047.html","info")</f>
        <v/>
      </c>
      <c r="AA314" t="n">
        <v>493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>
        <v>87</v>
      </c>
      <c r="AO314" t="s">
        <v>88</v>
      </c>
      <c r="AP314" t="n">
        <v>138</v>
      </c>
      <c r="AQ314" t="s">
        <v>89</v>
      </c>
      <c r="AR314" t="s">
        <v>99</v>
      </c>
      <c r="AS314" t="s"/>
      <c r="AT314" t="s">
        <v>91</v>
      </c>
      <c r="AU314" t="s"/>
      <c r="AV314" t="s"/>
      <c r="AW314" t="s"/>
      <c r="AX314" t="s"/>
      <c r="AY314" t="n">
        <v>2268199</v>
      </c>
      <c r="AZ314" t="s">
        <v>357</v>
      </c>
      <c r="BA314" t="s"/>
      <c r="BB314" t="n">
        <v>324811</v>
      </c>
      <c r="BC314" t="n">
        <v>-16.537718</v>
      </c>
      <c r="BD314" t="n">
        <v>28.414711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93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355</v>
      </c>
      <c r="F315" t="n">
        <v>72149</v>
      </c>
      <c r="G315" t="s">
        <v>74</v>
      </c>
      <c r="H315" t="s">
        <v>75</v>
      </c>
      <c r="I315" t="s"/>
      <c r="J315" t="s">
        <v>76</v>
      </c>
      <c r="K315" t="n">
        <v>71</v>
      </c>
      <c r="L315" t="s">
        <v>77</v>
      </c>
      <c r="M315" t="s"/>
      <c r="N315" t="s">
        <v>78</v>
      </c>
      <c r="O315" t="s">
        <v>79</v>
      </c>
      <c r="P315" t="s">
        <v>356</v>
      </c>
      <c r="Q315" t="s"/>
      <c r="R315" t="s">
        <v>80</v>
      </c>
      <c r="S315" t="s">
        <v>187</v>
      </c>
      <c r="T315" t="s">
        <v>82</v>
      </c>
      <c r="U315" t="s"/>
      <c r="V315" t="s">
        <v>83</v>
      </c>
      <c r="W315" t="s">
        <v>84</v>
      </c>
      <c r="X315" t="s"/>
      <c r="Y315" t="s">
        <v>85</v>
      </c>
      <c r="Z315">
        <f>HYPERLINK("https://hotelmonitor-cachepage.eclerx.com/savepage/tk_15432200096499622_sr_2047.html","info")</f>
        <v/>
      </c>
      <c r="AA315" t="n">
        <v>493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>
        <v>87</v>
      </c>
      <c r="AO315" t="s">
        <v>88</v>
      </c>
      <c r="AP315" t="n">
        <v>138</v>
      </c>
      <c r="AQ315" t="s">
        <v>89</v>
      </c>
      <c r="AR315" t="s">
        <v>109</v>
      </c>
      <c r="AS315" t="s"/>
      <c r="AT315" t="s">
        <v>91</v>
      </c>
      <c r="AU315" t="s"/>
      <c r="AV315" t="s"/>
      <c r="AW315" t="s"/>
      <c r="AX315" t="s"/>
      <c r="AY315" t="n">
        <v>2268199</v>
      </c>
      <c r="AZ315" t="s">
        <v>357</v>
      </c>
      <c r="BA315" t="s"/>
      <c r="BB315" t="n">
        <v>324811</v>
      </c>
      <c r="BC315" t="n">
        <v>-16.537718</v>
      </c>
      <c r="BD315" t="n">
        <v>28.414711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93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355</v>
      </c>
      <c r="F316" t="n">
        <v>72149</v>
      </c>
      <c r="G316" t="s">
        <v>74</v>
      </c>
      <c r="H316" t="s">
        <v>75</v>
      </c>
      <c r="I316" t="s"/>
      <c r="J316" t="s">
        <v>76</v>
      </c>
      <c r="K316" t="n">
        <v>76</v>
      </c>
      <c r="L316" t="s">
        <v>77</v>
      </c>
      <c r="M316" t="s"/>
      <c r="N316" t="s">
        <v>78</v>
      </c>
      <c r="O316" t="s">
        <v>79</v>
      </c>
      <c r="P316" t="s">
        <v>356</v>
      </c>
      <c r="Q316" t="s"/>
      <c r="R316" t="s">
        <v>80</v>
      </c>
      <c r="S316" t="s">
        <v>185</v>
      </c>
      <c r="T316" t="s">
        <v>82</v>
      </c>
      <c r="U316" t="s"/>
      <c r="V316" t="s">
        <v>83</v>
      </c>
      <c r="W316" t="s">
        <v>84</v>
      </c>
      <c r="X316" t="s"/>
      <c r="Y316" t="s">
        <v>85</v>
      </c>
      <c r="Z316">
        <f>HYPERLINK("https://hotelmonitor-cachepage.eclerx.com/savepage/tk_15432200096499622_sr_2047.html","info")</f>
        <v/>
      </c>
      <c r="AA316" t="n">
        <v>493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>
        <v>87</v>
      </c>
      <c r="AO316" t="s">
        <v>88</v>
      </c>
      <c r="AP316" t="n">
        <v>138</v>
      </c>
      <c r="AQ316" t="s">
        <v>89</v>
      </c>
      <c r="AR316" t="s">
        <v>113</v>
      </c>
      <c r="AS316" t="s"/>
      <c r="AT316" t="s">
        <v>91</v>
      </c>
      <c r="AU316" t="s"/>
      <c r="AV316" t="s"/>
      <c r="AW316" t="s"/>
      <c r="AX316" t="s"/>
      <c r="AY316" t="n">
        <v>2268199</v>
      </c>
      <c r="AZ316" t="s">
        <v>357</v>
      </c>
      <c r="BA316" t="s"/>
      <c r="BB316" t="n">
        <v>324811</v>
      </c>
      <c r="BC316" t="n">
        <v>-16.537718</v>
      </c>
      <c r="BD316" t="n">
        <v>28.414711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93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355</v>
      </c>
      <c r="F317" t="n">
        <v>72149</v>
      </c>
      <c r="G317" t="s">
        <v>74</v>
      </c>
      <c r="H317" t="s">
        <v>75</v>
      </c>
      <c r="I317" t="s"/>
      <c r="J317" t="s">
        <v>76</v>
      </c>
      <c r="K317" t="n">
        <v>78</v>
      </c>
      <c r="L317" t="s">
        <v>77</v>
      </c>
      <c r="M317" t="s"/>
      <c r="N317" t="s">
        <v>78</v>
      </c>
      <c r="O317" t="s">
        <v>79</v>
      </c>
      <c r="P317" t="s">
        <v>356</v>
      </c>
      <c r="Q317" t="s"/>
      <c r="R317" t="s">
        <v>80</v>
      </c>
      <c r="S317" t="s">
        <v>260</v>
      </c>
      <c r="T317" t="s">
        <v>82</v>
      </c>
      <c r="U317" t="s"/>
      <c r="V317" t="s">
        <v>83</v>
      </c>
      <c r="W317" t="s">
        <v>84</v>
      </c>
      <c r="X317" t="s"/>
      <c r="Y317" t="s">
        <v>85</v>
      </c>
      <c r="Z317">
        <f>HYPERLINK("https://hotelmonitor-cachepage.eclerx.com/savepage/tk_15432200096499622_sr_2047.html","info")</f>
        <v/>
      </c>
      <c r="AA317" t="n">
        <v>493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>
        <v>87</v>
      </c>
      <c r="AO317" t="s">
        <v>88</v>
      </c>
      <c r="AP317" t="n">
        <v>138</v>
      </c>
      <c r="AQ317" t="s">
        <v>89</v>
      </c>
      <c r="AR317" t="s">
        <v>111</v>
      </c>
      <c r="AS317" t="s"/>
      <c r="AT317" t="s">
        <v>91</v>
      </c>
      <c r="AU317" t="s"/>
      <c r="AV317" t="s"/>
      <c r="AW317" t="s"/>
      <c r="AX317" t="s"/>
      <c r="AY317" t="n">
        <v>2268199</v>
      </c>
      <c r="AZ317" t="s">
        <v>357</v>
      </c>
      <c r="BA317" t="s"/>
      <c r="BB317" t="n">
        <v>324811</v>
      </c>
      <c r="BC317" t="n">
        <v>-16.537718</v>
      </c>
      <c r="BD317" t="n">
        <v>28.414711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93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355</v>
      </c>
      <c r="F318" t="n">
        <v>72149</v>
      </c>
      <c r="G318" t="s">
        <v>74</v>
      </c>
      <c r="H318" t="s">
        <v>75</v>
      </c>
      <c r="I318" t="s"/>
      <c r="J318" t="s">
        <v>76</v>
      </c>
      <c r="K318" t="n">
        <v>64</v>
      </c>
      <c r="L318" t="s">
        <v>77</v>
      </c>
      <c r="M318" t="s"/>
      <c r="N318" t="s">
        <v>78</v>
      </c>
      <c r="O318" t="s">
        <v>79</v>
      </c>
      <c r="P318" t="s">
        <v>356</v>
      </c>
      <c r="Q318" t="s"/>
      <c r="R318" t="s">
        <v>80</v>
      </c>
      <c r="S318" t="s">
        <v>318</v>
      </c>
      <c r="T318" t="s">
        <v>82</v>
      </c>
      <c r="U318" t="s"/>
      <c r="V318" t="s">
        <v>83</v>
      </c>
      <c r="W318" t="s">
        <v>84</v>
      </c>
      <c r="X318" t="s"/>
      <c r="Y318" t="s">
        <v>85</v>
      </c>
      <c r="Z318">
        <f>HYPERLINK("https://hotelmonitor-cachepage.eclerx.com/savepage/tk_15432200096499622_sr_2047.html","info")</f>
        <v/>
      </c>
      <c r="AA318" t="n">
        <v>493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>
        <v>87</v>
      </c>
      <c r="AO318" t="s">
        <v>88</v>
      </c>
      <c r="AP318" t="n">
        <v>138</v>
      </c>
      <c r="AQ318" t="s">
        <v>89</v>
      </c>
      <c r="AR318" t="s">
        <v>96</v>
      </c>
      <c r="AS318" t="s"/>
      <c r="AT318" t="s">
        <v>91</v>
      </c>
      <c r="AU318" t="s"/>
      <c r="AV318" t="s"/>
      <c r="AW318" t="s"/>
      <c r="AX318" t="s"/>
      <c r="AY318" t="n">
        <v>2268199</v>
      </c>
      <c r="AZ318" t="s">
        <v>357</v>
      </c>
      <c r="BA318" t="s"/>
      <c r="BB318" t="n">
        <v>324811</v>
      </c>
      <c r="BC318" t="n">
        <v>-16.537718</v>
      </c>
      <c r="BD318" t="n">
        <v>28.414711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93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358</v>
      </c>
      <c r="F319" t="n">
        <v>330497</v>
      </c>
      <c r="G319" t="s">
        <v>74</v>
      </c>
      <c r="H319" t="s">
        <v>75</v>
      </c>
      <c r="I319" t="s"/>
      <c r="J319" t="s">
        <v>76</v>
      </c>
      <c r="K319" t="n">
        <v>41</v>
      </c>
      <c r="L319" t="s">
        <v>77</v>
      </c>
      <c r="M319" t="s"/>
      <c r="N319" t="s">
        <v>78</v>
      </c>
      <c r="O319" t="s">
        <v>79</v>
      </c>
      <c r="P319" t="s">
        <v>359</v>
      </c>
      <c r="Q319" t="s"/>
      <c r="R319" t="s">
        <v>80</v>
      </c>
      <c r="S319" t="s">
        <v>360</v>
      </c>
      <c r="T319" t="s">
        <v>82</v>
      </c>
      <c r="U319" t="s"/>
      <c r="V319" t="s">
        <v>83</v>
      </c>
      <c r="W319" t="s">
        <v>84</v>
      </c>
      <c r="X319" t="s"/>
      <c r="Y319" t="s">
        <v>85</v>
      </c>
      <c r="Z319">
        <f>HYPERLINK("https://hotelmonitor-cachepage.eclerx.com/savepage/tk_15432234940347514_sr_2047.html","info")</f>
        <v/>
      </c>
      <c r="AA319" t="n">
        <v>1127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>
        <v>87</v>
      </c>
      <c r="AO319" t="s">
        <v>88</v>
      </c>
      <c r="AP319" t="n">
        <v>629</v>
      </c>
      <c r="AQ319" t="s">
        <v>89</v>
      </c>
      <c r="AR319" t="s">
        <v>192</v>
      </c>
      <c r="AS319" t="s"/>
      <c r="AT319" t="s">
        <v>91</v>
      </c>
      <c r="AU319" t="s"/>
      <c r="AV319" t="s"/>
      <c r="AW319" t="s"/>
      <c r="AX319" t="s"/>
      <c r="AY319" t="n">
        <v>6135693</v>
      </c>
      <c r="AZ319" t="s">
        <v>361</v>
      </c>
      <c r="BA319" t="s"/>
      <c r="BB319" t="n">
        <v>585079</v>
      </c>
      <c r="BC319" t="s"/>
      <c r="BD319" t="s"/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93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358</v>
      </c>
      <c r="F320" t="n">
        <v>330497</v>
      </c>
      <c r="G320" t="s">
        <v>74</v>
      </c>
      <c r="H320" t="s">
        <v>75</v>
      </c>
      <c r="I320" t="s"/>
      <c r="J320" t="s">
        <v>76</v>
      </c>
      <c r="K320" t="n">
        <v>41</v>
      </c>
      <c r="L320" t="s">
        <v>77</v>
      </c>
      <c r="M320" t="s"/>
      <c r="N320" t="s">
        <v>78</v>
      </c>
      <c r="O320" t="s">
        <v>79</v>
      </c>
      <c r="P320" t="s">
        <v>359</v>
      </c>
      <c r="Q320" t="s"/>
      <c r="R320" t="s">
        <v>80</v>
      </c>
      <c r="S320" t="s">
        <v>360</v>
      </c>
      <c r="T320" t="s">
        <v>82</v>
      </c>
      <c r="U320" t="s"/>
      <c r="V320" t="s">
        <v>83</v>
      </c>
      <c r="W320" t="s">
        <v>84</v>
      </c>
      <c r="X320" t="s"/>
      <c r="Y320" t="s">
        <v>85</v>
      </c>
      <c r="Z320">
        <f>HYPERLINK("https://hotelmonitor-cachepage.eclerx.com/savepage/tk_15432234940347514_sr_2047.html","info")</f>
        <v/>
      </c>
      <c r="AA320" t="n">
        <v>1127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>
        <v>87</v>
      </c>
      <c r="AO320" t="s">
        <v>88</v>
      </c>
      <c r="AP320" t="n">
        <v>629</v>
      </c>
      <c r="AQ320" t="s">
        <v>89</v>
      </c>
      <c r="AR320" t="s">
        <v>115</v>
      </c>
      <c r="AS320" t="s"/>
      <c r="AT320" t="s">
        <v>91</v>
      </c>
      <c r="AU320" t="s"/>
      <c r="AV320" t="s"/>
      <c r="AW320" t="s"/>
      <c r="AX320" t="s"/>
      <c r="AY320" t="n">
        <v>6135693</v>
      </c>
      <c r="AZ320" t="s">
        <v>361</v>
      </c>
      <c r="BA320" t="s"/>
      <c r="BB320" t="n">
        <v>585079</v>
      </c>
      <c r="BC320" t="s"/>
      <c r="BD320" t="s"/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93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362</v>
      </c>
      <c r="F321" t="n">
        <v>72058</v>
      </c>
      <c r="G321" t="s">
        <v>74</v>
      </c>
      <c r="H321" t="s">
        <v>75</v>
      </c>
      <c r="I321" t="s"/>
      <c r="J321" t="s">
        <v>76</v>
      </c>
      <c r="K321" t="n">
        <v>66</v>
      </c>
      <c r="L321" t="s">
        <v>77</v>
      </c>
      <c r="M321" t="s"/>
      <c r="N321" t="s">
        <v>78</v>
      </c>
      <c r="O321" t="s">
        <v>79</v>
      </c>
      <c r="P321" t="s">
        <v>362</v>
      </c>
      <c r="Q321" t="s"/>
      <c r="R321" t="s">
        <v>80</v>
      </c>
      <c r="S321" t="s">
        <v>120</v>
      </c>
      <c r="T321" t="s">
        <v>82</v>
      </c>
      <c r="U321" t="s"/>
      <c r="V321" t="s">
        <v>83</v>
      </c>
      <c r="W321" t="s">
        <v>84</v>
      </c>
      <c r="X321" t="s"/>
      <c r="Y321" t="s">
        <v>85</v>
      </c>
      <c r="Z321">
        <f>HYPERLINK("https://hotelmonitor-cachepage.eclerx.com/savepage/tk_154321963500505_sr_2047.html","info")</f>
        <v/>
      </c>
      <c r="AA321" t="n">
        <v>1125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>
        <v>87</v>
      </c>
      <c r="AO321" t="s">
        <v>88</v>
      </c>
      <c r="AP321" t="n">
        <v>86</v>
      </c>
      <c r="AQ321" t="s">
        <v>89</v>
      </c>
      <c r="AR321" t="s">
        <v>90</v>
      </c>
      <c r="AS321" t="s"/>
      <c r="AT321" t="s">
        <v>91</v>
      </c>
      <c r="AU321" t="s"/>
      <c r="AV321" t="s"/>
      <c r="AW321" t="s"/>
      <c r="AX321" t="s"/>
      <c r="AY321" t="n">
        <v>2267662</v>
      </c>
      <c r="AZ321" t="s">
        <v>363</v>
      </c>
      <c r="BA321" t="s"/>
      <c r="BB321" t="n">
        <v>292382</v>
      </c>
      <c r="BC321" t="n">
        <v>-16.362335</v>
      </c>
      <c r="BD321" t="n">
        <v>28.377342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93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362</v>
      </c>
      <c r="F322" t="n">
        <v>72058</v>
      </c>
      <c r="G322" t="s">
        <v>74</v>
      </c>
      <c r="H322" t="s">
        <v>75</v>
      </c>
      <c r="I322" t="s"/>
      <c r="J322" t="s">
        <v>76</v>
      </c>
      <c r="K322" t="n">
        <v>71</v>
      </c>
      <c r="L322" t="s">
        <v>77</v>
      </c>
      <c r="M322" t="s"/>
      <c r="N322" t="s">
        <v>78</v>
      </c>
      <c r="O322" t="s">
        <v>79</v>
      </c>
      <c r="P322" t="s">
        <v>362</v>
      </c>
      <c r="Q322" t="s"/>
      <c r="R322" t="s">
        <v>80</v>
      </c>
      <c r="S322" t="s">
        <v>187</v>
      </c>
      <c r="T322" t="s">
        <v>82</v>
      </c>
      <c r="U322" t="s"/>
      <c r="V322" t="s">
        <v>83</v>
      </c>
      <c r="W322" t="s">
        <v>84</v>
      </c>
      <c r="X322" t="s"/>
      <c r="Y322" t="s">
        <v>85</v>
      </c>
      <c r="Z322">
        <f>HYPERLINK("https://hotelmonitor-cachepage.eclerx.com/savepage/tk_154321963500505_sr_2047.html","info")</f>
        <v/>
      </c>
      <c r="AA322" t="n">
        <v>1125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>
        <v>87</v>
      </c>
      <c r="AO322" t="s">
        <v>88</v>
      </c>
      <c r="AP322" t="n">
        <v>86</v>
      </c>
      <c r="AQ322" t="s">
        <v>89</v>
      </c>
      <c r="AR322" t="s">
        <v>96</v>
      </c>
      <c r="AS322" t="s"/>
      <c r="AT322" t="s">
        <v>91</v>
      </c>
      <c r="AU322" t="s"/>
      <c r="AV322" t="s"/>
      <c r="AW322" t="s"/>
      <c r="AX322" t="s"/>
      <c r="AY322" t="n">
        <v>2267662</v>
      </c>
      <c r="AZ322" t="s">
        <v>363</v>
      </c>
      <c r="BA322" t="s"/>
      <c r="BB322" t="n">
        <v>292382</v>
      </c>
      <c r="BC322" t="n">
        <v>-16.362335</v>
      </c>
      <c r="BD322" t="n">
        <v>28.377342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93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362</v>
      </c>
      <c r="F323" t="n">
        <v>72058</v>
      </c>
      <c r="G323" t="s">
        <v>74</v>
      </c>
      <c r="H323" t="s">
        <v>75</v>
      </c>
      <c r="I323" t="s"/>
      <c r="J323" t="s">
        <v>76</v>
      </c>
      <c r="K323" t="n">
        <v>71</v>
      </c>
      <c r="L323" t="s">
        <v>77</v>
      </c>
      <c r="M323" t="s"/>
      <c r="N323" t="s">
        <v>78</v>
      </c>
      <c r="O323" t="s">
        <v>79</v>
      </c>
      <c r="P323" t="s">
        <v>362</v>
      </c>
      <c r="Q323" t="s"/>
      <c r="R323" t="s">
        <v>80</v>
      </c>
      <c r="S323" t="s">
        <v>187</v>
      </c>
      <c r="T323" t="s">
        <v>82</v>
      </c>
      <c r="U323" t="s"/>
      <c r="V323" t="s">
        <v>83</v>
      </c>
      <c r="W323" t="s">
        <v>84</v>
      </c>
      <c r="X323" t="s"/>
      <c r="Y323" t="s">
        <v>85</v>
      </c>
      <c r="Z323">
        <f>HYPERLINK("https://hotelmonitor-cachepage.eclerx.com/savepage/tk_154321963500505_sr_2047.html","info")</f>
        <v/>
      </c>
      <c r="AA323" t="n">
        <v>1125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>
        <v>87</v>
      </c>
      <c r="AO323" t="s">
        <v>88</v>
      </c>
      <c r="AP323" t="n">
        <v>86</v>
      </c>
      <c r="AQ323" t="s">
        <v>89</v>
      </c>
      <c r="AR323" t="s">
        <v>106</v>
      </c>
      <c r="AS323" t="s"/>
      <c r="AT323" t="s">
        <v>91</v>
      </c>
      <c r="AU323" t="s"/>
      <c r="AV323" t="s"/>
      <c r="AW323" t="s"/>
      <c r="AX323" t="s"/>
      <c r="AY323" t="n">
        <v>2267662</v>
      </c>
      <c r="AZ323" t="s">
        <v>363</v>
      </c>
      <c r="BA323" t="s"/>
      <c r="BB323" t="n">
        <v>292382</v>
      </c>
      <c r="BC323" t="n">
        <v>-16.362335</v>
      </c>
      <c r="BD323" t="n">
        <v>28.377342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93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362</v>
      </c>
      <c r="F324" t="n">
        <v>72058</v>
      </c>
      <c r="G324" t="s">
        <v>74</v>
      </c>
      <c r="H324" t="s">
        <v>75</v>
      </c>
      <c r="I324" t="s"/>
      <c r="J324" t="s">
        <v>76</v>
      </c>
      <c r="K324" t="n">
        <v>66</v>
      </c>
      <c r="L324" t="s">
        <v>77</v>
      </c>
      <c r="M324" t="s"/>
      <c r="N324" t="s">
        <v>78</v>
      </c>
      <c r="O324" t="s">
        <v>79</v>
      </c>
      <c r="P324" t="s">
        <v>362</v>
      </c>
      <c r="Q324" t="s"/>
      <c r="R324" t="s">
        <v>80</v>
      </c>
      <c r="S324" t="s">
        <v>120</v>
      </c>
      <c r="T324" t="s">
        <v>82</v>
      </c>
      <c r="U324" t="s"/>
      <c r="V324" t="s">
        <v>83</v>
      </c>
      <c r="W324" t="s">
        <v>84</v>
      </c>
      <c r="X324" t="s"/>
      <c r="Y324" t="s">
        <v>85</v>
      </c>
      <c r="Z324">
        <f>HYPERLINK("https://hotelmonitor-cachepage.eclerx.com/savepage/tk_154321963500505_sr_2047.html","info")</f>
        <v/>
      </c>
      <c r="AA324" t="n">
        <v>1125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>
        <v>87</v>
      </c>
      <c r="AO324" t="s">
        <v>88</v>
      </c>
      <c r="AP324" t="n">
        <v>86</v>
      </c>
      <c r="AQ324" t="s">
        <v>89</v>
      </c>
      <c r="AR324" t="s">
        <v>99</v>
      </c>
      <c r="AS324" t="s"/>
      <c r="AT324" t="s">
        <v>91</v>
      </c>
      <c r="AU324" t="s"/>
      <c r="AV324" t="s"/>
      <c r="AW324" t="s"/>
      <c r="AX324" t="s"/>
      <c r="AY324" t="n">
        <v>2267662</v>
      </c>
      <c r="AZ324" t="s">
        <v>363</v>
      </c>
      <c r="BA324" t="s"/>
      <c r="BB324" t="n">
        <v>292382</v>
      </c>
      <c r="BC324" t="n">
        <v>-16.362335</v>
      </c>
      <c r="BD324" t="n">
        <v>28.377342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93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362</v>
      </c>
      <c r="F325" t="n">
        <v>72058</v>
      </c>
      <c r="G325" t="s">
        <v>74</v>
      </c>
      <c r="H325" t="s">
        <v>75</v>
      </c>
      <c r="I325" t="s"/>
      <c r="J325" t="s">
        <v>76</v>
      </c>
      <c r="K325" t="n">
        <v>71</v>
      </c>
      <c r="L325" t="s">
        <v>77</v>
      </c>
      <c r="M325" t="s"/>
      <c r="N325" t="s">
        <v>78</v>
      </c>
      <c r="O325" t="s">
        <v>79</v>
      </c>
      <c r="P325" t="s">
        <v>362</v>
      </c>
      <c r="Q325" t="s"/>
      <c r="R325" t="s">
        <v>80</v>
      </c>
      <c r="S325" t="s">
        <v>187</v>
      </c>
      <c r="T325" t="s">
        <v>82</v>
      </c>
      <c r="U325" t="s"/>
      <c r="V325" t="s">
        <v>83</v>
      </c>
      <c r="W325" t="s">
        <v>84</v>
      </c>
      <c r="X325" t="s"/>
      <c r="Y325" t="s">
        <v>85</v>
      </c>
      <c r="Z325">
        <f>HYPERLINK("https://hotelmonitor-cachepage.eclerx.com/savepage/tk_154321963500505_sr_2047.html","info")</f>
        <v/>
      </c>
      <c r="AA325" t="n">
        <v>1125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>
        <v>87</v>
      </c>
      <c r="AO325" t="s">
        <v>88</v>
      </c>
      <c r="AP325" t="n">
        <v>86</v>
      </c>
      <c r="AQ325" t="s">
        <v>89</v>
      </c>
      <c r="AR325" t="s">
        <v>107</v>
      </c>
      <c r="AS325" t="s"/>
      <c r="AT325" t="s">
        <v>91</v>
      </c>
      <c r="AU325" t="s"/>
      <c r="AV325" t="s"/>
      <c r="AW325" t="s"/>
      <c r="AX325" t="s"/>
      <c r="AY325" t="n">
        <v>2267662</v>
      </c>
      <c r="AZ325" t="s">
        <v>363</v>
      </c>
      <c r="BA325" t="s"/>
      <c r="BB325" t="n">
        <v>292382</v>
      </c>
      <c r="BC325" t="n">
        <v>-16.362335</v>
      </c>
      <c r="BD325" t="n">
        <v>28.377342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93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362</v>
      </c>
      <c r="F326" t="n">
        <v>72058</v>
      </c>
      <c r="G326" t="s">
        <v>74</v>
      </c>
      <c r="H326" t="s">
        <v>75</v>
      </c>
      <c r="I326" t="s"/>
      <c r="J326" t="s">
        <v>76</v>
      </c>
      <c r="K326" t="n">
        <v>69</v>
      </c>
      <c r="L326" t="s">
        <v>77</v>
      </c>
      <c r="M326" t="s"/>
      <c r="N326" t="s">
        <v>78</v>
      </c>
      <c r="O326" t="s">
        <v>79</v>
      </c>
      <c r="P326" t="s">
        <v>362</v>
      </c>
      <c r="Q326" t="s"/>
      <c r="R326" t="s">
        <v>80</v>
      </c>
      <c r="S326" t="s">
        <v>354</v>
      </c>
      <c r="T326" t="s">
        <v>82</v>
      </c>
      <c r="U326" t="s"/>
      <c r="V326" t="s">
        <v>83</v>
      </c>
      <c r="W326" t="s">
        <v>84</v>
      </c>
      <c r="X326" t="s"/>
      <c r="Y326" t="s">
        <v>85</v>
      </c>
      <c r="Z326">
        <f>HYPERLINK("https://hotelmonitor-cachepage.eclerx.com/savepage/tk_154321963500505_sr_2047.html","info")</f>
        <v/>
      </c>
      <c r="AA326" t="n">
        <v>1125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>
        <v>87</v>
      </c>
      <c r="AO326" t="s">
        <v>88</v>
      </c>
      <c r="AP326" t="n">
        <v>86</v>
      </c>
      <c r="AQ326" t="s">
        <v>89</v>
      </c>
      <c r="AR326" t="s">
        <v>113</v>
      </c>
      <c r="AS326" t="s"/>
      <c r="AT326" t="s">
        <v>91</v>
      </c>
      <c r="AU326" t="s"/>
      <c r="AV326" t="s"/>
      <c r="AW326" t="s"/>
      <c r="AX326" t="s"/>
      <c r="AY326" t="n">
        <v>2267662</v>
      </c>
      <c r="AZ326" t="s">
        <v>363</v>
      </c>
      <c r="BA326" t="s"/>
      <c r="BB326" t="n">
        <v>292382</v>
      </c>
      <c r="BC326" t="n">
        <v>-16.362335</v>
      </c>
      <c r="BD326" t="n">
        <v>28.377342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93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362</v>
      </c>
      <c r="F327" t="n">
        <v>72058</v>
      </c>
      <c r="G327" t="s">
        <v>74</v>
      </c>
      <c r="H327" t="s">
        <v>75</v>
      </c>
      <c r="I327" t="s"/>
      <c r="J327" t="s">
        <v>76</v>
      </c>
      <c r="K327" t="n">
        <v>65</v>
      </c>
      <c r="L327" t="s">
        <v>77</v>
      </c>
      <c r="M327" t="s"/>
      <c r="N327" t="s">
        <v>78</v>
      </c>
      <c r="O327" t="s">
        <v>79</v>
      </c>
      <c r="P327" t="s">
        <v>362</v>
      </c>
      <c r="Q327" t="s"/>
      <c r="R327" t="s">
        <v>80</v>
      </c>
      <c r="S327" t="s">
        <v>364</v>
      </c>
      <c r="T327" t="s">
        <v>82</v>
      </c>
      <c r="U327" t="s"/>
      <c r="V327" t="s">
        <v>83</v>
      </c>
      <c r="W327" t="s">
        <v>84</v>
      </c>
      <c r="X327" t="s"/>
      <c r="Y327" t="s">
        <v>85</v>
      </c>
      <c r="Z327">
        <f>HYPERLINK("https://hotelmonitor-cachepage.eclerx.com/savepage/tk_154321963500505_sr_2047.html","info")</f>
        <v/>
      </c>
      <c r="AA327" t="n">
        <v>1125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>
        <v>87</v>
      </c>
      <c r="AO327" t="s">
        <v>88</v>
      </c>
      <c r="AP327" t="n">
        <v>86</v>
      </c>
      <c r="AQ327" t="s">
        <v>89</v>
      </c>
      <c r="AR327" t="s">
        <v>105</v>
      </c>
      <c r="AS327" t="s"/>
      <c r="AT327" t="s">
        <v>91</v>
      </c>
      <c r="AU327" t="s"/>
      <c r="AV327" t="s"/>
      <c r="AW327" t="s"/>
      <c r="AX327" t="s"/>
      <c r="AY327" t="n">
        <v>2267662</v>
      </c>
      <c r="AZ327" t="s">
        <v>363</v>
      </c>
      <c r="BA327" t="s"/>
      <c r="BB327" t="n">
        <v>292382</v>
      </c>
      <c r="BC327" t="n">
        <v>-16.362335</v>
      </c>
      <c r="BD327" t="n">
        <v>28.377342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93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362</v>
      </c>
      <c r="F328" t="n">
        <v>72058</v>
      </c>
      <c r="G328" t="s">
        <v>74</v>
      </c>
      <c r="H328" t="s">
        <v>75</v>
      </c>
      <c r="I328" t="s"/>
      <c r="J328" t="s">
        <v>76</v>
      </c>
      <c r="K328" t="n">
        <v>71</v>
      </c>
      <c r="L328" t="s">
        <v>77</v>
      </c>
      <c r="M328" t="s"/>
      <c r="N328" t="s">
        <v>78</v>
      </c>
      <c r="O328" t="s">
        <v>79</v>
      </c>
      <c r="P328" t="s">
        <v>362</v>
      </c>
      <c r="Q328" t="s"/>
      <c r="R328" t="s">
        <v>80</v>
      </c>
      <c r="S328" t="s">
        <v>187</v>
      </c>
      <c r="T328" t="s">
        <v>82</v>
      </c>
      <c r="U328" t="s"/>
      <c r="V328" t="s">
        <v>83</v>
      </c>
      <c r="W328" t="s">
        <v>84</v>
      </c>
      <c r="X328" t="s"/>
      <c r="Y328" t="s">
        <v>85</v>
      </c>
      <c r="Z328">
        <f>HYPERLINK("https://hotelmonitor-cachepage.eclerx.com/savepage/tk_154321963500505_sr_2047.html","info")</f>
        <v/>
      </c>
      <c r="AA328" t="n">
        <v>1125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>
        <v>87</v>
      </c>
      <c r="AO328" t="s">
        <v>88</v>
      </c>
      <c r="AP328" t="n">
        <v>86</v>
      </c>
      <c r="AQ328" t="s">
        <v>89</v>
      </c>
      <c r="AR328" t="s">
        <v>96</v>
      </c>
      <c r="AS328" t="s"/>
      <c r="AT328" t="s">
        <v>91</v>
      </c>
      <c r="AU328" t="s"/>
      <c r="AV328" t="s"/>
      <c r="AW328" t="s"/>
      <c r="AX328" t="s"/>
      <c r="AY328" t="n">
        <v>2267662</v>
      </c>
      <c r="AZ328" t="s">
        <v>363</v>
      </c>
      <c r="BA328" t="s"/>
      <c r="BB328" t="n">
        <v>292382</v>
      </c>
      <c r="BC328" t="n">
        <v>-16.362335</v>
      </c>
      <c r="BD328" t="n">
        <v>28.377342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93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362</v>
      </c>
      <c r="F329" t="n">
        <v>72058</v>
      </c>
      <c r="G329" t="s">
        <v>74</v>
      </c>
      <c r="H329" t="s">
        <v>75</v>
      </c>
      <c r="I329" t="s"/>
      <c r="J329" t="s">
        <v>76</v>
      </c>
      <c r="K329" t="n">
        <v>69</v>
      </c>
      <c r="L329" t="s">
        <v>77</v>
      </c>
      <c r="M329" t="s"/>
      <c r="N329" t="s">
        <v>78</v>
      </c>
      <c r="O329" t="s">
        <v>79</v>
      </c>
      <c r="P329" t="s">
        <v>362</v>
      </c>
      <c r="Q329" t="s"/>
      <c r="R329" t="s">
        <v>80</v>
      </c>
      <c r="S329" t="s">
        <v>354</v>
      </c>
      <c r="T329" t="s">
        <v>82</v>
      </c>
      <c r="U329" t="s"/>
      <c r="V329" t="s">
        <v>83</v>
      </c>
      <c r="W329" t="s">
        <v>84</v>
      </c>
      <c r="X329" t="s"/>
      <c r="Y329" t="s">
        <v>85</v>
      </c>
      <c r="Z329">
        <f>HYPERLINK("https://hotelmonitor-cachepage.eclerx.com/savepage/tk_154321963500505_sr_2047.html","info")</f>
        <v/>
      </c>
      <c r="AA329" t="n">
        <v>1125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>
        <v>87</v>
      </c>
      <c r="AO329" t="s">
        <v>88</v>
      </c>
      <c r="AP329" t="n">
        <v>86</v>
      </c>
      <c r="AQ329" t="s">
        <v>89</v>
      </c>
      <c r="AR329" t="s">
        <v>111</v>
      </c>
      <c r="AS329" t="s"/>
      <c r="AT329" t="s">
        <v>91</v>
      </c>
      <c r="AU329" t="s"/>
      <c r="AV329" t="s"/>
      <c r="AW329" t="s"/>
      <c r="AX329" t="s"/>
      <c r="AY329" t="n">
        <v>2267662</v>
      </c>
      <c r="AZ329" t="s">
        <v>363</v>
      </c>
      <c r="BA329" t="s"/>
      <c r="BB329" t="n">
        <v>292382</v>
      </c>
      <c r="BC329" t="n">
        <v>-16.362335</v>
      </c>
      <c r="BD329" t="n">
        <v>28.377342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93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362</v>
      </c>
      <c r="F330" t="n">
        <v>72058</v>
      </c>
      <c r="G330" t="s">
        <v>74</v>
      </c>
      <c r="H330" t="s">
        <v>75</v>
      </c>
      <c r="I330" t="s"/>
      <c r="J330" t="s">
        <v>76</v>
      </c>
      <c r="K330" t="n">
        <v>68</v>
      </c>
      <c r="L330" t="s">
        <v>77</v>
      </c>
      <c r="M330" t="s"/>
      <c r="N330" t="s">
        <v>78</v>
      </c>
      <c r="O330" t="s">
        <v>79</v>
      </c>
      <c r="P330" t="s">
        <v>362</v>
      </c>
      <c r="Q330" t="s"/>
      <c r="R330" t="s">
        <v>80</v>
      </c>
      <c r="S330" t="s">
        <v>223</v>
      </c>
      <c r="T330" t="s">
        <v>82</v>
      </c>
      <c r="U330" t="s"/>
      <c r="V330" t="s">
        <v>83</v>
      </c>
      <c r="W330" t="s">
        <v>84</v>
      </c>
      <c r="X330" t="s"/>
      <c r="Y330" t="s">
        <v>85</v>
      </c>
      <c r="Z330">
        <f>HYPERLINK("https://hotelmonitor-cachepage.eclerx.com/savepage/tk_154321963500505_sr_2047.html","info")</f>
        <v/>
      </c>
      <c r="AA330" t="n">
        <v>1125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>
        <v>87</v>
      </c>
      <c r="AO330" t="s">
        <v>88</v>
      </c>
      <c r="AP330" t="n">
        <v>86</v>
      </c>
      <c r="AQ330" t="s">
        <v>89</v>
      </c>
      <c r="AR330" t="s">
        <v>118</v>
      </c>
      <c r="AS330" t="s"/>
      <c r="AT330" t="s">
        <v>91</v>
      </c>
      <c r="AU330" t="s"/>
      <c r="AV330" t="s"/>
      <c r="AW330" t="s"/>
      <c r="AX330" t="s"/>
      <c r="AY330" t="n">
        <v>2267662</v>
      </c>
      <c r="AZ330" t="s">
        <v>363</v>
      </c>
      <c r="BA330" t="s"/>
      <c r="BB330" t="n">
        <v>292382</v>
      </c>
      <c r="BC330" t="n">
        <v>-16.362335</v>
      </c>
      <c r="BD330" t="n">
        <v>28.377342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93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365</v>
      </c>
      <c r="F331" t="n">
        <v>72235</v>
      </c>
      <c r="G331" t="s">
        <v>74</v>
      </c>
      <c r="H331" t="s">
        <v>75</v>
      </c>
      <c r="I331" t="s"/>
      <c r="J331" t="s">
        <v>76</v>
      </c>
      <c r="K331" t="n">
        <v>81</v>
      </c>
      <c r="L331" t="s">
        <v>77</v>
      </c>
      <c r="M331" t="s"/>
      <c r="N331" t="s">
        <v>78</v>
      </c>
      <c r="O331" t="s">
        <v>79</v>
      </c>
      <c r="P331" t="s">
        <v>365</v>
      </c>
      <c r="Q331" t="s"/>
      <c r="R331" t="s">
        <v>80</v>
      </c>
      <c r="S331" t="s">
        <v>184</v>
      </c>
      <c r="T331" t="s">
        <v>82</v>
      </c>
      <c r="U331" t="s"/>
      <c r="V331" t="s">
        <v>83</v>
      </c>
      <c r="W331" t="s">
        <v>84</v>
      </c>
      <c r="X331" t="s"/>
      <c r="Y331" t="s">
        <v>85</v>
      </c>
      <c r="Z331">
        <f>HYPERLINK("https://hotelmonitor-cachepage.eclerx.com/savepage/tk_15432200794290302_sr_2047.html","info")</f>
        <v/>
      </c>
      <c r="AA331" t="n">
        <v>75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>
        <v>87</v>
      </c>
      <c r="AO331" t="s">
        <v>88</v>
      </c>
      <c r="AP331" t="n">
        <v>148</v>
      </c>
      <c r="AQ331" t="s">
        <v>89</v>
      </c>
      <c r="AR331" t="s">
        <v>155</v>
      </c>
      <c r="AS331" t="s"/>
      <c r="AT331" t="s">
        <v>91</v>
      </c>
      <c r="AU331" t="s"/>
      <c r="AV331" t="s"/>
      <c r="AW331" t="s"/>
      <c r="AX331" t="s"/>
      <c r="AY331" t="n">
        <v>2268389</v>
      </c>
      <c r="AZ331" t="s">
        <v>366</v>
      </c>
      <c r="BA331" t="s"/>
      <c r="BB331" t="n">
        <v>248465</v>
      </c>
      <c r="BC331" t="n">
        <v>-16.731947</v>
      </c>
      <c r="BD331" t="n">
        <v>28.064175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93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365</v>
      </c>
      <c r="F332" t="n">
        <v>72235</v>
      </c>
      <c r="G332" t="s">
        <v>74</v>
      </c>
      <c r="H332" t="s">
        <v>75</v>
      </c>
      <c r="I332" t="s"/>
      <c r="J332" t="s">
        <v>76</v>
      </c>
      <c r="K332" t="n">
        <v>270</v>
      </c>
      <c r="L332" t="s">
        <v>77</v>
      </c>
      <c r="M332" t="s"/>
      <c r="N332" t="s">
        <v>78</v>
      </c>
      <c r="O332" t="s">
        <v>79</v>
      </c>
      <c r="P332" t="s">
        <v>365</v>
      </c>
      <c r="Q332" t="s"/>
      <c r="R332" t="s">
        <v>80</v>
      </c>
      <c r="S332" t="s">
        <v>367</v>
      </c>
      <c r="T332" t="s">
        <v>82</v>
      </c>
      <c r="U332" t="s"/>
      <c r="V332" t="s">
        <v>83</v>
      </c>
      <c r="W332" t="s">
        <v>84</v>
      </c>
      <c r="X332" t="s"/>
      <c r="Y332" t="s">
        <v>85</v>
      </c>
      <c r="Z332">
        <f>HYPERLINK("https://hotelmonitor-cachepage.eclerx.com/savepage/tk_15432200794290302_sr_2047.html","info")</f>
        <v/>
      </c>
      <c r="AA332" t="n">
        <v>75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>
        <v>87</v>
      </c>
      <c r="AO332" t="s">
        <v>88</v>
      </c>
      <c r="AP332" t="n">
        <v>148</v>
      </c>
      <c r="AQ332" t="s">
        <v>89</v>
      </c>
      <c r="AR332" t="s">
        <v>126</v>
      </c>
      <c r="AS332" t="s"/>
      <c r="AT332" t="s">
        <v>91</v>
      </c>
      <c r="AU332" t="s"/>
      <c r="AV332" t="s"/>
      <c r="AW332" t="s"/>
      <c r="AX332" t="s"/>
      <c r="AY332" t="n">
        <v>2268389</v>
      </c>
      <c r="AZ332" t="s">
        <v>366</v>
      </c>
      <c r="BA332" t="s"/>
      <c r="BB332" t="n">
        <v>248465</v>
      </c>
      <c r="BC332" t="n">
        <v>-16.731947</v>
      </c>
      <c r="BD332" t="n">
        <v>28.064175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93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365</v>
      </c>
      <c r="F333" t="n">
        <v>72235</v>
      </c>
      <c r="G333" t="s">
        <v>74</v>
      </c>
      <c r="H333" t="s">
        <v>75</v>
      </c>
      <c r="I333" t="s"/>
      <c r="J333" t="s">
        <v>76</v>
      </c>
      <c r="K333" t="n">
        <v>117</v>
      </c>
      <c r="L333" t="s">
        <v>77</v>
      </c>
      <c r="M333" t="s"/>
      <c r="N333" t="s">
        <v>78</v>
      </c>
      <c r="O333" t="s">
        <v>79</v>
      </c>
      <c r="P333" t="s">
        <v>365</v>
      </c>
      <c r="Q333" t="s"/>
      <c r="R333" t="s">
        <v>80</v>
      </c>
      <c r="S333" t="s">
        <v>270</v>
      </c>
      <c r="T333" t="s">
        <v>82</v>
      </c>
      <c r="U333" t="s"/>
      <c r="V333" t="s">
        <v>83</v>
      </c>
      <c r="W333" t="s">
        <v>84</v>
      </c>
      <c r="X333" t="s"/>
      <c r="Y333" t="s">
        <v>85</v>
      </c>
      <c r="Z333">
        <f>HYPERLINK("https://hotelmonitor-cachepage.eclerx.com/savepage/tk_15432200794290302_sr_2047.html","info")</f>
        <v/>
      </c>
      <c r="AA333" t="n">
        <v>75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/>
      <c r="AM333" t="s"/>
      <c r="AN333" t="s">
        <v>87</v>
      </c>
      <c r="AO333" t="s">
        <v>88</v>
      </c>
      <c r="AP333" t="n">
        <v>148</v>
      </c>
      <c r="AQ333" t="s">
        <v>89</v>
      </c>
      <c r="AR333" t="s">
        <v>90</v>
      </c>
      <c r="AS333" t="s"/>
      <c r="AT333" t="s">
        <v>91</v>
      </c>
      <c r="AU333" t="s"/>
      <c r="AV333" t="s"/>
      <c r="AW333" t="s"/>
      <c r="AX333" t="s"/>
      <c r="AY333" t="n">
        <v>2268389</v>
      </c>
      <c r="AZ333" t="s">
        <v>366</v>
      </c>
      <c r="BA333" t="s"/>
      <c r="BB333" t="n">
        <v>248465</v>
      </c>
      <c r="BC333" t="n">
        <v>-16.731947</v>
      </c>
      <c r="BD333" t="n">
        <v>28.064175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93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365</v>
      </c>
      <c r="F334" t="n">
        <v>72235</v>
      </c>
      <c r="G334" t="s">
        <v>74</v>
      </c>
      <c r="H334" t="s">
        <v>75</v>
      </c>
      <c r="I334" t="s"/>
      <c r="J334" t="s">
        <v>76</v>
      </c>
      <c r="K334" t="n">
        <v>102</v>
      </c>
      <c r="L334" t="s">
        <v>77</v>
      </c>
      <c r="M334" t="s"/>
      <c r="N334" t="s">
        <v>78</v>
      </c>
      <c r="O334" t="s">
        <v>79</v>
      </c>
      <c r="P334" t="s">
        <v>365</v>
      </c>
      <c r="Q334" t="s"/>
      <c r="R334" t="s">
        <v>80</v>
      </c>
      <c r="S334" t="s">
        <v>178</v>
      </c>
      <c r="T334" t="s">
        <v>82</v>
      </c>
      <c r="U334" t="s"/>
      <c r="V334" t="s">
        <v>83</v>
      </c>
      <c r="W334" t="s">
        <v>84</v>
      </c>
      <c r="X334" t="s"/>
      <c r="Y334" t="s">
        <v>85</v>
      </c>
      <c r="Z334">
        <f>HYPERLINK("https://hotelmonitor-cachepage.eclerx.com/savepage/tk_15432200794290302_sr_2047.html","info")</f>
        <v/>
      </c>
      <c r="AA334" t="n">
        <v>75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/>
      <c r="AM334" t="s"/>
      <c r="AN334" t="s">
        <v>87</v>
      </c>
      <c r="AO334" t="s">
        <v>88</v>
      </c>
      <c r="AP334" t="n">
        <v>148</v>
      </c>
      <c r="AQ334" t="s">
        <v>89</v>
      </c>
      <c r="AR334" t="s">
        <v>96</v>
      </c>
      <c r="AS334" t="s"/>
      <c r="AT334" t="s">
        <v>91</v>
      </c>
      <c r="AU334" t="s"/>
      <c r="AV334" t="s"/>
      <c r="AW334" t="s"/>
      <c r="AX334" t="s"/>
      <c r="AY334" t="n">
        <v>2268389</v>
      </c>
      <c r="AZ334" t="s">
        <v>366</v>
      </c>
      <c r="BA334" t="s"/>
      <c r="BB334" t="n">
        <v>248465</v>
      </c>
      <c r="BC334" t="n">
        <v>-16.731947</v>
      </c>
      <c r="BD334" t="n">
        <v>28.064175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93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365</v>
      </c>
      <c r="F335" t="n">
        <v>72235</v>
      </c>
      <c r="G335" t="s">
        <v>74</v>
      </c>
      <c r="H335" t="s">
        <v>75</v>
      </c>
      <c r="I335" t="s"/>
      <c r="J335" t="s">
        <v>76</v>
      </c>
      <c r="K335" t="n">
        <v>96</v>
      </c>
      <c r="L335" t="s">
        <v>77</v>
      </c>
      <c r="M335" t="s"/>
      <c r="N335" t="s">
        <v>78</v>
      </c>
      <c r="O335" t="s">
        <v>79</v>
      </c>
      <c r="P335" t="s">
        <v>365</v>
      </c>
      <c r="Q335" t="s"/>
      <c r="R335" t="s">
        <v>80</v>
      </c>
      <c r="S335" t="s">
        <v>140</v>
      </c>
      <c r="T335" t="s">
        <v>82</v>
      </c>
      <c r="U335" t="s"/>
      <c r="V335" t="s">
        <v>83</v>
      </c>
      <c r="W335" t="s">
        <v>84</v>
      </c>
      <c r="X335" t="s"/>
      <c r="Y335" t="s">
        <v>85</v>
      </c>
      <c r="Z335">
        <f>HYPERLINK("https://hotelmonitor-cachepage.eclerx.com/savepage/tk_15432200794290302_sr_2047.html","info")</f>
        <v/>
      </c>
      <c r="AA335" t="n">
        <v>75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/>
      <c r="AM335" t="s"/>
      <c r="AN335" t="s">
        <v>87</v>
      </c>
      <c r="AO335" t="s">
        <v>88</v>
      </c>
      <c r="AP335" t="n">
        <v>148</v>
      </c>
      <c r="AQ335" t="s">
        <v>89</v>
      </c>
      <c r="AR335" t="s">
        <v>95</v>
      </c>
      <c r="AS335" t="s"/>
      <c r="AT335" t="s">
        <v>91</v>
      </c>
      <c r="AU335" t="s"/>
      <c r="AV335" t="s"/>
      <c r="AW335" t="s"/>
      <c r="AX335" t="s"/>
      <c r="AY335" t="n">
        <v>2268389</v>
      </c>
      <c r="AZ335" t="s">
        <v>366</v>
      </c>
      <c r="BA335" t="s"/>
      <c r="BB335" t="n">
        <v>248465</v>
      </c>
      <c r="BC335" t="n">
        <v>-16.731947</v>
      </c>
      <c r="BD335" t="n">
        <v>28.064175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93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365</v>
      </c>
      <c r="F336" t="n">
        <v>72235</v>
      </c>
      <c r="G336" t="s">
        <v>74</v>
      </c>
      <c r="H336" t="s">
        <v>75</v>
      </c>
      <c r="I336" t="s"/>
      <c r="J336" t="s">
        <v>76</v>
      </c>
      <c r="K336" t="n">
        <v>97</v>
      </c>
      <c r="L336" t="s">
        <v>77</v>
      </c>
      <c r="M336" t="s"/>
      <c r="N336" t="s">
        <v>78</v>
      </c>
      <c r="O336" t="s">
        <v>79</v>
      </c>
      <c r="P336" t="s">
        <v>365</v>
      </c>
      <c r="Q336" t="s"/>
      <c r="R336" t="s">
        <v>80</v>
      </c>
      <c r="S336" t="s">
        <v>138</v>
      </c>
      <c r="T336" t="s">
        <v>82</v>
      </c>
      <c r="U336" t="s"/>
      <c r="V336" t="s">
        <v>83</v>
      </c>
      <c r="W336" t="s">
        <v>84</v>
      </c>
      <c r="X336" t="s"/>
      <c r="Y336" t="s">
        <v>85</v>
      </c>
      <c r="Z336">
        <f>HYPERLINK("https://hotelmonitor-cachepage.eclerx.com/savepage/tk_15432200794290302_sr_2047.html","info")</f>
        <v/>
      </c>
      <c r="AA336" t="n">
        <v>75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/>
      <c r="AM336" t="s"/>
      <c r="AN336" t="s">
        <v>87</v>
      </c>
      <c r="AO336" t="s">
        <v>88</v>
      </c>
      <c r="AP336" t="n">
        <v>148</v>
      </c>
      <c r="AQ336" t="s">
        <v>89</v>
      </c>
      <c r="AR336" t="s">
        <v>99</v>
      </c>
      <c r="AS336" t="s"/>
      <c r="AT336" t="s">
        <v>91</v>
      </c>
      <c r="AU336" t="s"/>
      <c r="AV336" t="s"/>
      <c r="AW336" t="s"/>
      <c r="AX336" t="s"/>
      <c r="AY336" t="n">
        <v>2268389</v>
      </c>
      <c r="AZ336" t="s">
        <v>366</v>
      </c>
      <c r="BA336" t="s"/>
      <c r="BB336" t="n">
        <v>248465</v>
      </c>
      <c r="BC336" t="n">
        <v>-16.731947</v>
      </c>
      <c r="BD336" t="n">
        <v>28.064175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93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365</v>
      </c>
      <c r="F337" t="n">
        <v>72235</v>
      </c>
      <c r="G337" t="s">
        <v>74</v>
      </c>
      <c r="H337" t="s">
        <v>75</v>
      </c>
      <c r="I337" t="s"/>
      <c r="J337" t="s">
        <v>76</v>
      </c>
      <c r="K337" t="n">
        <v>102</v>
      </c>
      <c r="L337" t="s">
        <v>77</v>
      </c>
      <c r="M337" t="s"/>
      <c r="N337" t="s">
        <v>78</v>
      </c>
      <c r="O337" t="s">
        <v>79</v>
      </c>
      <c r="P337" t="s">
        <v>365</v>
      </c>
      <c r="Q337" t="s"/>
      <c r="R337" t="s">
        <v>80</v>
      </c>
      <c r="S337" t="s">
        <v>178</v>
      </c>
      <c r="T337" t="s">
        <v>82</v>
      </c>
      <c r="U337" t="s"/>
      <c r="V337" t="s">
        <v>83</v>
      </c>
      <c r="W337" t="s">
        <v>84</v>
      </c>
      <c r="X337" t="s"/>
      <c r="Y337" t="s">
        <v>85</v>
      </c>
      <c r="Z337">
        <f>HYPERLINK("https://hotelmonitor-cachepage.eclerx.com/savepage/tk_15432200794290302_sr_2047.html","info")</f>
        <v/>
      </c>
      <c r="AA337" t="n">
        <v>75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/>
      <c r="AM337" t="s"/>
      <c r="AN337" t="s">
        <v>87</v>
      </c>
      <c r="AO337" t="s">
        <v>88</v>
      </c>
      <c r="AP337" t="n">
        <v>148</v>
      </c>
      <c r="AQ337" t="s">
        <v>89</v>
      </c>
      <c r="AR337" t="s">
        <v>106</v>
      </c>
      <c r="AS337" t="s"/>
      <c r="AT337" t="s">
        <v>91</v>
      </c>
      <c r="AU337" t="s"/>
      <c r="AV337" t="s"/>
      <c r="AW337" t="s"/>
      <c r="AX337" t="s"/>
      <c r="AY337" t="n">
        <v>2268389</v>
      </c>
      <c r="AZ337" t="s">
        <v>366</v>
      </c>
      <c r="BA337" t="s"/>
      <c r="BB337" t="n">
        <v>248465</v>
      </c>
      <c r="BC337" t="n">
        <v>-16.731947</v>
      </c>
      <c r="BD337" t="n">
        <v>28.064175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93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365</v>
      </c>
      <c r="F338" t="n">
        <v>72235</v>
      </c>
      <c r="G338" t="s">
        <v>74</v>
      </c>
      <c r="H338" t="s">
        <v>75</v>
      </c>
      <c r="I338" t="s"/>
      <c r="J338" t="s">
        <v>76</v>
      </c>
      <c r="K338" t="n">
        <v>102</v>
      </c>
      <c r="L338" t="s">
        <v>77</v>
      </c>
      <c r="M338" t="s"/>
      <c r="N338" t="s">
        <v>78</v>
      </c>
      <c r="O338" t="s">
        <v>79</v>
      </c>
      <c r="P338" t="s">
        <v>365</v>
      </c>
      <c r="Q338" t="s"/>
      <c r="R338" t="s">
        <v>80</v>
      </c>
      <c r="S338" t="s">
        <v>178</v>
      </c>
      <c r="T338" t="s">
        <v>82</v>
      </c>
      <c r="U338" t="s"/>
      <c r="V338" t="s">
        <v>83</v>
      </c>
      <c r="W338" t="s">
        <v>84</v>
      </c>
      <c r="X338" t="s"/>
      <c r="Y338" t="s">
        <v>85</v>
      </c>
      <c r="Z338">
        <f>HYPERLINK("https://hotelmonitor-cachepage.eclerx.com/savepage/tk_15432200794290302_sr_2047.html","info")</f>
        <v/>
      </c>
      <c r="AA338" t="n">
        <v>75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/>
      <c r="AM338" t="s"/>
      <c r="AN338" t="s">
        <v>87</v>
      </c>
      <c r="AO338" t="s">
        <v>88</v>
      </c>
      <c r="AP338" t="n">
        <v>148</v>
      </c>
      <c r="AQ338" t="s">
        <v>89</v>
      </c>
      <c r="AR338" t="s">
        <v>109</v>
      </c>
      <c r="AS338" t="s"/>
      <c r="AT338" t="s">
        <v>91</v>
      </c>
      <c r="AU338" t="s"/>
      <c r="AV338" t="s"/>
      <c r="AW338" t="s"/>
      <c r="AX338" t="s"/>
      <c r="AY338" t="n">
        <v>2268389</v>
      </c>
      <c r="AZ338" t="s">
        <v>366</v>
      </c>
      <c r="BA338" t="s"/>
      <c r="BB338" t="n">
        <v>248465</v>
      </c>
      <c r="BC338" t="n">
        <v>-16.731947</v>
      </c>
      <c r="BD338" t="n">
        <v>28.064175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93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365</v>
      </c>
      <c r="F339" t="n">
        <v>72235</v>
      </c>
      <c r="G339" t="s">
        <v>74</v>
      </c>
      <c r="H339" t="s">
        <v>75</v>
      </c>
      <c r="I339" t="s"/>
      <c r="J339" t="s">
        <v>76</v>
      </c>
      <c r="K339" t="n">
        <v>96</v>
      </c>
      <c r="L339" t="s">
        <v>77</v>
      </c>
      <c r="M339" t="s"/>
      <c r="N339" t="s">
        <v>78</v>
      </c>
      <c r="O339" t="s">
        <v>79</v>
      </c>
      <c r="P339" t="s">
        <v>365</v>
      </c>
      <c r="Q339" t="s"/>
      <c r="R339" t="s">
        <v>80</v>
      </c>
      <c r="S339" t="s">
        <v>140</v>
      </c>
      <c r="T339" t="s">
        <v>82</v>
      </c>
      <c r="U339" t="s"/>
      <c r="V339" t="s">
        <v>83</v>
      </c>
      <c r="W339" t="s">
        <v>84</v>
      </c>
      <c r="X339" t="s"/>
      <c r="Y339" t="s">
        <v>85</v>
      </c>
      <c r="Z339">
        <f>HYPERLINK("https://hotelmonitor-cachepage.eclerx.com/savepage/tk_15432200794290302_sr_2047.html","info")</f>
        <v/>
      </c>
      <c r="AA339" t="n">
        <v>75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/>
      <c r="AM339" t="s"/>
      <c r="AN339" t="s">
        <v>87</v>
      </c>
      <c r="AO339" t="s">
        <v>88</v>
      </c>
      <c r="AP339" t="n">
        <v>148</v>
      </c>
      <c r="AQ339" t="s">
        <v>89</v>
      </c>
      <c r="AR339" t="s">
        <v>97</v>
      </c>
      <c r="AS339" t="s"/>
      <c r="AT339" t="s">
        <v>91</v>
      </c>
      <c r="AU339" t="s"/>
      <c r="AV339" t="s"/>
      <c r="AW339" t="s"/>
      <c r="AX339" t="s"/>
      <c r="AY339" t="n">
        <v>2268389</v>
      </c>
      <c r="AZ339" t="s">
        <v>366</v>
      </c>
      <c r="BA339" t="s"/>
      <c r="BB339" t="n">
        <v>248465</v>
      </c>
      <c r="BC339" t="n">
        <v>-16.731947</v>
      </c>
      <c r="BD339" t="n">
        <v>28.064175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93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365</v>
      </c>
      <c r="F340" t="n">
        <v>72235</v>
      </c>
      <c r="G340" t="s">
        <v>74</v>
      </c>
      <c r="H340" t="s">
        <v>75</v>
      </c>
      <c r="I340" t="s"/>
      <c r="J340" t="s">
        <v>76</v>
      </c>
      <c r="K340" t="n">
        <v>102</v>
      </c>
      <c r="L340" t="s">
        <v>77</v>
      </c>
      <c r="M340" t="s"/>
      <c r="N340" t="s">
        <v>78</v>
      </c>
      <c r="O340" t="s">
        <v>79</v>
      </c>
      <c r="P340" t="s">
        <v>365</v>
      </c>
      <c r="Q340" t="s"/>
      <c r="R340" t="s">
        <v>80</v>
      </c>
      <c r="S340" t="s">
        <v>178</v>
      </c>
      <c r="T340" t="s">
        <v>82</v>
      </c>
      <c r="U340" t="s"/>
      <c r="V340" t="s">
        <v>83</v>
      </c>
      <c r="W340" t="s">
        <v>84</v>
      </c>
      <c r="X340" t="s"/>
      <c r="Y340" t="s">
        <v>85</v>
      </c>
      <c r="Z340">
        <f>HYPERLINK("https://hotelmonitor-cachepage.eclerx.com/savepage/tk_15432200794290302_sr_2047.html","info")</f>
        <v/>
      </c>
      <c r="AA340" t="n">
        <v>75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/>
      <c r="AM340" t="s"/>
      <c r="AN340" t="s">
        <v>87</v>
      </c>
      <c r="AO340" t="s">
        <v>88</v>
      </c>
      <c r="AP340" t="n">
        <v>148</v>
      </c>
      <c r="AQ340" t="s">
        <v>89</v>
      </c>
      <c r="AR340" t="s">
        <v>113</v>
      </c>
      <c r="AS340" t="s"/>
      <c r="AT340" t="s">
        <v>91</v>
      </c>
      <c r="AU340" t="s"/>
      <c r="AV340" t="s"/>
      <c r="AW340" t="s"/>
      <c r="AX340" t="s"/>
      <c r="AY340" t="n">
        <v>2268389</v>
      </c>
      <c r="AZ340" t="s">
        <v>366</v>
      </c>
      <c r="BA340" t="s"/>
      <c r="BB340" t="n">
        <v>248465</v>
      </c>
      <c r="BC340" t="n">
        <v>-16.731947</v>
      </c>
      <c r="BD340" t="n">
        <v>28.064175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93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365</v>
      </c>
      <c r="F341" t="n">
        <v>72235</v>
      </c>
      <c r="G341" t="s">
        <v>74</v>
      </c>
      <c r="H341" t="s">
        <v>75</v>
      </c>
      <c r="I341" t="s"/>
      <c r="J341" t="s">
        <v>76</v>
      </c>
      <c r="K341" t="n">
        <v>107</v>
      </c>
      <c r="L341" t="s">
        <v>77</v>
      </c>
      <c r="M341" t="s"/>
      <c r="N341" t="s">
        <v>78</v>
      </c>
      <c r="O341" t="s">
        <v>79</v>
      </c>
      <c r="P341" t="s">
        <v>365</v>
      </c>
      <c r="Q341" t="s"/>
      <c r="R341" t="s">
        <v>80</v>
      </c>
      <c r="S341" t="s">
        <v>340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HYPERLINK("https://hotelmonitor-cachepage.eclerx.com/savepage/tk_15432200794290302_sr_2047.html","info")</f>
        <v/>
      </c>
      <c r="AA341" t="n">
        <v>75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/>
      <c r="AM341" t="s"/>
      <c r="AN341" t="s">
        <v>87</v>
      </c>
      <c r="AO341" t="s">
        <v>88</v>
      </c>
      <c r="AP341" t="n">
        <v>148</v>
      </c>
      <c r="AQ341" t="s">
        <v>89</v>
      </c>
      <c r="AR341" t="s">
        <v>111</v>
      </c>
      <c r="AS341" t="s"/>
      <c r="AT341" t="s">
        <v>91</v>
      </c>
      <c r="AU341" t="s"/>
      <c r="AV341" t="s"/>
      <c r="AW341" t="s"/>
      <c r="AX341" t="s"/>
      <c r="AY341" t="n">
        <v>2268389</v>
      </c>
      <c r="AZ341" t="s">
        <v>366</v>
      </c>
      <c r="BA341" t="s"/>
      <c r="BB341" t="n">
        <v>248465</v>
      </c>
      <c r="BC341" t="n">
        <v>-16.731947</v>
      </c>
      <c r="BD341" t="n">
        <v>28.064175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93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365</v>
      </c>
      <c r="F342" t="n">
        <v>72235</v>
      </c>
      <c r="G342" t="s">
        <v>74</v>
      </c>
      <c r="H342" t="s">
        <v>75</v>
      </c>
      <c r="I342" t="s"/>
      <c r="J342" t="s">
        <v>76</v>
      </c>
      <c r="K342" t="n">
        <v>101</v>
      </c>
      <c r="L342" t="s">
        <v>77</v>
      </c>
      <c r="M342" t="s"/>
      <c r="N342" t="s">
        <v>78</v>
      </c>
      <c r="O342" t="s">
        <v>79</v>
      </c>
      <c r="P342" t="s">
        <v>365</v>
      </c>
      <c r="Q342" t="s"/>
      <c r="R342" t="s">
        <v>80</v>
      </c>
      <c r="S342" t="s">
        <v>267</v>
      </c>
      <c r="T342" t="s">
        <v>82</v>
      </c>
      <c r="U342" t="s"/>
      <c r="V342" t="s">
        <v>83</v>
      </c>
      <c r="W342" t="s">
        <v>84</v>
      </c>
      <c r="X342" t="s"/>
      <c r="Y342" t="s">
        <v>85</v>
      </c>
      <c r="Z342">
        <f>HYPERLINK("https://hotelmonitor-cachepage.eclerx.com/savepage/tk_15432200794290302_sr_2047.html","info")</f>
        <v/>
      </c>
      <c r="AA342" t="n">
        <v>75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/>
      <c r="AM342" t="s"/>
      <c r="AN342" t="s">
        <v>87</v>
      </c>
      <c r="AO342" t="s">
        <v>88</v>
      </c>
      <c r="AP342" t="n">
        <v>148</v>
      </c>
      <c r="AQ342" t="s">
        <v>89</v>
      </c>
      <c r="AR342" t="s">
        <v>105</v>
      </c>
      <c r="AS342" t="s"/>
      <c r="AT342" t="s">
        <v>91</v>
      </c>
      <c r="AU342" t="s"/>
      <c r="AV342" t="s"/>
      <c r="AW342" t="s"/>
      <c r="AX342" t="s"/>
      <c r="AY342" t="n">
        <v>2268389</v>
      </c>
      <c r="AZ342" t="s">
        <v>366</v>
      </c>
      <c r="BA342" t="s"/>
      <c r="BB342" t="n">
        <v>248465</v>
      </c>
      <c r="BC342" t="n">
        <v>-16.731947</v>
      </c>
      <c r="BD342" t="n">
        <v>28.064175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93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365</v>
      </c>
      <c r="F343" t="n">
        <v>72235</v>
      </c>
      <c r="G343" t="s">
        <v>74</v>
      </c>
      <c r="H343" t="s">
        <v>75</v>
      </c>
      <c r="I343" t="s"/>
      <c r="J343" t="s">
        <v>76</v>
      </c>
      <c r="K343" t="n">
        <v>96</v>
      </c>
      <c r="L343" t="s">
        <v>77</v>
      </c>
      <c r="M343" t="s"/>
      <c r="N343" t="s">
        <v>78</v>
      </c>
      <c r="O343" t="s">
        <v>79</v>
      </c>
      <c r="P343" t="s">
        <v>365</v>
      </c>
      <c r="Q343" t="s"/>
      <c r="R343" t="s">
        <v>80</v>
      </c>
      <c r="S343" t="s">
        <v>140</v>
      </c>
      <c r="T343" t="s">
        <v>82</v>
      </c>
      <c r="U343" t="s"/>
      <c r="V343" t="s">
        <v>83</v>
      </c>
      <c r="W343" t="s">
        <v>84</v>
      </c>
      <c r="X343" t="s"/>
      <c r="Y343" t="s">
        <v>85</v>
      </c>
      <c r="Z343">
        <f>HYPERLINK("https://hotelmonitor-cachepage.eclerx.com/savepage/tk_15432200794290302_sr_2047.html","info")</f>
        <v/>
      </c>
      <c r="AA343" t="n">
        <v>75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/>
      <c r="AM343" t="s"/>
      <c r="AN343" t="s">
        <v>87</v>
      </c>
      <c r="AO343" t="s">
        <v>88</v>
      </c>
      <c r="AP343" t="n">
        <v>148</v>
      </c>
      <c r="AQ343" t="s">
        <v>89</v>
      </c>
      <c r="AR343" t="s">
        <v>116</v>
      </c>
      <c r="AS343" t="s"/>
      <c r="AT343" t="s">
        <v>91</v>
      </c>
      <c r="AU343" t="s"/>
      <c r="AV343" t="s"/>
      <c r="AW343" t="s"/>
      <c r="AX343" t="s"/>
      <c r="AY343" t="n">
        <v>2268389</v>
      </c>
      <c r="AZ343" t="s">
        <v>366</v>
      </c>
      <c r="BA343" t="s"/>
      <c r="BB343" t="n">
        <v>248465</v>
      </c>
      <c r="BC343" t="n">
        <v>-16.731947</v>
      </c>
      <c r="BD343" t="n">
        <v>28.064175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93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365</v>
      </c>
      <c r="F344" t="n">
        <v>72235</v>
      </c>
      <c r="G344" t="s">
        <v>74</v>
      </c>
      <c r="H344" t="s">
        <v>75</v>
      </c>
      <c r="I344" t="s"/>
      <c r="J344" t="s">
        <v>76</v>
      </c>
      <c r="K344" t="n">
        <v>103</v>
      </c>
      <c r="L344" t="s">
        <v>77</v>
      </c>
      <c r="M344" t="s"/>
      <c r="N344" t="s">
        <v>78</v>
      </c>
      <c r="O344" t="s">
        <v>79</v>
      </c>
      <c r="P344" t="s">
        <v>365</v>
      </c>
      <c r="Q344" t="s"/>
      <c r="R344" t="s">
        <v>80</v>
      </c>
      <c r="S344" t="s">
        <v>279</v>
      </c>
      <c r="T344" t="s">
        <v>82</v>
      </c>
      <c r="U344" t="s"/>
      <c r="V344" t="s">
        <v>83</v>
      </c>
      <c r="W344" t="s">
        <v>84</v>
      </c>
      <c r="X344" t="s"/>
      <c r="Y344" t="s">
        <v>85</v>
      </c>
      <c r="Z344">
        <f>HYPERLINK("https://hotelmonitor-cachepage.eclerx.com/savepage/tk_15432200794290302_sr_2047.html","info")</f>
        <v/>
      </c>
      <c r="AA344" t="n">
        <v>75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/>
      <c r="AM344" t="s"/>
      <c r="AN344" t="s">
        <v>87</v>
      </c>
      <c r="AO344" t="s">
        <v>88</v>
      </c>
      <c r="AP344" t="n">
        <v>148</v>
      </c>
      <c r="AQ344" t="s">
        <v>89</v>
      </c>
      <c r="AR344" t="s">
        <v>115</v>
      </c>
      <c r="AS344" t="s"/>
      <c r="AT344" t="s">
        <v>91</v>
      </c>
      <c r="AU344" t="s"/>
      <c r="AV344" t="s"/>
      <c r="AW344" t="s"/>
      <c r="AX344" t="s"/>
      <c r="AY344" t="n">
        <v>2268389</v>
      </c>
      <c r="AZ344" t="s">
        <v>366</v>
      </c>
      <c r="BA344" t="s"/>
      <c r="BB344" t="n">
        <v>248465</v>
      </c>
      <c r="BC344" t="n">
        <v>-16.731947</v>
      </c>
      <c r="BD344" t="n">
        <v>28.064175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93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365</v>
      </c>
      <c r="F345" t="n">
        <v>72235</v>
      </c>
      <c r="G345" t="s">
        <v>74</v>
      </c>
      <c r="H345" t="s">
        <v>75</v>
      </c>
      <c r="I345" t="s"/>
      <c r="J345" t="s">
        <v>76</v>
      </c>
      <c r="K345" t="n">
        <v>106</v>
      </c>
      <c r="L345" t="s">
        <v>77</v>
      </c>
      <c r="M345" t="s"/>
      <c r="N345" t="s">
        <v>78</v>
      </c>
      <c r="O345" t="s">
        <v>79</v>
      </c>
      <c r="P345" t="s">
        <v>365</v>
      </c>
      <c r="Q345" t="s"/>
      <c r="R345" t="s">
        <v>80</v>
      </c>
      <c r="S345" t="s">
        <v>368</v>
      </c>
      <c r="T345" t="s">
        <v>82</v>
      </c>
      <c r="U345" t="s"/>
      <c r="V345" t="s">
        <v>83</v>
      </c>
      <c r="W345" t="s">
        <v>84</v>
      </c>
      <c r="X345" t="s"/>
      <c r="Y345" t="s">
        <v>85</v>
      </c>
      <c r="Z345">
        <f>HYPERLINK("https://hotelmonitor-cachepage.eclerx.com/savepage/tk_15432200794290302_sr_2047.html","info")</f>
        <v/>
      </c>
      <c r="AA345" t="n">
        <v>75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/>
      <c r="AM345" t="s"/>
      <c r="AN345" t="s">
        <v>87</v>
      </c>
      <c r="AO345" t="s">
        <v>88</v>
      </c>
      <c r="AP345" t="n">
        <v>148</v>
      </c>
      <c r="AQ345" t="s">
        <v>89</v>
      </c>
      <c r="AR345" t="s">
        <v>118</v>
      </c>
      <c r="AS345" t="s"/>
      <c r="AT345" t="s">
        <v>91</v>
      </c>
      <c r="AU345" t="s"/>
      <c r="AV345" t="s"/>
      <c r="AW345" t="s"/>
      <c r="AX345" t="s"/>
      <c r="AY345" t="n">
        <v>2268389</v>
      </c>
      <c r="AZ345" t="s">
        <v>366</v>
      </c>
      <c r="BA345" t="s"/>
      <c r="BB345" t="n">
        <v>248465</v>
      </c>
      <c r="BC345" t="n">
        <v>-16.731947</v>
      </c>
      <c r="BD345" t="n">
        <v>28.064175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93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369</v>
      </c>
      <c r="F346" t="n">
        <v>1781438</v>
      </c>
      <c r="G346" t="s">
        <v>74</v>
      </c>
      <c r="H346" t="s">
        <v>75</v>
      </c>
      <c r="I346" t="s"/>
      <c r="J346" t="s">
        <v>76</v>
      </c>
      <c r="K346" t="n">
        <v>95</v>
      </c>
      <c r="L346" t="s">
        <v>77</v>
      </c>
      <c r="M346" t="s"/>
      <c r="N346" t="s">
        <v>78</v>
      </c>
      <c r="O346" t="s">
        <v>79</v>
      </c>
      <c r="P346" t="s">
        <v>369</v>
      </c>
      <c r="Q346" t="s"/>
      <c r="R346" t="s">
        <v>80</v>
      </c>
      <c r="S346" t="s">
        <v>139</v>
      </c>
      <c r="T346" t="s">
        <v>82</v>
      </c>
      <c r="U346" t="s"/>
      <c r="V346" t="s">
        <v>83</v>
      </c>
      <c r="W346" t="s">
        <v>84</v>
      </c>
      <c r="X346" t="s"/>
      <c r="Y346" t="s">
        <v>85</v>
      </c>
      <c r="Z346">
        <f>HYPERLINK("https://hotelmonitor-cachepage.eclerx.com/savepage/tk_15432195158543577_sr_2047.html","info")</f>
        <v/>
      </c>
      <c r="AA346" t="n">
        <v>196371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/>
      <c r="AM346" t="s"/>
      <c r="AN346" t="s">
        <v>87</v>
      </c>
      <c r="AO346" t="s">
        <v>88</v>
      </c>
      <c r="AP346" t="n">
        <v>69</v>
      </c>
      <c r="AQ346" t="s">
        <v>89</v>
      </c>
      <c r="AR346" t="s">
        <v>99</v>
      </c>
      <c r="AS346" t="s"/>
      <c r="AT346" t="s">
        <v>91</v>
      </c>
      <c r="AU346" t="s"/>
      <c r="AV346" t="s"/>
      <c r="AW346" t="s"/>
      <c r="AX346" t="s"/>
      <c r="AY346" t="n">
        <v>2268402</v>
      </c>
      <c r="AZ346" t="s">
        <v>370</v>
      </c>
      <c r="BA346" t="s"/>
      <c r="BB346" t="n">
        <v>552305</v>
      </c>
      <c r="BC346" t="s"/>
      <c r="BD346" t="s"/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93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369</v>
      </c>
      <c r="F347" t="n">
        <v>1781438</v>
      </c>
      <c r="G347" t="s">
        <v>74</v>
      </c>
      <c r="H347" t="s">
        <v>75</v>
      </c>
      <c r="I347" t="s"/>
      <c r="J347" t="s">
        <v>76</v>
      </c>
      <c r="K347" t="n">
        <v>106</v>
      </c>
      <c r="L347" t="s">
        <v>77</v>
      </c>
      <c r="M347" t="s"/>
      <c r="N347" t="s">
        <v>78</v>
      </c>
      <c r="O347" t="s">
        <v>79</v>
      </c>
      <c r="P347" t="s">
        <v>369</v>
      </c>
      <c r="Q347" t="s"/>
      <c r="R347" t="s">
        <v>80</v>
      </c>
      <c r="S347" t="s">
        <v>368</v>
      </c>
      <c r="T347" t="s">
        <v>82</v>
      </c>
      <c r="U347" t="s"/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HYPERLINK("https://hotelmonitor-cachepage.eclerx.com/savepage/tk_15432195158543577_sr_2047.html","info")</f>
        <v/>
      </c>
      <c r="AA347" t="n">
        <v>196371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/>
      <c r="AM347" t="s"/>
      <c r="AN347" t="s">
        <v>87</v>
      </c>
      <c r="AO347" t="s">
        <v>88</v>
      </c>
      <c r="AP347" t="n">
        <v>69</v>
      </c>
      <c r="AQ347" t="s">
        <v>89</v>
      </c>
      <c r="AR347" t="s">
        <v>96</v>
      </c>
      <c r="AS347" t="s"/>
      <c r="AT347" t="s">
        <v>91</v>
      </c>
      <c r="AU347" t="s"/>
      <c r="AV347" t="s"/>
      <c r="AW347" t="s"/>
      <c r="AX347" t="s"/>
      <c r="AY347" t="n">
        <v>2268402</v>
      </c>
      <c r="AZ347" t="s">
        <v>370</v>
      </c>
      <c r="BA347" t="s"/>
      <c r="BB347" t="n">
        <v>552305</v>
      </c>
      <c r="BC347" t="s"/>
      <c r="BD347" t="s"/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93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369</v>
      </c>
      <c r="F348" t="n">
        <v>1781438</v>
      </c>
      <c r="G348" t="s">
        <v>74</v>
      </c>
      <c r="H348" t="s">
        <v>75</v>
      </c>
      <c r="I348" t="s"/>
      <c r="J348" t="s">
        <v>76</v>
      </c>
      <c r="K348" t="n">
        <v>106</v>
      </c>
      <c r="L348" t="s">
        <v>77</v>
      </c>
      <c r="M348" t="s"/>
      <c r="N348" t="s">
        <v>78</v>
      </c>
      <c r="O348" t="s">
        <v>79</v>
      </c>
      <c r="P348" t="s">
        <v>369</v>
      </c>
      <c r="Q348" t="s"/>
      <c r="R348" t="s">
        <v>80</v>
      </c>
      <c r="S348" t="s">
        <v>368</v>
      </c>
      <c r="T348" t="s">
        <v>82</v>
      </c>
      <c r="U348" t="s"/>
      <c r="V348" t="s">
        <v>83</v>
      </c>
      <c r="W348" t="s">
        <v>84</v>
      </c>
      <c r="X348" t="s"/>
      <c r="Y348" t="s">
        <v>85</v>
      </c>
      <c r="Z348">
        <f>HYPERLINK("https://hotelmonitor-cachepage.eclerx.com/savepage/tk_15432195158543577_sr_2047.html","info")</f>
        <v/>
      </c>
      <c r="AA348" t="n">
        <v>196371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/>
      <c r="AM348" t="s"/>
      <c r="AN348" t="s">
        <v>87</v>
      </c>
      <c r="AO348" t="s">
        <v>88</v>
      </c>
      <c r="AP348" t="n">
        <v>69</v>
      </c>
      <c r="AQ348" t="s">
        <v>89</v>
      </c>
      <c r="AR348" t="s">
        <v>106</v>
      </c>
      <c r="AS348" t="s"/>
      <c r="AT348" t="s">
        <v>91</v>
      </c>
      <c r="AU348" t="s"/>
      <c r="AV348" t="s"/>
      <c r="AW348" t="s"/>
      <c r="AX348" t="s"/>
      <c r="AY348" t="n">
        <v>2268402</v>
      </c>
      <c r="AZ348" t="s">
        <v>370</v>
      </c>
      <c r="BA348" t="s"/>
      <c r="BB348" t="n">
        <v>552305</v>
      </c>
      <c r="BC348" t="s"/>
      <c r="BD348" t="s"/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93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369</v>
      </c>
      <c r="F349" t="n">
        <v>1781438</v>
      </c>
      <c r="G349" t="s">
        <v>74</v>
      </c>
      <c r="H349" t="s">
        <v>75</v>
      </c>
      <c r="I349" t="s"/>
      <c r="J349" t="s">
        <v>76</v>
      </c>
      <c r="K349" t="n">
        <v>101</v>
      </c>
      <c r="L349" t="s">
        <v>77</v>
      </c>
      <c r="M349" t="s"/>
      <c r="N349" t="s">
        <v>78</v>
      </c>
      <c r="O349" t="s">
        <v>79</v>
      </c>
      <c r="P349" t="s">
        <v>369</v>
      </c>
      <c r="Q349" t="s"/>
      <c r="R349" t="s">
        <v>80</v>
      </c>
      <c r="S349" t="s">
        <v>267</v>
      </c>
      <c r="T349" t="s">
        <v>82</v>
      </c>
      <c r="U349" t="s"/>
      <c r="V349" t="s">
        <v>83</v>
      </c>
      <c r="W349" t="s">
        <v>84</v>
      </c>
      <c r="X349" t="s"/>
      <c r="Y349" t="s">
        <v>85</v>
      </c>
      <c r="Z349">
        <f>HYPERLINK("https://hotelmonitor-cachepage.eclerx.com/savepage/tk_15432195158543577_sr_2047.html","info")</f>
        <v/>
      </c>
      <c r="AA349" t="n">
        <v>196371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/>
      <c r="AM349" t="s"/>
      <c r="AN349" t="s">
        <v>87</v>
      </c>
      <c r="AO349" t="s">
        <v>88</v>
      </c>
      <c r="AP349" t="n">
        <v>69</v>
      </c>
      <c r="AQ349" t="s">
        <v>89</v>
      </c>
      <c r="AR349" t="s">
        <v>97</v>
      </c>
      <c r="AS349" t="s"/>
      <c r="AT349" t="s">
        <v>91</v>
      </c>
      <c r="AU349" t="s"/>
      <c r="AV349" t="s"/>
      <c r="AW349" t="s"/>
      <c r="AX349" t="s"/>
      <c r="AY349" t="n">
        <v>2268402</v>
      </c>
      <c r="AZ349" t="s">
        <v>370</v>
      </c>
      <c r="BA349" t="s"/>
      <c r="BB349" t="n">
        <v>552305</v>
      </c>
      <c r="BC349" t="s"/>
      <c r="BD349" t="s"/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93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369</v>
      </c>
      <c r="F350" t="n">
        <v>1781438</v>
      </c>
      <c r="G350" t="s">
        <v>74</v>
      </c>
      <c r="H350" t="s">
        <v>75</v>
      </c>
      <c r="I350" t="s"/>
      <c r="J350" t="s">
        <v>76</v>
      </c>
      <c r="K350" t="n">
        <v>95</v>
      </c>
      <c r="L350" t="s">
        <v>77</v>
      </c>
      <c r="M350" t="s"/>
      <c r="N350" t="s">
        <v>78</v>
      </c>
      <c r="O350" t="s">
        <v>79</v>
      </c>
      <c r="P350" t="s">
        <v>369</v>
      </c>
      <c r="Q350" t="s"/>
      <c r="R350" t="s">
        <v>80</v>
      </c>
      <c r="S350" t="s">
        <v>139</v>
      </c>
      <c r="T350" t="s">
        <v>82</v>
      </c>
      <c r="U350" t="s"/>
      <c r="V350" t="s">
        <v>83</v>
      </c>
      <c r="W350" t="s">
        <v>84</v>
      </c>
      <c r="X350" t="s"/>
      <c r="Y350" t="s">
        <v>85</v>
      </c>
      <c r="Z350">
        <f>HYPERLINK("https://hotelmonitor-cachepage.eclerx.com/savepage/tk_15432195158543577_sr_2047.html","info")</f>
        <v/>
      </c>
      <c r="AA350" t="n">
        <v>196371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/>
      <c r="AM350" t="s"/>
      <c r="AN350" t="s">
        <v>87</v>
      </c>
      <c r="AO350" t="s">
        <v>88</v>
      </c>
      <c r="AP350" t="n">
        <v>69</v>
      </c>
      <c r="AQ350" t="s">
        <v>89</v>
      </c>
      <c r="AR350" t="s">
        <v>90</v>
      </c>
      <c r="AS350" t="s"/>
      <c r="AT350" t="s">
        <v>91</v>
      </c>
      <c r="AU350" t="s"/>
      <c r="AV350" t="s"/>
      <c r="AW350" t="s"/>
      <c r="AX350" t="s"/>
      <c r="AY350" t="n">
        <v>2268402</v>
      </c>
      <c r="AZ350" t="s">
        <v>370</v>
      </c>
      <c r="BA350" t="s"/>
      <c r="BB350" t="n">
        <v>552305</v>
      </c>
      <c r="BC350" t="s"/>
      <c r="BD350" t="s"/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93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369</v>
      </c>
      <c r="F351" t="n">
        <v>1781438</v>
      </c>
      <c r="G351" t="s">
        <v>74</v>
      </c>
      <c r="H351" t="s">
        <v>75</v>
      </c>
      <c r="I351" t="s"/>
      <c r="J351" t="s">
        <v>76</v>
      </c>
      <c r="K351" t="n">
        <v>105</v>
      </c>
      <c r="L351" t="s">
        <v>77</v>
      </c>
      <c r="M351" t="s"/>
      <c r="N351" t="s">
        <v>78</v>
      </c>
      <c r="O351" t="s">
        <v>79</v>
      </c>
      <c r="P351" t="s">
        <v>369</v>
      </c>
      <c r="Q351" t="s"/>
      <c r="R351" t="s">
        <v>80</v>
      </c>
      <c r="S351" t="s">
        <v>263</v>
      </c>
      <c r="T351" t="s">
        <v>82</v>
      </c>
      <c r="U351" t="s"/>
      <c r="V351" t="s">
        <v>83</v>
      </c>
      <c r="W351" t="s">
        <v>84</v>
      </c>
      <c r="X351" t="s"/>
      <c r="Y351" t="s">
        <v>85</v>
      </c>
      <c r="Z351">
        <f>HYPERLINK("https://hotelmonitor-cachepage.eclerx.com/savepage/tk_15432195158543577_sr_2047.html","info")</f>
        <v/>
      </c>
      <c r="AA351" t="n">
        <v>196371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/>
      <c r="AM351" t="s"/>
      <c r="AN351" t="s">
        <v>87</v>
      </c>
      <c r="AO351" t="s">
        <v>88</v>
      </c>
      <c r="AP351" t="n">
        <v>69</v>
      </c>
      <c r="AQ351" t="s">
        <v>89</v>
      </c>
      <c r="AR351" t="s">
        <v>299</v>
      </c>
      <c r="AS351" t="s"/>
      <c r="AT351" t="s">
        <v>91</v>
      </c>
      <c r="AU351" t="s"/>
      <c r="AV351" t="s"/>
      <c r="AW351" t="s"/>
      <c r="AX351" t="s"/>
      <c r="AY351" t="n">
        <v>2268402</v>
      </c>
      <c r="AZ351" t="s">
        <v>370</v>
      </c>
      <c r="BA351" t="s"/>
      <c r="BB351" t="n">
        <v>552305</v>
      </c>
      <c r="BC351" t="s"/>
      <c r="BD351" t="s"/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93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369</v>
      </c>
      <c r="F352" t="n">
        <v>1781438</v>
      </c>
      <c r="G352" t="s">
        <v>74</v>
      </c>
      <c r="H352" t="s">
        <v>75</v>
      </c>
      <c r="I352" t="s"/>
      <c r="J352" t="s">
        <v>76</v>
      </c>
      <c r="K352" t="n">
        <v>98</v>
      </c>
      <c r="L352" t="s">
        <v>77</v>
      </c>
      <c r="M352" t="s"/>
      <c r="N352" t="s">
        <v>78</v>
      </c>
      <c r="O352" t="s">
        <v>79</v>
      </c>
      <c r="P352" t="s">
        <v>369</v>
      </c>
      <c r="Q352" t="s"/>
      <c r="R352" t="s">
        <v>80</v>
      </c>
      <c r="S352" t="s">
        <v>142</v>
      </c>
      <c r="T352" t="s">
        <v>82</v>
      </c>
      <c r="U352" t="s"/>
      <c r="V352" t="s">
        <v>83</v>
      </c>
      <c r="W352" t="s">
        <v>84</v>
      </c>
      <c r="X352" t="s"/>
      <c r="Y352" t="s">
        <v>85</v>
      </c>
      <c r="Z352">
        <f>HYPERLINK("https://hotelmonitor-cachepage.eclerx.com/savepage/tk_15432195158543577_sr_2047.html","info")</f>
        <v/>
      </c>
      <c r="AA352" t="n">
        <v>196371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/>
      <c r="AM352" t="s"/>
      <c r="AN352" t="s">
        <v>87</v>
      </c>
      <c r="AO352" t="s">
        <v>88</v>
      </c>
      <c r="AP352" t="n">
        <v>69</v>
      </c>
      <c r="AQ352" t="s">
        <v>89</v>
      </c>
      <c r="AR352" t="s">
        <v>111</v>
      </c>
      <c r="AS352" t="s"/>
      <c r="AT352" t="s">
        <v>91</v>
      </c>
      <c r="AU352" t="s"/>
      <c r="AV352" t="s"/>
      <c r="AW352" t="s"/>
      <c r="AX352" t="s"/>
      <c r="AY352" t="n">
        <v>2268402</v>
      </c>
      <c r="AZ352" t="s">
        <v>370</v>
      </c>
      <c r="BA352" t="s"/>
      <c r="BB352" t="n">
        <v>552305</v>
      </c>
      <c r="BC352" t="s"/>
      <c r="BD352" t="s"/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93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369</v>
      </c>
      <c r="F353" t="n">
        <v>1781438</v>
      </c>
      <c r="G353" t="s">
        <v>74</v>
      </c>
      <c r="H353" t="s">
        <v>75</v>
      </c>
      <c r="I353" t="s"/>
      <c r="J353" t="s">
        <v>76</v>
      </c>
      <c r="K353" t="n">
        <v>101</v>
      </c>
      <c r="L353" t="s">
        <v>77</v>
      </c>
      <c r="M353" t="s"/>
      <c r="N353" t="s">
        <v>78</v>
      </c>
      <c r="O353" t="s">
        <v>79</v>
      </c>
      <c r="P353" t="s">
        <v>369</v>
      </c>
      <c r="Q353" t="s"/>
      <c r="R353" t="s">
        <v>80</v>
      </c>
      <c r="S353" t="s">
        <v>267</v>
      </c>
      <c r="T353" t="s">
        <v>82</v>
      </c>
      <c r="U353" t="s"/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HYPERLINK("https://hotelmonitor-cachepage.eclerx.com/savepage/tk_15432195158543577_sr_2047.html","info")</f>
        <v/>
      </c>
      <c r="AA353" t="n">
        <v>196371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/>
      <c r="AM353" t="s"/>
      <c r="AN353" t="s">
        <v>87</v>
      </c>
      <c r="AO353" t="s">
        <v>88</v>
      </c>
      <c r="AP353" t="n">
        <v>69</v>
      </c>
      <c r="AQ353" t="s">
        <v>89</v>
      </c>
      <c r="AR353" t="s">
        <v>113</v>
      </c>
      <c r="AS353" t="s"/>
      <c r="AT353" t="s">
        <v>91</v>
      </c>
      <c r="AU353" t="s"/>
      <c r="AV353" t="s"/>
      <c r="AW353" t="s"/>
      <c r="AX353" t="s"/>
      <c r="AY353" t="n">
        <v>2268402</v>
      </c>
      <c r="AZ353" t="s">
        <v>370</v>
      </c>
      <c r="BA353" t="s"/>
      <c r="BB353" t="n">
        <v>552305</v>
      </c>
      <c r="BC353" t="s"/>
      <c r="BD353" t="s"/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93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369</v>
      </c>
      <c r="F354" t="n">
        <v>1781438</v>
      </c>
      <c r="G354" t="s">
        <v>74</v>
      </c>
      <c r="H354" t="s">
        <v>75</v>
      </c>
      <c r="I354" t="s"/>
      <c r="J354" t="s">
        <v>76</v>
      </c>
      <c r="K354" t="n">
        <v>95</v>
      </c>
      <c r="L354" t="s">
        <v>77</v>
      </c>
      <c r="M354" t="s"/>
      <c r="N354" t="s">
        <v>78</v>
      </c>
      <c r="O354" t="s">
        <v>79</v>
      </c>
      <c r="P354" t="s">
        <v>369</v>
      </c>
      <c r="Q354" t="s"/>
      <c r="R354" t="s">
        <v>80</v>
      </c>
      <c r="S354" t="s">
        <v>139</v>
      </c>
      <c r="T354" t="s">
        <v>82</v>
      </c>
      <c r="U354" t="s"/>
      <c r="V354" t="s">
        <v>83</v>
      </c>
      <c r="W354" t="s">
        <v>84</v>
      </c>
      <c r="X354" t="s"/>
      <c r="Y354" t="s">
        <v>85</v>
      </c>
      <c r="Z354">
        <f>HYPERLINK("https://hotelmonitor-cachepage.eclerx.com/savepage/tk_15432195158543577_sr_2047.html","info")</f>
        <v/>
      </c>
      <c r="AA354" t="n">
        <v>196371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/>
      <c r="AM354" t="s"/>
      <c r="AN354" t="s">
        <v>87</v>
      </c>
      <c r="AO354" t="s">
        <v>88</v>
      </c>
      <c r="AP354" t="n">
        <v>69</v>
      </c>
      <c r="AQ354" t="s">
        <v>89</v>
      </c>
      <c r="AR354" t="s">
        <v>118</v>
      </c>
      <c r="AS354" t="s"/>
      <c r="AT354" t="s">
        <v>91</v>
      </c>
      <c r="AU354" t="s"/>
      <c r="AV354" t="s"/>
      <c r="AW354" t="s"/>
      <c r="AX354" t="s"/>
      <c r="AY354" t="n">
        <v>2268402</v>
      </c>
      <c r="AZ354" t="s">
        <v>370</v>
      </c>
      <c r="BA354" t="s"/>
      <c r="BB354" t="n">
        <v>552305</v>
      </c>
      <c r="BC354" t="s"/>
      <c r="BD354" t="s"/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93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371</v>
      </c>
      <c r="F355" t="n">
        <v>72148</v>
      </c>
      <c r="G355" t="s">
        <v>74</v>
      </c>
      <c r="H355" t="s">
        <v>75</v>
      </c>
      <c r="I355" t="s"/>
      <c r="J355" t="s">
        <v>76</v>
      </c>
      <c r="K355" t="n">
        <v>45</v>
      </c>
      <c r="L355" t="s">
        <v>77</v>
      </c>
      <c r="M355" t="s"/>
      <c r="N355" t="s">
        <v>78</v>
      </c>
      <c r="O355" t="s">
        <v>79</v>
      </c>
      <c r="P355" t="s">
        <v>372</v>
      </c>
      <c r="Q355" t="s"/>
      <c r="R355" t="s">
        <v>80</v>
      </c>
      <c r="S355" t="s">
        <v>332</v>
      </c>
      <c r="T355" t="s">
        <v>82</v>
      </c>
      <c r="U355" t="s"/>
      <c r="V355" t="s">
        <v>83</v>
      </c>
      <c r="W355" t="s">
        <v>84</v>
      </c>
      <c r="X355" t="s"/>
      <c r="Y355" t="s">
        <v>85</v>
      </c>
      <c r="Z355">
        <f>HYPERLINK("https://hotelmonitor-cachepage.eclerx.com/savepage/tk_15432200863807266_sr_2047.html","info")</f>
        <v/>
      </c>
      <c r="AA355" t="n">
        <v>496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/>
      <c r="AM355" t="s"/>
      <c r="AN355" t="s">
        <v>87</v>
      </c>
      <c r="AO355" t="s">
        <v>88</v>
      </c>
      <c r="AP355" t="n">
        <v>149</v>
      </c>
      <c r="AQ355" t="s">
        <v>89</v>
      </c>
      <c r="AR355" t="s">
        <v>155</v>
      </c>
      <c r="AS355" t="s"/>
      <c r="AT355" t="s">
        <v>91</v>
      </c>
      <c r="AU355" t="s"/>
      <c r="AV355" t="s"/>
      <c r="AW355" t="s"/>
      <c r="AX355" t="s"/>
      <c r="AY355" t="n">
        <v>2268387</v>
      </c>
      <c r="AZ355" t="s">
        <v>373</v>
      </c>
      <c r="BA355" t="s"/>
      <c r="BB355" t="n">
        <v>228470</v>
      </c>
      <c r="BC355" t="n">
        <v>-16.556742</v>
      </c>
      <c r="BD355" t="n">
        <v>28.41488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93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371</v>
      </c>
      <c r="F356" t="n">
        <v>72148</v>
      </c>
      <c r="G356" t="s">
        <v>74</v>
      </c>
      <c r="H356" t="s">
        <v>75</v>
      </c>
      <c r="I356" t="s"/>
      <c r="J356" t="s">
        <v>76</v>
      </c>
      <c r="K356" t="n">
        <v>259</v>
      </c>
      <c r="L356" t="s">
        <v>77</v>
      </c>
      <c r="M356" t="s"/>
      <c r="N356" t="s">
        <v>78</v>
      </c>
      <c r="O356" t="s">
        <v>79</v>
      </c>
      <c r="P356" t="s">
        <v>372</v>
      </c>
      <c r="Q356" t="s"/>
      <c r="R356" t="s">
        <v>80</v>
      </c>
      <c r="S356" t="s">
        <v>374</v>
      </c>
      <c r="T356" t="s">
        <v>82</v>
      </c>
      <c r="U356" t="s"/>
      <c r="V356" t="s">
        <v>83</v>
      </c>
      <c r="W356" t="s">
        <v>84</v>
      </c>
      <c r="X356" t="s"/>
      <c r="Y356" t="s">
        <v>85</v>
      </c>
      <c r="Z356">
        <f>HYPERLINK("https://hotelmonitor-cachepage.eclerx.com/savepage/tk_15432200863807266_sr_2047.html","info")</f>
        <v/>
      </c>
      <c r="AA356" t="n">
        <v>496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/>
      <c r="AM356" t="s"/>
      <c r="AN356" t="s">
        <v>87</v>
      </c>
      <c r="AO356" t="s">
        <v>88</v>
      </c>
      <c r="AP356" t="n">
        <v>149</v>
      </c>
      <c r="AQ356" t="s">
        <v>89</v>
      </c>
      <c r="AR356" t="s">
        <v>126</v>
      </c>
      <c r="AS356" t="s"/>
      <c r="AT356" t="s">
        <v>91</v>
      </c>
      <c r="AU356" t="s"/>
      <c r="AV356" t="s"/>
      <c r="AW356" t="s"/>
      <c r="AX356" t="s"/>
      <c r="AY356" t="n">
        <v>2268387</v>
      </c>
      <c r="AZ356" t="s">
        <v>373</v>
      </c>
      <c r="BA356" t="s"/>
      <c r="BB356" t="n">
        <v>228470</v>
      </c>
      <c r="BC356" t="n">
        <v>-16.556742</v>
      </c>
      <c r="BD356" t="n">
        <v>28.41488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93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371</v>
      </c>
      <c r="F357" t="n">
        <v>72148</v>
      </c>
      <c r="G357" t="s">
        <v>74</v>
      </c>
      <c r="H357" t="s">
        <v>75</v>
      </c>
      <c r="I357" t="s"/>
      <c r="J357" t="s">
        <v>76</v>
      </c>
      <c r="K357" t="n">
        <v>66</v>
      </c>
      <c r="L357" t="s">
        <v>77</v>
      </c>
      <c r="M357" t="s"/>
      <c r="N357" t="s">
        <v>78</v>
      </c>
      <c r="O357" t="s">
        <v>79</v>
      </c>
      <c r="P357" t="s">
        <v>372</v>
      </c>
      <c r="Q357" t="s"/>
      <c r="R357" t="s">
        <v>80</v>
      </c>
      <c r="S357" t="s">
        <v>120</v>
      </c>
      <c r="T357" t="s">
        <v>82</v>
      </c>
      <c r="U357" t="s"/>
      <c r="V357" t="s">
        <v>83</v>
      </c>
      <c r="W357" t="s">
        <v>84</v>
      </c>
      <c r="X357" t="s"/>
      <c r="Y357" t="s">
        <v>85</v>
      </c>
      <c r="Z357">
        <f>HYPERLINK("https://hotelmonitor-cachepage.eclerx.com/savepage/tk_15432200863807266_sr_2047.html","info")</f>
        <v/>
      </c>
      <c r="AA357" t="n">
        <v>496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/>
      <c r="AM357" t="s"/>
      <c r="AN357" t="s">
        <v>87</v>
      </c>
      <c r="AO357" t="s">
        <v>88</v>
      </c>
      <c r="AP357" t="n">
        <v>149</v>
      </c>
      <c r="AQ357" t="s">
        <v>89</v>
      </c>
      <c r="AR357" t="s">
        <v>90</v>
      </c>
      <c r="AS357" t="s"/>
      <c r="AT357" t="s">
        <v>91</v>
      </c>
      <c r="AU357" t="s"/>
      <c r="AV357" t="s"/>
      <c r="AW357" t="s"/>
      <c r="AX357" t="s"/>
      <c r="AY357" t="n">
        <v>2268387</v>
      </c>
      <c r="AZ357" t="s">
        <v>373</v>
      </c>
      <c r="BA357" t="s"/>
      <c r="BB357" t="n">
        <v>228470</v>
      </c>
      <c r="BC357" t="n">
        <v>-16.556742</v>
      </c>
      <c r="BD357" t="n">
        <v>28.41488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93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371</v>
      </c>
      <c r="F358" t="n">
        <v>72148</v>
      </c>
      <c r="G358" t="s">
        <v>74</v>
      </c>
      <c r="H358" t="s">
        <v>75</v>
      </c>
      <c r="I358" t="s"/>
      <c r="J358" t="s">
        <v>76</v>
      </c>
      <c r="K358" t="n">
        <v>57</v>
      </c>
      <c r="L358" t="s">
        <v>77</v>
      </c>
      <c r="M358" t="s"/>
      <c r="N358" t="s">
        <v>78</v>
      </c>
      <c r="O358" t="s">
        <v>79</v>
      </c>
      <c r="P358" t="s">
        <v>372</v>
      </c>
      <c r="Q358" t="s"/>
      <c r="R358" t="s">
        <v>80</v>
      </c>
      <c r="S358" t="s">
        <v>375</v>
      </c>
      <c r="T358" t="s">
        <v>82</v>
      </c>
      <c r="U358" t="s"/>
      <c r="V358" t="s">
        <v>83</v>
      </c>
      <c r="W358" t="s">
        <v>84</v>
      </c>
      <c r="X358" t="s"/>
      <c r="Y358" t="s">
        <v>85</v>
      </c>
      <c r="Z358">
        <f>HYPERLINK("https://hotelmonitor-cachepage.eclerx.com/savepage/tk_15432200863807266_sr_2047.html","info")</f>
        <v/>
      </c>
      <c r="AA358" t="n">
        <v>496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/>
      <c r="AM358" t="s"/>
      <c r="AN358" t="s">
        <v>87</v>
      </c>
      <c r="AO358" t="s">
        <v>88</v>
      </c>
      <c r="AP358" t="n">
        <v>149</v>
      </c>
      <c r="AQ358" t="s">
        <v>89</v>
      </c>
      <c r="AR358" t="s">
        <v>96</v>
      </c>
      <c r="AS358" t="s"/>
      <c r="AT358" t="s">
        <v>91</v>
      </c>
      <c r="AU358" t="s"/>
      <c r="AV358" t="s"/>
      <c r="AW358" t="s"/>
      <c r="AX358" t="s"/>
      <c r="AY358" t="n">
        <v>2268387</v>
      </c>
      <c r="AZ358" t="s">
        <v>373</v>
      </c>
      <c r="BA358" t="s"/>
      <c r="BB358" t="n">
        <v>228470</v>
      </c>
      <c r="BC358" t="n">
        <v>-16.556742</v>
      </c>
      <c r="BD358" t="n">
        <v>28.41488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93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371</v>
      </c>
      <c r="F359" t="n">
        <v>72148</v>
      </c>
      <c r="G359" t="s">
        <v>74</v>
      </c>
      <c r="H359" t="s">
        <v>75</v>
      </c>
      <c r="I359" t="s"/>
      <c r="J359" t="s">
        <v>76</v>
      </c>
      <c r="K359" t="n">
        <v>53</v>
      </c>
      <c r="L359" t="s">
        <v>77</v>
      </c>
      <c r="M359" t="s"/>
      <c r="N359" t="s">
        <v>78</v>
      </c>
      <c r="O359" t="s">
        <v>79</v>
      </c>
      <c r="P359" t="s">
        <v>372</v>
      </c>
      <c r="Q359" t="s"/>
      <c r="R359" t="s">
        <v>80</v>
      </c>
      <c r="S359" t="s">
        <v>333</v>
      </c>
      <c r="T359" t="s">
        <v>82</v>
      </c>
      <c r="U359" t="s"/>
      <c r="V359" t="s">
        <v>83</v>
      </c>
      <c r="W359" t="s">
        <v>84</v>
      </c>
      <c r="X359" t="s"/>
      <c r="Y359" t="s">
        <v>85</v>
      </c>
      <c r="Z359">
        <f>HYPERLINK("https://hotelmonitor-cachepage.eclerx.com/savepage/tk_15432200863807266_sr_2047.html","info")</f>
        <v/>
      </c>
      <c r="AA359" t="n">
        <v>496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/>
      <c r="AM359" t="s"/>
      <c r="AN359" t="s">
        <v>87</v>
      </c>
      <c r="AO359" t="s">
        <v>88</v>
      </c>
      <c r="AP359" t="n">
        <v>149</v>
      </c>
      <c r="AQ359" t="s">
        <v>89</v>
      </c>
      <c r="AR359" t="s">
        <v>99</v>
      </c>
      <c r="AS359" t="s"/>
      <c r="AT359" t="s">
        <v>91</v>
      </c>
      <c r="AU359" t="s"/>
      <c r="AV359" t="s"/>
      <c r="AW359" t="s"/>
      <c r="AX359" t="s"/>
      <c r="AY359" t="n">
        <v>2268387</v>
      </c>
      <c r="AZ359" t="s">
        <v>373</v>
      </c>
      <c r="BA359" t="s"/>
      <c r="BB359" t="n">
        <v>228470</v>
      </c>
      <c r="BC359" t="n">
        <v>-16.556742</v>
      </c>
      <c r="BD359" t="n">
        <v>28.41488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93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371</v>
      </c>
      <c r="F360" t="n">
        <v>72148</v>
      </c>
      <c r="G360" t="s">
        <v>74</v>
      </c>
      <c r="H360" t="s">
        <v>75</v>
      </c>
      <c r="I360" t="s"/>
      <c r="J360" t="s">
        <v>76</v>
      </c>
      <c r="K360" t="n">
        <v>57</v>
      </c>
      <c r="L360" t="s">
        <v>77</v>
      </c>
      <c r="M360" t="s"/>
      <c r="N360" t="s">
        <v>78</v>
      </c>
      <c r="O360" t="s">
        <v>79</v>
      </c>
      <c r="P360" t="s">
        <v>372</v>
      </c>
      <c r="Q360" t="s"/>
      <c r="R360" t="s">
        <v>80</v>
      </c>
      <c r="S360" t="s">
        <v>375</v>
      </c>
      <c r="T360" t="s">
        <v>82</v>
      </c>
      <c r="U360" t="s"/>
      <c r="V360" t="s">
        <v>83</v>
      </c>
      <c r="W360" t="s">
        <v>84</v>
      </c>
      <c r="X360" t="s"/>
      <c r="Y360" t="s">
        <v>85</v>
      </c>
      <c r="Z360">
        <f>HYPERLINK("https://hotelmonitor-cachepage.eclerx.com/savepage/tk_15432200863807266_sr_2047.html","info")</f>
        <v/>
      </c>
      <c r="AA360" t="n">
        <v>496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/>
      <c r="AM360" t="s"/>
      <c r="AN360" t="s">
        <v>87</v>
      </c>
      <c r="AO360" t="s">
        <v>88</v>
      </c>
      <c r="AP360" t="n">
        <v>149</v>
      </c>
      <c r="AQ360" t="s">
        <v>89</v>
      </c>
      <c r="AR360" t="s">
        <v>95</v>
      </c>
      <c r="AS360" t="s"/>
      <c r="AT360" t="s">
        <v>91</v>
      </c>
      <c r="AU360" t="s"/>
      <c r="AV360" t="s"/>
      <c r="AW360" t="s"/>
      <c r="AX360" t="s"/>
      <c r="AY360" t="n">
        <v>2268387</v>
      </c>
      <c r="AZ360" t="s">
        <v>373</v>
      </c>
      <c r="BA360" t="s"/>
      <c r="BB360" t="n">
        <v>228470</v>
      </c>
      <c r="BC360" t="n">
        <v>-16.556742</v>
      </c>
      <c r="BD360" t="n">
        <v>28.41488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93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371</v>
      </c>
      <c r="F361" t="n">
        <v>72148</v>
      </c>
      <c r="G361" t="s">
        <v>74</v>
      </c>
      <c r="H361" t="s">
        <v>75</v>
      </c>
      <c r="I361" t="s"/>
      <c r="J361" t="s">
        <v>76</v>
      </c>
      <c r="K361" t="n">
        <v>57</v>
      </c>
      <c r="L361" t="s">
        <v>77</v>
      </c>
      <c r="M361" t="s"/>
      <c r="N361" t="s">
        <v>78</v>
      </c>
      <c r="O361" t="s">
        <v>79</v>
      </c>
      <c r="P361" t="s">
        <v>372</v>
      </c>
      <c r="Q361" t="s"/>
      <c r="R361" t="s">
        <v>80</v>
      </c>
      <c r="S361" t="s">
        <v>375</v>
      </c>
      <c r="T361" t="s">
        <v>82</v>
      </c>
      <c r="U361" t="s"/>
      <c r="V361" t="s">
        <v>83</v>
      </c>
      <c r="W361" t="s">
        <v>84</v>
      </c>
      <c r="X361" t="s"/>
      <c r="Y361" t="s">
        <v>85</v>
      </c>
      <c r="Z361">
        <f>HYPERLINK("https://hotelmonitor-cachepage.eclerx.com/savepage/tk_15432200863807266_sr_2047.html","info")</f>
        <v/>
      </c>
      <c r="AA361" t="n">
        <v>496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/>
      <c r="AM361" t="s"/>
      <c r="AN361" t="s">
        <v>87</v>
      </c>
      <c r="AO361" t="s">
        <v>88</v>
      </c>
      <c r="AP361" t="n">
        <v>149</v>
      </c>
      <c r="AQ361" t="s">
        <v>89</v>
      </c>
      <c r="AR361" t="s">
        <v>106</v>
      </c>
      <c r="AS361" t="s"/>
      <c r="AT361" t="s">
        <v>91</v>
      </c>
      <c r="AU361" t="s"/>
      <c r="AV361" t="s"/>
      <c r="AW361" t="s"/>
      <c r="AX361" t="s"/>
      <c r="AY361" t="n">
        <v>2268387</v>
      </c>
      <c r="AZ361" t="s">
        <v>373</v>
      </c>
      <c r="BA361" t="s"/>
      <c r="BB361" t="n">
        <v>228470</v>
      </c>
      <c r="BC361" t="n">
        <v>-16.556742</v>
      </c>
      <c r="BD361" t="n">
        <v>28.41488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93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371</v>
      </c>
      <c r="F362" t="n">
        <v>72148</v>
      </c>
      <c r="G362" t="s">
        <v>74</v>
      </c>
      <c r="H362" t="s">
        <v>75</v>
      </c>
      <c r="I362" t="s"/>
      <c r="J362" t="s">
        <v>76</v>
      </c>
      <c r="K362" t="n">
        <v>57</v>
      </c>
      <c r="L362" t="s">
        <v>77</v>
      </c>
      <c r="M362" t="s"/>
      <c r="N362" t="s">
        <v>78</v>
      </c>
      <c r="O362" t="s">
        <v>79</v>
      </c>
      <c r="P362" t="s">
        <v>372</v>
      </c>
      <c r="Q362" t="s"/>
      <c r="R362" t="s">
        <v>80</v>
      </c>
      <c r="S362" t="s">
        <v>375</v>
      </c>
      <c r="T362" t="s">
        <v>82</v>
      </c>
      <c r="U362" t="s"/>
      <c r="V362" t="s">
        <v>83</v>
      </c>
      <c r="W362" t="s">
        <v>84</v>
      </c>
      <c r="X362" t="s"/>
      <c r="Y362" t="s">
        <v>85</v>
      </c>
      <c r="Z362">
        <f>HYPERLINK("https://hotelmonitor-cachepage.eclerx.com/savepage/tk_15432200863807266_sr_2047.html","info")</f>
        <v/>
      </c>
      <c r="AA362" t="n">
        <v>496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/>
      <c r="AM362" t="s"/>
      <c r="AN362" t="s">
        <v>87</v>
      </c>
      <c r="AO362" t="s">
        <v>88</v>
      </c>
      <c r="AP362" t="n">
        <v>149</v>
      </c>
      <c r="AQ362" t="s">
        <v>89</v>
      </c>
      <c r="AR362" t="s">
        <v>97</v>
      </c>
      <c r="AS362" t="s"/>
      <c r="AT362" t="s">
        <v>91</v>
      </c>
      <c r="AU362" t="s"/>
      <c r="AV362" t="s"/>
      <c r="AW362" t="s"/>
      <c r="AX362" t="s"/>
      <c r="AY362" t="n">
        <v>2268387</v>
      </c>
      <c r="AZ362" t="s">
        <v>373</v>
      </c>
      <c r="BA362" t="s"/>
      <c r="BB362" t="n">
        <v>228470</v>
      </c>
      <c r="BC362" t="n">
        <v>-16.556742</v>
      </c>
      <c r="BD362" t="n">
        <v>28.41488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93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371</v>
      </c>
      <c r="F363" t="n">
        <v>72148</v>
      </c>
      <c r="G363" t="s">
        <v>74</v>
      </c>
      <c r="H363" t="s">
        <v>75</v>
      </c>
      <c r="I363" t="s"/>
      <c r="J363" t="s">
        <v>76</v>
      </c>
      <c r="K363" t="n">
        <v>58</v>
      </c>
      <c r="L363" t="s">
        <v>77</v>
      </c>
      <c r="M363" t="s"/>
      <c r="N363" t="s">
        <v>78</v>
      </c>
      <c r="O363" t="s">
        <v>79</v>
      </c>
      <c r="P363" t="s">
        <v>372</v>
      </c>
      <c r="Q363" t="s"/>
      <c r="R363" t="s">
        <v>80</v>
      </c>
      <c r="S363" t="s">
        <v>376</v>
      </c>
      <c r="T363" t="s">
        <v>82</v>
      </c>
      <c r="U363" t="s"/>
      <c r="V363" t="s">
        <v>83</v>
      </c>
      <c r="W363" t="s">
        <v>84</v>
      </c>
      <c r="X363" t="s"/>
      <c r="Y363" t="s">
        <v>85</v>
      </c>
      <c r="Z363">
        <f>HYPERLINK("https://hotelmonitor-cachepage.eclerx.com/savepage/tk_15432200863807266_sr_2047.html","info")</f>
        <v/>
      </c>
      <c r="AA363" t="n">
        <v>496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/>
      <c r="AM363" t="s"/>
      <c r="AN363" t="s">
        <v>87</v>
      </c>
      <c r="AO363" t="s">
        <v>88</v>
      </c>
      <c r="AP363" t="n">
        <v>149</v>
      </c>
      <c r="AQ363" t="s">
        <v>89</v>
      </c>
      <c r="AR363" t="s">
        <v>113</v>
      </c>
      <c r="AS363" t="s"/>
      <c r="AT363" t="s">
        <v>91</v>
      </c>
      <c r="AU363" t="s"/>
      <c r="AV363" t="s"/>
      <c r="AW363" t="s"/>
      <c r="AX363" t="s"/>
      <c r="AY363" t="n">
        <v>2268387</v>
      </c>
      <c r="AZ363" t="s">
        <v>373</v>
      </c>
      <c r="BA363" t="s"/>
      <c r="BB363" t="n">
        <v>228470</v>
      </c>
      <c r="BC363" t="n">
        <v>-16.556742</v>
      </c>
      <c r="BD363" t="n">
        <v>28.41488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93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371</v>
      </c>
      <c r="F364" t="n">
        <v>72148</v>
      </c>
      <c r="G364" t="s">
        <v>74</v>
      </c>
      <c r="H364" t="s">
        <v>75</v>
      </c>
      <c r="I364" t="s"/>
      <c r="J364" t="s">
        <v>76</v>
      </c>
      <c r="K364" t="n">
        <v>57</v>
      </c>
      <c r="L364" t="s">
        <v>77</v>
      </c>
      <c r="M364" t="s"/>
      <c r="N364" t="s">
        <v>78</v>
      </c>
      <c r="O364" t="s">
        <v>79</v>
      </c>
      <c r="P364" t="s">
        <v>372</v>
      </c>
      <c r="Q364" t="s"/>
      <c r="R364" t="s">
        <v>80</v>
      </c>
      <c r="S364" t="s">
        <v>375</v>
      </c>
      <c r="T364" t="s">
        <v>82</v>
      </c>
      <c r="U364" t="s"/>
      <c r="V364" t="s">
        <v>83</v>
      </c>
      <c r="W364" t="s">
        <v>84</v>
      </c>
      <c r="X364" t="s"/>
      <c r="Y364" t="s">
        <v>85</v>
      </c>
      <c r="Z364">
        <f>HYPERLINK("https://hotelmonitor-cachepage.eclerx.com/savepage/tk_15432200863807266_sr_2047.html","info")</f>
        <v/>
      </c>
      <c r="AA364" t="n">
        <v>496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/>
      <c r="AM364" t="s"/>
      <c r="AN364" t="s">
        <v>87</v>
      </c>
      <c r="AO364" t="s">
        <v>88</v>
      </c>
      <c r="AP364" t="n">
        <v>149</v>
      </c>
      <c r="AQ364" t="s">
        <v>89</v>
      </c>
      <c r="AR364" t="s">
        <v>116</v>
      </c>
      <c r="AS364" t="s"/>
      <c r="AT364" t="s">
        <v>91</v>
      </c>
      <c r="AU364" t="s"/>
      <c r="AV364" t="s"/>
      <c r="AW364" t="s"/>
      <c r="AX364" t="s"/>
      <c r="AY364" t="n">
        <v>2268387</v>
      </c>
      <c r="AZ364" t="s">
        <v>373</v>
      </c>
      <c r="BA364" t="s"/>
      <c r="BB364" t="n">
        <v>228470</v>
      </c>
      <c r="BC364" t="n">
        <v>-16.556742</v>
      </c>
      <c r="BD364" t="n">
        <v>28.41488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93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371</v>
      </c>
      <c r="F365" t="n">
        <v>72148</v>
      </c>
      <c r="G365" t="s">
        <v>74</v>
      </c>
      <c r="H365" t="s">
        <v>75</v>
      </c>
      <c r="I365" t="s"/>
      <c r="J365" t="s">
        <v>76</v>
      </c>
      <c r="K365" t="n">
        <v>59</v>
      </c>
      <c r="L365" t="s">
        <v>77</v>
      </c>
      <c r="M365" t="s"/>
      <c r="N365" t="s">
        <v>78</v>
      </c>
      <c r="O365" t="s">
        <v>79</v>
      </c>
      <c r="P365" t="s">
        <v>372</v>
      </c>
      <c r="Q365" t="s"/>
      <c r="R365" t="s">
        <v>80</v>
      </c>
      <c r="S365" t="s">
        <v>377</v>
      </c>
      <c r="T365" t="s">
        <v>82</v>
      </c>
      <c r="U365" t="s"/>
      <c r="V365" t="s">
        <v>83</v>
      </c>
      <c r="W365" t="s">
        <v>84</v>
      </c>
      <c r="X365" t="s"/>
      <c r="Y365" t="s">
        <v>85</v>
      </c>
      <c r="Z365">
        <f>HYPERLINK("https://hotelmonitor-cachepage.eclerx.com/savepage/tk_15432200863807266_sr_2047.html","info")</f>
        <v/>
      </c>
      <c r="AA365" t="n">
        <v>496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/>
      <c r="AM365" t="s"/>
      <c r="AN365" t="s">
        <v>87</v>
      </c>
      <c r="AO365" t="s">
        <v>88</v>
      </c>
      <c r="AP365" t="n">
        <v>149</v>
      </c>
      <c r="AQ365" t="s">
        <v>89</v>
      </c>
      <c r="AR365" t="s">
        <v>105</v>
      </c>
      <c r="AS365" t="s"/>
      <c r="AT365" t="s">
        <v>91</v>
      </c>
      <c r="AU365" t="s"/>
      <c r="AV365" t="s"/>
      <c r="AW365" t="s"/>
      <c r="AX365" t="s"/>
      <c r="AY365" t="n">
        <v>2268387</v>
      </c>
      <c r="AZ365" t="s">
        <v>373</v>
      </c>
      <c r="BA365" t="s"/>
      <c r="BB365" t="n">
        <v>228470</v>
      </c>
      <c r="BC365" t="n">
        <v>-16.556742</v>
      </c>
      <c r="BD365" t="n">
        <v>28.41488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93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371</v>
      </c>
      <c r="F366" t="n">
        <v>72148</v>
      </c>
      <c r="G366" t="s">
        <v>74</v>
      </c>
      <c r="H366" t="s">
        <v>75</v>
      </c>
      <c r="I366" t="s"/>
      <c r="J366" t="s">
        <v>76</v>
      </c>
      <c r="K366" t="n">
        <v>64</v>
      </c>
      <c r="L366" t="s">
        <v>77</v>
      </c>
      <c r="M366" t="s"/>
      <c r="N366" t="s">
        <v>78</v>
      </c>
      <c r="O366" t="s">
        <v>79</v>
      </c>
      <c r="P366" t="s">
        <v>372</v>
      </c>
      <c r="Q366" t="s"/>
      <c r="R366" t="s">
        <v>80</v>
      </c>
      <c r="S366" t="s">
        <v>318</v>
      </c>
      <c r="T366" t="s">
        <v>82</v>
      </c>
      <c r="U366" t="s"/>
      <c r="V366" t="s">
        <v>83</v>
      </c>
      <c r="W366" t="s">
        <v>84</v>
      </c>
      <c r="X366" t="s"/>
      <c r="Y366" t="s">
        <v>85</v>
      </c>
      <c r="Z366">
        <f>HYPERLINK("https://hotelmonitor-cachepage.eclerx.com/savepage/tk_15432200863807266_sr_2047.html","info")</f>
        <v/>
      </c>
      <c r="AA366" t="n">
        <v>496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/>
      <c r="AM366" t="s"/>
      <c r="AN366" t="s">
        <v>87</v>
      </c>
      <c r="AO366" t="s">
        <v>88</v>
      </c>
      <c r="AP366" t="n">
        <v>149</v>
      </c>
      <c r="AQ366" t="s">
        <v>89</v>
      </c>
      <c r="AR366" t="s">
        <v>111</v>
      </c>
      <c r="AS366" t="s"/>
      <c r="AT366" t="s">
        <v>91</v>
      </c>
      <c r="AU366" t="s"/>
      <c r="AV366" t="s"/>
      <c r="AW366" t="s"/>
      <c r="AX366" t="s"/>
      <c r="AY366" t="n">
        <v>2268387</v>
      </c>
      <c r="AZ366" t="s">
        <v>373</v>
      </c>
      <c r="BA366" t="s"/>
      <c r="BB366" t="n">
        <v>228470</v>
      </c>
      <c r="BC366" t="n">
        <v>-16.556742</v>
      </c>
      <c r="BD366" t="n">
        <v>28.41488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93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371</v>
      </c>
      <c r="F367" t="n">
        <v>72148</v>
      </c>
      <c r="G367" t="s">
        <v>74</v>
      </c>
      <c r="H367" t="s">
        <v>75</v>
      </c>
      <c r="I367" t="s"/>
      <c r="J367" t="s">
        <v>76</v>
      </c>
      <c r="K367" t="n">
        <v>57</v>
      </c>
      <c r="L367" t="s">
        <v>77</v>
      </c>
      <c r="M367" t="s"/>
      <c r="N367" t="s">
        <v>78</v>
      </c>
      <c r="O367" t="s">
        <v>79</v>
      </c>
      <c r="P367" t="s">
        <v>372</v>
      </c>
      <c r="Q367" t="s"/>
      <c r="R367" t="s">
        <v>80</v>
      </c>
      <c r="S367" t="s">
        <v>375</v>
      </c>
      <c r="T367" t="s">
        <v>82</v>
      </c>
      <c r="U367" t="s"/>
      <c r="V367" t="s">
        <v>83</v>
      </c>
      <c r="W367" t="s">
        <v>84</v>
      </c>
      <c r="X367" t="s"/>
      <c r="Y367" t="s">
        <v>85</v>
      </c>
      <c r="Z367">
        <f>HYPERLINK("https://hotelmonitor-cachepage.eclerx.com/savepage/tk_15432200863807266_sr_2047.html","info")</f>
        <v/>
      </c>
      <c r="AA367" t="n">
        <v>496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/>
      <c r="AM367" t="s"/>
      <c r="AN367" t="s">
        <v>87</v>
      </c>
      <c r="AO367" t="s">
        <v>88</v>
      </c>
      <c r="AP367" t="n">
        <v>149</v>
      </c>
      <c r="AQ367" t="s">
        <v>89</v>
      </c>
      <c r="AR367" t="s">
        <v>96</v>
      </c>
      <c r="AS367" t="s"/>
      <c r="AT367" t="s">
        <v>91</v>
      </c>
      <c r="AU367" t="s"/>
      <c r="AV367" t="s"/>
      <c r="AW367" t="s"/>
      <c r="AX367" t="s"/>
      <c r="AY367" t="n">
        <v>2268387</v>
      </c>
      <c r="AZ367" t="s">
        <v>373</v>
      </c>
      <c r="BA367" t="s"/>
      <c r="BB367" t="n">
        <v>228470</v>
      </c>
      <c r="BC367" t="n">
        <v>-16.556742</v>
      </c>
      <c r="BD367" t="n">
        <v>28.41488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93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371</v>
      </c>
      <c r="F368" t="n">
        <v>72148</v>
      </c>
      <c r="G368" t="s">
        <v>74</v>
      </c>
      <c r="H368" t="s">
        <v>75</v>
      </c>
      <c r="I368" t="s"/>
      <c r="J368" t="s">
        <v>76</v>
      </c>
      <c r="K368" t="n">
        <v>57</v>
      </c>
      <c r="L368" t="s">
        <v>77</v>
      </c>
      <c r="M368" t="s"/>
      <c r="N368" t="s">
        <v>78</v>
      </c>
      <c r="O368" t="s">
        <v>79</v>
      </c>
      <c r="P368" t="s">
        <v>372</v>
      </c>
      <c r="Q368" t="s"/>
      <c r="R368" t="s">
        <v>80</v>
      </c>
      <c r="S368" t="s">
        <v>375</v>
      </c>
      <c r="T368" t="s">
        <v>82</v>
      </c>
      <c r="U368" t="s"/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HYPERLINK("https://hotelmonitor-cachepage.eclerx.com/savepage/tk_15432200863807266_sr_2047.html","info")</f>
        <v/>
      </c>
      <c r="AA368" t="n">
        <v>496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/>
      <c r="AM368" t="s"/>
      <c r="AN368" t="s">
        <v>87</v>
      </c>
      <c r="AO368" t="s">
        <v>88</v>
      </c>
      <c r="AP368" t="n">
        <v>149</v>
      </c>
      <c r="AQ368" t="s">
        <v>89</v>
      </c>
      <c r="AR368" t="s">
        <v>115</v>
      </c>
      <c r="AS368" t="s"/>
      <c r="AT368" t="s">
        <v>91</v>
      </c>
      <c r="AU368" t="s"/>
      <c r="AV368" t="s"/>
      <c r="AW368" t="s"/>
      <c r="AX368" t="s"/>
      <c r="AY368" t="n">
        <v>2268387</v>
      </c>
      <c r="AZ368" t="s">
        <v>373</v>
      </c>
      <c r="BA368" t="s"/>
      <c r="BB368" t="n">
        <v>228470</v>
      </c>
      <c r="BC368" t="n">
        <v>-16.556742</v>
      </c>
      <c r="BD368" t="n">
        <v>28.41488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93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378</v>
      </c>
      <c r="F369" t="n">
        <v>72142</v>
      </c>
      <c r="G369" t="s">
        <v>74</v>
      </c>
      <c r="H369" t="s">
        <v>75</v>
      </c>
      <c r="I369" t="s"/>
      <c r="J369" t="s">
        <v>76</v>
      </c>
      <c r="K369" t="n">
        <v>66</v>
      </c>
      <c r="L369" t="s">
        <v>77</v>
      </c>
      <c r="M369" t="s"/>
      <c r="N369" t="s">
        <v>78</v>
      </c>
      <c r="O369" t="s">
        <v>79</v>
      </c>
      <c r="P369" t="s">
        <v>379</v>
      </c>
      <c r="Q369" t="s"/>
      <c r="R369" t="s">
        <v>80</v>
      </c>
      <c r="S369" t="s">
        <v>120</v>
      </c>
      <c r="T369" t="s">
        <v>82</v>
      </c>
      <c r="U369" t="s"/>
      <c r="V369" t="s">
        <v>83</v>
      </c>
      <c r="W369" t="s">
        <v>84</v>
      </c>
      <c r="X369" t="s"/>
      <c r="Y369" t="s">
        <v>85</v>
      </c>
      <c r="Z369">
        <f>HYPERLINK("https://hotelmonitor-cachepage.eclerx.com/savepage/tk_15432197972792807_sr_2047.html","info")</f>
        <v/>
      </c>
      <c r="AA369" t="n">
        <v>528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/>
      <c r="AM369" t="s"/>
      <c r="AN369" t="s">
        <v>87</v>
      </c>
      <c r="AO369" t="s">
        <v>88</v>
      </c>
      <c r="AP369" t="n">
        <v>109</v>
      </c>
      <c r="AQ369" t="s">
        <v>89</v>
      </c>
      <c r="AR369" t="s">
        <v>99</v>
      </c>
      <c r="AS369" t="s"/>
      <c r="AT369" t="s">
        <v>91</v>
      </c>
      <c r="AU369" t="s"/>
      <c r="AV369" t="s"/>
      <c r="AW369" t="s"/>
      <c r="AX369" t="s"/>
      <c r="AY369" t="n">
        <v>2267557</v>
      </c>
      <c r="AZ369" t="s">
        <v>380</v>
      </c>
      <c r="BA369" t="s"/>
      <c r="BB369" t="n">
        <v>507944</v>
      </c>
      <c r="BC369" t="n">
        <v>-16.555677</v>
      </c>
      <c r="BD369" t="n">
        <v>28.412416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93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378</v>
      </c>
      <c r="F370" t="n">
        <v>72142</v>
      </c>
      <c r="G370" t="s">
        <v>74</v>
      </c>
      <c r="H370" t="s">
        <v>75</v>
      </c>
      <c r="I370" t="s"/>
      <c r="J370" t="s">
        <v>76</v>
      </c>
      <c r="K370" t="n">
        <v>69</v>
      </c>
      <c r="L370" t="s">
        <v>77</v>
      </c>
      <c r="M370" t="s"/>
      <c r="N370" t="s">
        <v>78</v>
      </c>
      <c r="O370" t="s">
        <v>79</v>
      </c>
      <c r="P370" t="s">
        <v>379</v>
      </c>
      <c r="Q370" t="s"/>
      <c r="R370" t="s">
        <v>80</v>
      </c>
      <c r="S370" t="s">
        <v>354</v>
      </c>
      <c r="T370" t="s">
        <v>82</v>
      </c>
      <c r="U370" t="s"/>
      <c r="V370" t="s">
        <v>83</v>
      </c>
      <c r="W370" t="s">
        <v>84</v>
      </c>
      <c r="X370" t="s"/>
      <c r="Y370" t="s">
        <v>85</v>
      </c>
      <c r="Z370">
        <f>HYPERLINK("https://hotelmonitor-cachepage.eclerx.com/savepage/tk_15432197972792807_sr_2047.html","info")</f>
        <v/>
      </c>
      <c r="AA370" t="n">
        <v>528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/>
      <c r="AM370" t="s"/>
      <c r="AN370" t="s">
        <v>87</v>
      </c>
      <c r="AO370" t="s">
        <v>88</v>
      </c>
      <c r="AP370" t="n">
        <v>109</v>
      </c>
      <c r="AQ370" t="s">
        <v>89</v>
      </c>
      <c r="AR370" t="s">
        <v>90</v>
      </c>
      <c r="AS370" t="s"/>
      <c r="AT370" t="s">
        <v>91</v>
      </c>
      <c r="AU370" t="s"/>
      <c r="AV370" t="s"/>
      <c r="AW370" t="s"/>
      <c r="AX370" t="s"/>
      <c r="AY370" t="n">
        <v>2267557</v>
      </c>
      <c r="AZ370" t="s">
        <v>380</v>
      </c>
      <c r="BA370" t="s"/>
      <c r="BB370" t="n">
        <v>507944</v>
      </c>
      <c r="BC370" t="n">
        <v>-16.555677</v>
      </c>
      <c r="BD370" t="n">
        <v>28.412416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93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378</v>
      </c>
      <c r="F371" t="n">
        <v>72142</v>
      </c>
      <c r="G371" t="s">
        <v>74</v>
      </c>
      <c r="H371" t="s">
        <v>75</v>
      </c>
      <c r="I371" t="s"/>
      <c r="J371" t="s">
        <v>76</v>
      </c>
      <c r="K371" t="n">
        <v>262</v>
      </c>
      <c r="L371" t="s">
        <v>77</v>
      </c>
      <c r="M371" t="s"/>
      <c r="N371" t="s">
        <v>78</v>
      </c>
      <c r="O371" t="s">
        <v>79</v>
      </c>
      <c r="P371" t="s">
        <v>379</v>
      </c>
      <c r="Q371" t="s"/>
      <c r="R371" t="s">
        <v>80</v>
      </c>
      <c r="S371" t="s">
        <v>110</v>
      </c>
      <c r="T371" t="s">
        <v>82</v>
      </c>
      <c r="U371" t="s"/>
      <c r="V371" t="s">
        <v>83</v>
      </c>
      <c r="W371" t="s">
        <v>84</v>
      </c>
      <c r="X371" t="s"/>
      <c r="Y371" t="s">
        <v>85</v>
      </c>
      <c r="Z371">
        <f>HYPERLINK("https://hotelmonitor-cachepage.eclerx.com/savepage/tk_15432197972792807_sr_2047.html","info")</f>
        <v/>
      </c>
      <c r="AA371" t="n">
        <v>528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/>
      <c r="AM371" t="s"/>
      <c r="AN371" t="s">
        <v>87</v>
      </c>
      <c r="AO371" t="s">
        <v>88</v>
      </c>
      <c r="AP371" t="n">
        <v>109</v>
      </c>
      <c r="AQ371" t="s">
        <v>89</v>
      </c>
      <c r="AR371" t="s">
        <v>126</v>
      </c>
      <c r="AS371" t="s"/>
      <c r="AT371" t="s">
        <v>91</v>
      </c>
      <c r="AU371" t="s"/>
      <c r="AV371" t="s"/>
      <c r="AW371" t="s"/>
      <c r="AX371" t="s"/>
      <c r="AY371" t="n">
        <v>2267557</v>
      </c>
      <c r="AZ371" t="s">
        <v>380</v>
      </c>
      <c r="BA371" t="s"/>
      <c r="BB371" t="n">
        <v>507944</v>
      </c>
      <c r="BC371" t="n">
        <v>-16.555677</v>
      </c>
      <c r="BD371" t="n">
        <v>28.412416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93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378</v>
      </c>
      <c r="F372" t="n">
        <v>72142</v>
      </c>
      <c r="G372" t="s">
        <v>74</v>
      </c>
      <c r="H372" t="s">
        <v>75</v>
      </c>
      <c r="I372" t="s"/>
      <c r="J372" t="s">
        <v>76</v>
      </c>
      <c r="K372" t="n">
        <v>68</v>
      </c>
      <c r="L372" t="s">
        <v>77</v>
      </c>
      <c r="M372" t="s"/>
      <c r="N372" t="s">
        <v>78</v>
      </c>
      <c r="O372" t="s">
        <v>79</v>
      </c>
      <c r="P372" t="s">
        <v>379</v>
      </c>
      <c r="Q372" t="s"/>
      <c r="R372" t="s">
        <v>80</v>
      </c>
      <c r="S372" t="s">
        <v>223</v>
      </c>
      <c r="T372" t="s">
        <v>82</v>
      </c>
      <c r="U372" t="s"/>
      <c r="V372" t="s">
        <v>83</v>
      </c>
      <c r="W372" t="s">
        <v>84</v>
      </c>
      <c r="X372" t="s"/>
      <c r="Y372" t="s">
        <v>85</v>
      </c>
      <c r="Z372">
        <f>HYPERLINK("https://hotelmonitor-cachepage.eclerx.com/savepage/tk_15432197972792807_sr_2047.html","info")</f>
        <v/>
      </c>
      <c r="AA372" t="n">
        <v>528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/>
      <c r="AM372" t="s"/>
      <c r="AN372" t="s">
        <v>87</v>
      </c>
      <c r="AO372" t="s">
        <v>88</v>
      </c>
      <c r="AP372" t="n">
        <v>109</v>
      </c>
      <c r="AQ372" t="s">
        <v>89</v>
      </c>
      <c r="AR372" t="s">
        <v>95</v>
      </c>
      <c r="AS372" t="s"/>
      <c r="AT372" t="s">
        <v>91</v>
      </c>
      <c r="AU372" t="s"/>
      <c r="AV372" t="s"/>
      <c r="AW372" t="s"/>
      <c r="AX372" t="s"/>
      <c r="AY372" t="n">
        <v>2267557</v>
      </c>
      <c r="AZ372" t="s">
        <v>380</v>
      </c>
      <c r="BA372" t="s"/>
      <c r="BB372" t="n">
        <v>507944</v>
      </c>
      <c r="BC372" t="n">
        <v>-16.555677</v>
      </c>
      <c r="BD372" t="n">
        <v>28.412416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93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378</v>
      </c>
      <c r="F373" t="n">
        <v>72142</v>
      </c>
      <c r="G373" t="s">
        <v>74</v>
      </c>
      <c r="H373" t="s">
        <v>75</v>
      </c>
      <c r="I373" t="s"/>
      <c r="J373" t="s">
        <v>76</v>
      </c>
      <c r="K373" t="n">
        <v>68</v>
      </c>
      <c r="L373" t="s">
        <v>77</v>
      </c>
      <c r="M373" t="s"/>
      <c r="N373" t="s">
        <v>78</v>
      </c>
      <c r="O373" t="s">
        <v>79</v>
      </c>
      <c r="P373" t="s">
        <v>379</v>
      </c>
      <c r="Q373" t="s"/>
      <c r="R373" t="s">
        <v>80</v>
      </c>
      <c r="S373" t="s">
        <v>223</v>
      </c>
      <c r="T373" t="s">
        <v>82</v>
      </c>
      <c r="U373" t="s"/>
      <c r="V373" t="s">
        <v>83</v>
      </c>
      <c r="W373" t="s">
        <v>84</v>
      </c>
      <c r="X373" t="s"/>
      <c r="Y373" t="s">
        <v>85</v>
      </c>
      <c r="Z373">
        <f>HYPERLINK("https://hotelmonitor-cachepage.eclerx.com/savepage/tk_15432197972792807_sr_2047.html","info")</f>
        <v/>
      </c>
      <c r="AA373" t="n">
        <v>528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/>
      <c r="AM373" t="s"/>
      <c r="AN373" t="s">
        <v>87</v>
      </c>
      <c r="AO373" t="s">
        <v>88</v>
      </c>
      <c r="AP373" t="n">
        <v>109</v>
      </c>
      <c r="AQ373" t="s">
        <v>89</v>
      </c>
      <c r="AR373" t="s">
        <v>96</v>
      </c>
      <c r="AS373" t="s"/>
      <c r="AT373" t="s">
        <v>91</v>
      </c>
      <c r="AU373" t="s"/>
      <c r="AV373" t="s"/>
      <c r="AW373" t="s"/>
      <c r="AX373" t="s"/>
      <c r="AY373" t="n">
        <v>2267557</v>
      </c>
      <c r="AZ373" t="s">
        <v>380</v>
      </c>
      <c r="BA373" t="s"/>
      <c r="BB373" t="n">
        <v>507944</v>
      </c>
      <c r="BC373" t="n">
        <v>-16.555677</v>
      </c>
      <c r="BD373" t="n">
        <v>28.412416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93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378</v>
      </c>
      <c r="F374" t="n">
        <v>72142</v>
      </c>
      <c r="G374" t="s">
        <v>74</v>
      </c>
      <c r="H374" t="s">
        <v>75</v>
      </c>
      <c r="I374" t="s"/>
      <c r="J374" t="s">
        <v>76</v>
      </c>
      <c r="K374" t="n">
        <v>68</v>
      </c>
      <c r="L374" t="s">
        <v>77</v>
      </c>
      <c r="M374" t="s"/>
      <c r="N374" t="s">
        <v>78</v>
      </c>
      <c r="O374" t="s">
        <v>79</v>
      </c>
      <c r="P374" t="s">
        <v>379</v>
      </c>
      <c r="Q374" t="s"/>
      <c r="R374" t="s">
        <v>80</v>
      </c>
      <c r="S374" t="s">
        <v>223</v>
      </c>
      <c r="T374" t="s">
        <v>82</v>
      </c>
      <c r="U374" t="s"/>
      <c r="V374" t="s">
        <v>83</v>
      </c>
      <c r="W374" t="s">
        <v>84</v>
      </c>
      <c r="X374" t="s"/>
      <c r="Y374" t="s">
        <v>85</v>
      </c>
      <c r="Z374">
        <f>HYPERLINK("https://hotelmonitor-cachepage.eclerx.com/savepage/tk_15432197972792807_sr_2047.html","info")</f>
        <v/>
      </c>
      <c r="AA374" t="n">
        <v>528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/>
      <c r="AM374" t="s"/>
      <c r="AN374" t="s">
        <v>87</v>
      </c>
      <c r="AO374" t="s">
        <v>88</v>
      </c>
      <c r="AP374" t="n">
        <v>109</v>
      </c>
      <c r="AQ374" t="s">
        <v>89</v>
      </c>
      <c r="AR374" t="s">
        <v>97</v>
      </c>
      <c r="AS374" t="s"/>
      <c r="AT374" t="s">
        <v>91</v>
      </c>
      <c r="AU374" t="s"/>
      <c r="AV374" t="s"/>
      <c r="AW374" t="s"/>
      <c r="AX374" t="s"/>
      <c r="AY374" t="n">
        <v>2267557</v>
      </c>
      <c r="AZ374" t="s">
        <v>380</v>
      </c>
      <c r="BA374" t="s"/>
      <c r="BB374" t="n">
        <v>507944</v>
      </c>
      <c r="BC374" t="n">
        <v>-16.555677</v>
      </c>
      <c r="BD374" t="n">
        <v>28.412416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93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378</v>
      </c>
      <c r="F375" t="n">
        <v>72142</v>
      </c>
      <c r="G375" t="s">
        <v>74</v>
      </c>
      <c r="H375" t="s">
        <v>75</v>
      </c>
      <c r="I375" t="s"/>
      <c r="J375" t="s">
        <v>76</v>
      </c>
      <c r="K375" t="n">
        <v>67</v>
      </c>
      <c r="L375" t="s">
        <v>77</v>
      </c>
      <c r="M375" t="s"/>
      <c r="N375" t="s">
        <v>78</v>
      </c>
      <c r="O375" t="s">
        <v>79</v>
      </c>
      <c r="P375" t="s">
        <v>379</v>
      </c>
      <c r="Q375" t="s"/>
      <c r="R375" t="s">
        <v>80</v>
      </c>
      <c r="S375" t="s">
        <v>381</v>
      </c>
      <c r="T375" t="s">
        <v>82</v>
      </c>
      <c r="U375" t="s"/>
      <c r="V375" t="s">
        <v>83</v>
      </c>
      <c r="W375" t="s">
        <v>84</v>
      </c>
      <c r="X375" t="s"/>
      <c r="Y375" t="s">
        <v>85</v>
      </c>
      <c r="Z375">
        <f>HYPERLINK("https://hotelmonitor-cachepage.eclerx.com/savepage/tk_15432197972792807_sr_2047.html","info")</f>
        <v/>
      </c>
      <c r="AA375" t="n">
        <v>528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/>
      <c r="AM375" t="s"/>
      <c r="AN375" t="s">
        <v>87</v>
      </c>
      <c r="AO375" t="s">
        <v>88</v>
      </c>
      <c r="AP375" t="n">
        <v>109</v>
      </c>
      <c r="AQ375" t="s">
        <v>89</v>
      </c>
      <c r="AR375" t="s">
        <v>113</v>
      </c>
      <c r="AS375" t="s"/>
      <c r="AT375" t="s">
        <v>91</v>
      </c>
      <c r="AU375" t="s"/>
      <c r="AV375" t="s"/>
      <c r="AW375" t="s"/>
      <c r="AX375" t="s"/>
      <c r="AY375" t="n">
        <v>2267557</v>
      </c>
      <c r="AZ375" t="s">
        <v>380</v>
      </c>
      <c r="BA375" t="s"/>
      <c r="BB375" t="n">
        <v>507944</v>
      </c>
      <c r="BC375" t="n">
        <v>-16.555677</v>
      </c>
      <c r="BD375" t="n">
        <v>28.412416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93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378</v>
      </c>
      <c r="F376" t="n">
        <v>72142</v>
      </c>
      <c r="G376" t="s">
        <v>74</v>
      </c>
      <c r="H376" t="s">
        <v>75</v>
      </c>
      <c r="I376" t="s"/>
      <c r="J376" t="s">
        <v>76</v>
      </c>
      <c r="K376" t="n">
        <v>65</v>
      </c>
      <c r="L376" t="s">
        <v>77</v>
      </c>
      <c r="M376" t="s"/>
      <c r="N376" t="s">
        <v>78</v>
      </c>
      <c r="O376" t="s">
        <v>79</v>
      </c>
      <c r="P376" t="s">
        <v>379</v>
      </c>
      <c r="Q376" t="s"/>
      <c r="R376" t="s">
        <v>80</v>
      </c>
      <c r="S376" t="s">
        <v>364</v>
      </c>
      <c r="T376" t="s">
        <v>82</v>
      </c>
      <c r="U376" t="s"/>
      <c r="V376" t="s">
        <v>83</v>
      </c>
      <c r="W376" t="s">
        <v>84</v>
      </c>
      <c r="X376" t="s"/>
      <c r="Y376" t="s">
        <v>85</v>
      </c>
      <c r="Z376">
        <f>HYPERLINK("https://hotelmonitor-cachepage.eclerx.com/savepage/tk_15432197972792807_sr_2047.html","info")</f>
        <v/>
      </c>
      <c r="AA376" t="n">
        <v>528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/>
      <c r="AM376" t="s"/>
      <c r="AN376" t="s">
        <v>87</v>
      </c>
      <c r="AO376" t="s">
        <v>88</v>
      </c>
      <c r="AP376" t="n">
        <v>109</v>
      </c>
      <c r="AQ376" t="s">
        <v>89</v>
      </c>
      <c r="AR376" t="s">
        <v>109</v>
      </c>
      <c r="AS376" t="s"/>
      <c r="AT376" t="s">
        <v>91</v>
      </c>
      <c r="AU376" t="s"/>
      <c r="AV376" t="s"/>
      <c r="AW376" t="s"/>
      <c r="AX376" t="s"/>
      <c r="AY376" t="n">
        <v>2267557</v>
      </c>
      <c r="AZ376" t="s">
        <v>380</v>
      </c>
      <c r="BA376" t="s"/>
      <c r="BB376" t="n">
        <v>507944</v>
      </c>
      <c r="BC376" t="n">
        <v>-16.555677</v>
      </c>
      <c r="BD376" t="n">
        <v>28.412416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93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378</v>
      </c>
      <c r="F377" t="n">
        <v>72142</v>
      </c>
      <c r="G377" t="s">
        <v>74</v>
      </c>
      <c r="H377" t="s">
        <v>75</v>
      </c>
      <c r="I377" t="s"/>
      <c r="J377" t="s">
        <v>76</v>
      </c>
      <c r="K377" t="n">
        <v>66</v>
      </c>
      <c r="L377" t="s">
        <v>77</v>
      </c>
      <c r="M377" t="s"/>
      <c r="N377" t="s">
        <v>78</v>
      </c>
      <c r="O377" t="s">
        <v>79</v>
      </c>
      <c r="P377" t="s">
        <v>379</v>
      </c>
      <c r="Q377" t="s"/>
      <c r="R377" t="s">
        <v>80</v>
      </c>
      <c r="S377" t="s">
        <v>120</v>
      </c>
      <c r="T377" t="s">
        <v>82</v>
      </c>
      <c r="U377" t="s"/>
      <c r="V377" t="s">
        <v>83</v>
      </c>
      <c r="W377" t="s">
        <v>84</v>
      </c>
      <c r="X377" t="s"/>
      <c r="Y377" t="s">
        <v>85</v>
      </c>
      <c r="Z377">
        <f>HYPERLINK("https://hotelmonitor-cachepage.eclerx.com/savepage/tk_15432197972792807_sr_2047.html","info")</f>
        <v/>
      </c>
      <c r="AA377" t="n">
        <v>528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/>
      <c r="AM377" t="s"/>
      <c r="AN377" t="s">
        <v>87</v>
      </c>
      <c r="AO377" t="s">
        <v>88</v>
      </c>
      <c r="AP377" t="n">
        <v>109</v>
      </c>
      <c r="AQ377" t="s">
        <v>89</v>
      </c>
      <c r="AR377" t="s">
        <v>111</v>
      </c>
      <c r="AS377" t="s"/>
      <c r="AT377" t="s">
        <v>91</v>
      </c>
      <c r="AU377" t="s"/>
      <c r="AV377" t="s"/>
      <c r="AW377" t="s"/>
      <c r="AX377" t="s"/>
      <c r="AY377" t="n">
        <v>2267557</v>
      </c>
      <c r="AZ377" t="s">
        <v>380</v>
      </c>
      <c r="BA377" t="s"/>
      <c r="BB377" t="n">
        <v>507944</v>
      </c>
      <c r="BC377" t="n">
        <v>-16.555677</v>
      </c>
      <c r="BD377" t="n">
        <v>28.412416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93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378</v>
      </c>
      <c r="F378" t="n">
        <v>72142</v>
      </c>
      <c r="G378" t="s">
        <v>74</v>
      </c>
      <c r="H378" t="s">
        <v>75</v>
      </c>
      <c r="I378" t="s"/>
      <c r="J378" t="s">
        <v>76</v>
      </c>
      <c r="K378" t="n">
        <v>69</v>
      </c>
      <c r="L378" t="s">
        <v>77</v>
      </c>
      <c r="M378" t="s"/>
      <c r="N378" t="s">
        <v>78</v>
      </c>
      <c r="O378" t="s">
        <v>79</v>
      </c>
      <c r="P378" t="s">
        <v>379</v>
      </c>
      <c r="Q378" t="s"/>
      <c r="R378" t="s">
        <v>80</v>
      </c>
      <c r="S378" t="s">
        <v>354</v>
      </c>
      <c r="T378" t="s">
        <v>82</v>
      </c>
      <c r="U378" t="s"/>
      <c r="V378" t="s">
        <v>83</v>
      </c>
      <c r="W378" t="s">
        <v>84</v>
      </c>
      <c r="X378" t="s"/>
      <c r="Y378" t="s">
        <v>85</v>
      </c>
      <c r="Z378">
        <f>HYPERLINK("https://hotelmonitor-cachepage.eclerx.com/savepage/tk_15432197972792807_sr_2047.html","info")</f>
        <v/>
      </c>
      <c r="AA378" t="n">
        <v>528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/>
      <c r="AM378" t="s"/>
      <c r="AN378" t="s">
        <v>87</v>
      </c>
      <c r="AO378" t="s">
        <v>88</v>
      </c>
      <c r="AP378" t="n">
        <v>109</v>
      </c>
      <c r="AQ378" t="s">
        <v>89</v>
      </c>
      <c r="AR378" t="s">
        <v>105</v>
      </c>
      <c r="AS378" t="s"/>
      <c r="AT378" t="s">
        <v>91</v>
      </c>
      <c r="AU378" t="s"/>
      <c r="AV378" t="s"/>
      <c r="AW378" t="s"/>
      <c r="AX378" t="s"/>
      <c r="AY378" t="n">
        <v>2267557</v>
      </c>
      <c r="AZ378" t="s">
        <v>380</v>
      </c>
      <c r="BA378" t="s"/>
      <c r="BB378" t="n">
        <v>507944</v>
      </c>
      <c r="BC378" t="n">
        <v>-16.555677</v>
      </c>
      <c r="BD378" t="n">
        <v>28.412416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93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378</v>
      </c>
      <c r="F379" t="n">
        <v>72142</v>
      </c>
      <c r="G379" t="s">
        <v>74</v>
      </c>
      <c r="H379" t="s">
        <v>75</v>
      </c>
      <c r="I379" t="s"/>
      <c r="J379" t="s">
        <v>76</v>
      </c>
      <c r="K379" t="n">
        <v>68</v>
      </c>
      <c r="L379" t="s">
        <v>77</v>
      </c>
      <c r="M379" t="s"/>
      <c r="N379" t="s">
        <v>78</v>
      </c>
      <c r="O379" t="s">
        <v>79</v>
      </c>
      <c r="P379" t="s">
        <v>379</v>
      </c>
      <c r="Q379" t="s"/>
      <c r="R379" t="s">
        <v>80</v>
      </c>
      <c r="S379" t="s">
        <v>223</v>
      </c>
      <c r="T379" t="s">
        <v>82</v>
      </c>
      <c r="U379" t="s"/>
      <c r="V379" t="s">
        <v>83</v>
      </c>
      <c r="W379" t="s">
        <v>84</v>
      </c>
      <c r="X379" t="s"/>
      <c r="Y379" t="s">
        <v>85</v>
      </c>
      <c r="Z379">
        <f>HYPERLINK("https://hotelmonitor-cachepage.eclerx.com/savepage/tk_15432197972792807_sr_2047.html","info")</f>
        <v/>
      </c>
      <c r="AA379" t="n">
        <v>528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/>
      <c r="AM379" t="s"/>
      <c r="AN379" t="s">
        <v>87</v>
      </c>
      <c r="AO379" t="s">
        <v>88</v>
      </c>
      <c r="AP379" t="n">
        <v>109</v>
      </c>
      <c r="AQ379" t="s">
        <v>89</v>
      </c>
      <c r="AR379" t="s">
        <v>116</v>
      </c>
      <c r="AS379" t="s"/>
      <c r="AT379" t="s">
        <v>91</v>
      </c>
      <c r="AU379" t="s"/>
      <c r="AV379" t="s"/>
      <c r="AW379" t="s"/>
      <c r="AX379" t="s"/>
      <c r="AY379" t="n">
        <v>2267557</v>
      </c>
      <c r="AZ379" t="s">
        <v>380</v>
      </c>
      <c r="BA379" t="s"/>
      <c r="BB379" t="n">
        <v>507944</v>
      </c>
      <c r="BC379" t="n">
        <v>-16.555677</v>
      </c>
      <c r="BD379" t="n">
        <v>28.412416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93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378</v>
      </c>
      <c r="F380" t="n">
        <v>72142</v>
      </c>
      <c r="G380" t="s">
        <v>74</v>
      </c>
      <c r="H380" t="s">
        <v>75</v>
      </c>
      <c r="I380" t="s"/>
      <c r="J380" t="s">
        <v>76</v>
      </c>
      <c r="K380" t="n">
        <v>66</v>
      </c>
      <c r="L380" t="s">
        <v>77</v>
      </c>
      <c r="M380" t="s"/>
      <c r="N380" t="s">
        <v>78</v>
      </c>
      <c r="O380" t="s">
        <v>79</v>
      </c>
      <c r="P380" t="s">
        <v>379</v>
      </c>
      <c r="Q380" t="s"/>
      <c r="R380" t="s">
        <v>80</v>
      </c>
      <c r="S380" t="s">
        <v>120</v>
      </c>
      <c r="T380" t="s">
        <v>82</v>
      </c>
      <c r="U380" t="s"/>
      <c r="V380" t="s">
        <v>83</v>
      </c>
      <c r="W380" t="s">
        <v>84</v>
      </c>
      <c r="X380" t="s"/>
      <c r="Y380" t="s">
        <v>85</v>
      </c>
      <c r="Z380">
        <f>HYPERLINK("https://hotelmonitor-cachepage.eclerx.com/savepage/tk_15432197972792807_sr_2047.html","info")</f>
        <v/>
      </c>
      <c r="AA380" t="n">
        <v>528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/>
      <c r="AM380" t="s"/>
      <c r="AN380" t="s">
        <v>87</v>
      </c>
      <c r="AO380" t="s">
        <v>88</v>
      </c>
      <c r="AP380" t="n">
        <v>109</v>
      </c>
      <c r="AQ380" t="s">
        <v>89</v>
      </c>
      <c r="AR380" t="s">
        <v>115</v>
      </c>
      <c r="AS380" t="s"/>
      <c r="AT380" t="s">
        <v>91</v>
      </c>
      <c r="AU380" t="s"/>
      <c r="AV380" t="s"/>
      <c r="AW380" t="s"/>
      <c r="AX380" t="s"/>
      <c r="AY380" t="n">
        <v>2267557</v>
      </c>
      <c r="AZ380" t="s">
        <v>380</v>
      </c>
      <c r="BA380" t="s"/>
      <c r="BB380" t="n">
        <v>507944</v>
      </c>
      <c r="BC380" t="n">
        <v>-16.555677</v>
      </c>
      <c r="BD380" t="n">
        <v>28.412416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93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378</v>
      </c>
      <c r="F381" t="n">
        <v>72142</v>
      </c>
      <c r="G381" t="s">
        <v>74</v>
      </c>
      <c r="H381" t="s">
        <v>75</v>
      </c>
      <c r="I381" t="s"/>
      <c r="J381" t="s">
        <v>76</v>
      </c>
      <c r="K381" t="n">
        <v>68</v>
      </c>
      <c r="L381" t="s">
        <v>77</v>
      </c>
      <c r="M381" t="s"/>
      <c r="N381" t="s">
        <v>78</v>
      </c>
      <c r="O381" t="s">
        <v>79</v>
      </c>
      <c r="P381" t="s">
        <v>379</v>
      </c>
      <c r="Q381" t="s"/>
      <c r="R381" t="s">
        <v>80</v>
      </c>
      <c r="S381" t="s">
        <v>223</v>
      </c>
      <c r="T381" t="s">
        <v>82</v>
      </c>
      <c r="U381" t="s"/>
      <c r="V381" t="s">
        <v>83</v>
      </c>
      <c r="W381" t="s">
        <v>84</v>
      </c>
      <c r="X381" t="s"/>
      <c r="Y381" t="s">
        <v>85</v>
      </c>
      <c r="Z381">
        <f>HYPERLINK("https://hotelmonitor-cachepage.eclerx.com/savepage/tk_15432197972792807_sr_2047.html","info")</f>
        <v/>
      </c>
      <c r="AA381" t="n">
        <v>528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/>
      <c r="AM381" t="s"/>
      <c r="AN381" t="s">
        <v>87</v>
      </c>
      <c r="AO381" t="s">
        <v>88</v>
      </c>
      <c r="AP381" t="n">
        <v>109</v>
      </c>
      <c r="AQ381" t="s">
        <v>89</v>
      </c>
      <c r="AR381" t="s">
        <v>228</v>
      </c>
      <c r="AS381" t="s"/>
      <c r="AT381" t="s">
        <v>91</v>
      </c>
      <c r="AU381" t="s"/>
      <c r="AV381" t="s"/>
      <c r="AW381" t="s"/>
      <c r="AX381" t="s"/>
      <c r="AY381" t="n">
        <v>2267557</v>
      </c>
      <c r="AZ381" t="s">
        <v>380</v>
      </c>
      <c r="BA381" t="s"/>
      <c r="BB381" t="n">
        <v>507944</v>
      </c>
      <c r="BC381" t="n">
        <v>-16.555677</v>
      </c>
      <c r="BD381" t="n">
        <v>28.412416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93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382</v>
      </c>
      <c r="F382" t="n">
        <v>353826</v>
      </c>
      <c r="G382" t="s">
        <v>74</v>
      </c>
      <c r="H382" t="s">
        <v>75</v>
      </c>
      <c r="I382" t="s"/>
      <c r="J382" t="s">
        <v>76</v>
      </c>
      <c r="K382" t="n">
        <v>146</v>
      </c>
      <c r="L382" t="s">
        <v>77</v>
      </c>
      <c r="M382" t="s"/>
      <c r="N382" t="s">
        <v>78</v>
      </c>
      <c r="O382" t="s">
        <v>79</v>
      </c>
      <c r="P382" t="s">
        <v>382</v>
      </c>
      <c r="Q382" t="s"/>
      <c r="R382" t="s">
        <v>80</v>
      </c>
      <c r="S382" t="s">
        <v>383</v>
      </c>
      <c r="T382" t="s">
        <v>82</v>
      </c>
      <c r="U382" t="s"/>
      <c r="V382" t="s">
        <v>83</v>
      </c>
      <c r="W382" t="s">
        <v>84</v>
      </c>
      <c r="X382" t="s"/>
      <c r="Y382" t="s">
        <v>85</v>
      </c>
      <c r="Z382">
        <f>HYPERLINK("https://hotelmonitor-cachepage.eclerx.com/savepage/tk_15432194315149913_sr_2047.html","info")</f>
        <v/>
      </c>
      <c r="AA382" t="n">
        <v>224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/>
      <c r="AM382" t="s"/>
      <c r="AN382" t="s">
        <v>87</v>
      </c>
      <c r="AO382" t="s">
        <v>88</v>
      </c>
      <c r="AP382" t="n">
        <v>57</v>
      </c>
      <c r="AQ382" t="s">
        <v>89</v>
      </c>
      <c r="AR382" t="s">
        <v>90</v>
      </c>
      <c r="AS382" t="s"/>
      <c r="AT382" t="s">
        <v>91</v>
      </c>
      <c r="AU382" t="s"/>
      <c r="AV382" t="s"/>
      <c r="AW382" t="s"/>
      <c r="AX382" t="s"/>
      <c r="AY382" t="n">
        <v>2268274</v>
      </c>
      <c r="AZ382" t="s">
        <v>384</v>
      </c>
      <c r="BA382" t="s"/>
      <c r="BB382" t="n">
        <v>291598</v>
      </c>
      <c r="BC382" t="n">
        <v>-16.706053</v>
      </c>
      <c r="BD382" t="n">
        <v>28.053612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93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382</v>
      </c>
      <c r="F383" t="n">
        <v>353826</v>
      </c>
      <c r="G383" t="s">
        <v>74</v>
      </c>
      <c r="H383" t="s">
        <v>75</v>
      </c>
      <c r="I383" t="s"/>
      <c r="J383" t="s">
        <v>76</v>
      </c>
      <c r="K383" t="n">
        <v>157</v>
      </c>
      <c r="L383" t="s">
        <v>77</v>
      </c>
      <c r="M383" t="s"/>
      <c r="N383" t="s">
        <v>78</v>
      </c>
      <c r="O383" t="s">
        <v>79</v>
      </c>
      <c r="P383" t="s">
        <v>382</v>
      </c>
      <c r="Q383" t="s"/>
      <c r="R383" t="s">
        <v>80</v>
      </c>
      <c r="S383" t="s">
        <v>212</v>
      </c>
      <c r="T383" t="s">
        <v>82</v>
      </c>
      <c r="U383" t="s"/>
      <c r="V383" t="s">
        <v>83</v>
      </c>
      <c r="W383" t="s">
        <v>84</v>
      </c>
      <c r="X383" t="s"/>
      <c r="Y383" t="s">
        <v>85</v>
      </c>
      <c r="Z383">
        <f>HYPERLINK("https://hotelmonitor-cachepage.eclerx.com/savepage/tk_15432194315149913_sr_2047.html","info")</f>
        <v/>
      </c>
      <c r="AA383" t="n">
        <v>224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/>
      <c r="AM383" t="s"/>
      <c r="AN383" t="s">
        <v>87</v>
      </c>
      <c r="AO383" t="s">
        <v>88</v>
      </c>
      <c r="AP383" t="n">
        <v>57</v>
      </c>
      <c r="AQ383" t="s">
        <v>89</v>
      </c>
      <c r="AR383" t="s">
        <v>95</v>
      </c>
      <c r="AS383" t="s"/>
      <c r="AT383" t="s">
        <v>91</v>
      </c>
      <c r="AU383" t="s"/>
      <c r="AV383" t="s"/>
      <c r="AW383" t="s"/>
      <c r="AX383" t="s"/>
      <c r="AY383" t="n">
        <v>2268274</v>
      </c>
      <c r="AZ383" t="s">
        <v>384</v>
      </c>
      <c r="BA383" t="s"/>
      <c r="BB383" t="n">
        <v>291598</v>
      </c>
      <c r="BC383" t="n">
        <v>-16.706053</v>
      </c>
      <c r="BD383" t="n">
        <v>28.053612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93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382</v>
      </c>
      <c r="F384" t="n">
        <v>353826</v>
      </c>
      <c r="G384" t="s">
        <v>74</v>
      </c>
      <c r="H384" t="s">
        <v>75</v>
      </c>
      <c r="I384" t="s"/>
      <c r="J384" t="s">
        <v>76</v>
      </c>
      <c r="K384" t="n">
        <v>179</v>
      </c>
      <c r="L384" t="s">
        <v>77</v>
      </c>
      <c r="M384" t="s"/>
      <c r="N384" t="s">
        <v>78</v>
      </c>
      <c r="O384" t="s">
        <v>79</v>
      </c>
      <c r="P384" t="s">
        <v>382</v>
      </c>
      <c r="Q384" t="s"/>
      <c r="R384" t="s">
        <v>80</v>
      </c>
      <c r="S384" t="s">
        <v>385</v>
      </c>
      <c r="T384" t="s">
        <v>82</v>
      </c>
      <c r="U384" t="s"/>
      <c r="V384" t="s">
        <v>83</v>
      </c>
      <c r="W384" t="s">
        <v>84</v>
      </c>
      <c r="X384" t="s"/>
      <c r="Y384" t="s">
        <v>85</v>
      </c>
      <c r="Z384">
        <f>HYPERLINK("https://hotelmonitor-cachepage.eclerx.com/savepage/tk_15432194315149913_sr_2047.html","info")</f>
        <v/>
      </c>
      <c r="AA384" t="n">
        <v>224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/>
      <c r="AM384" t="s"/>
      <c r="AN384" t="s">
        <v>87</v>
      </c>
      <c r="AO384" t="s">
        <v>88</v>
      </c>
      <c r="AP384" t="n">
        <v>57</v>
      </c>
      <c r="AQ384" t="s">
        <v>89</v>
      </c>
      <c r="AR384" t="s">
        <v>96</v>
      </c>
      <c r="AS384" t="s"/>
      <c r="AT384" t="s">
        <v>91</v>
      </c>
      <c r="AU384" t="s"/>
      <c r="AV384" t="s"/>
      <c r="AW384" t="s"/>
      <c r="AX384" t="s"/>
      <c r="AY384" t="n">
        <v>2268274</v>
      </c>
      <c r="AZ384" t="s">
        <v>384</v>
      </c>
      <c r="BA384" t="s"/>
      <c r="BB384" t="n">
        <v>291598</v>
      </c>
      <c r="BC384" t="n">
        <v>-16.706053</v>
      </c>
      <c r="BD384" t="n">
        <v>28.053612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93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382</v>
      </c>
      <c r="F385" t="n">
        <v>353826</v>
      </c>
      <c r="G385" t="s">
        <v>74</v>
      </c>
      <c r="H385" t="s">
        <v>75</v>
      </c>
      <c r="I385" t="s"/>
      <c r="J385" t="s">
        <v>76</v>
      </c>
      <c r="K385" t="n">
        <v>157</v>
      </c>
      <c r="L385" t="s">
        <v>77</v>
      </c>
      <c r="M385" t="s"/>
      <c r="N385" t="s">
        <v>78</v>
      </c>
      <c r="O385" t="s">
        <v>79</v>
      </c>
      <c r="P385" t="s">
        <v>382</v>
      </c>
      <c r="Q385" t="s"/>
      <c r="R385" t="s">
        <v>80</v>
      </c>
      <c r="S385" t="s">
        <v>212</v>
      </c>
      <c r="T385" t="s">
        <v>82</v>
      </c>
      <c r="U385" t="s"/>
      <c r="V385" t="s">
        <v>83</v>
      </c>
      <c r="W385" t="s">
        <v>84</v>
      </c>
      <c r="X385" t="s"/>
      <c r="Y385" t="s">
        <v>85</v>
      </c>
      <c r="Z385">
        <f>HYPERLINK("https://hotelmonitor-cachepage.eclerx.com/savepage/tk_15432194315149913_sr_2047.html","info")</f>
        <v/>
      </c>
      <c r="AA385" t="n">
        <v>224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/>
      <c r="AM385" t="s"/>
      <c r="AN385" t="s">
        <v>87</v>
      </c>
      <c r="AO385" t="s">
        <v>88</v>
      </c>
      <c r="AP385" t="n">
        <v>57</v>
      </c>
      <c r="AQ385" t="s">
        <v>89</v>
      </c>
      <c r="AR385" t="s">
        <v>97</v>
      </c>
      <c r="AS385" t="s"/>
      <c r="AT385" t="s">
        <v>91</v>
      </c>
      <c r="AU385" t="s"/>
      <c r="AV385" t="s"/>
      <c r="AW385" t="s"/>
      <c r="AX385" t="s"/>
      <c r="AY385" t="n">
        <v>2268274</v>
      </c>
      <c r="AZ385" t="s">
        <v>384</v>
      </c>
      <c r="BA385" t="s"/>
      <c r="BB385" t="n">
        <v>291598</v>
      </c>
      <c r="BC385" t="n">
        <v>-16.706053</v>
      </c>
      <c r="BD385" t="n">
        <v>28.053612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93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382</v>
      </c>
      <c r="F386" t="n">
        <v>353826</v>
      </c>
      <c r="G386" t="s">
        <v>74</v>
      </c>
      <c r="H386" t="s">
        <v>75</v>
      </c>
      <c r="I386" t="s"/>
      <c r="J386" t="s">
        <v>76</v>
      </c>
      <c r="K386" t="n">
        <v>152</v>
      </c>
      <c r="L386" t="s">
        <v>77</v>
      </c>
      <c r="M386" t="s"/>
      <c r="N386" t="s">
        <v>78</v>
      </c>
      <c r="O386" t="s">
        <v>79</v>
      </c>
      <c r="P386" t="s">
        <v>382</v>
      </c>
      <c r="Q386" t="s"/>
      <c r="R386" t="s">
        <v>80</v>
      </c>
      <c r="S386" t="s">
        <v>386</v>
      </c>
      <c r="T386" t="s">
        <v>82</v>
      </c>
      <c r="U386" t="s"/>
      <c r="V386" t="s">
        <v>83</v>
      </c>
      <c r="W386" t="s">
        <v>84</v>
      </c>
      <c r="X386" t="s"/>
      <c r="Y386" t="s">
        <v>85</v>
      </c>
      <c r="Z386">
        <f>HYPERLINK("https://hotelmonitor-cachepage.eclerx.com/savepage/tk_15432194315149913_sr_2047.html","info")</f>
        <v/>
      </c>
      <c r="AA386" t="n">
        <v>224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/>
      <c r="AM386" t="s"/>
      <c r="AN386" t="s">
        <v>87</v>
      </c>
      <c r="AO386" t="s">
        <v>88</v>
      </c>
      <c r="AP386" t="n">
        <v>57</v>
      </c>
      <c r="AQ386" t="s">
        <v>89</v>
      </c>
      <c r="AR386" t="s">
        <v>99</v>
      </c>
      <c r="AS386" t="s"/>
      <c r="AT386" t="s">
        <v>91</v>
      </c>
      <c r="AU386" t="s"/>
      <c r="AV386" t="s"/>
      <c r="AW386" t="s"/>
      <c r="AX386" t="s"/>
      <c r="AY386" t="n">
        <v>2268274</v>
      </c>
      <c r="AZ386" t="s">
        <v>384</v>
      </c>
      <c r="BA386" t="s"/>
      <c r="BB386" t="n">
        <v>291598</v>
      </c>
      <c r="BC386" t="n">
        <v>-16.706053</v>
      </c>
      <c r="BD386" t="n">
        <v>28.053612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93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382</v>
      </c>
      <c r="F387" t="n">
        <v>353826</v>
      </c>
      <c r="G387" t="s">
        <v>74</v>
      </c>
      <c r="H387" t="s">
        <v>75</v>
      </c>
      <c r="I387" t="s"/>
      <c r="J387" t="s">
        <v>76</v>
      </c>
      <c r="K387" t="n">
        <v>179</v>
      </c>
      <c r="L387" t="s">
        <v>77</v>
      </c>
      <c r="M387" t="s"/>
      <c r="N387" t="s">
        <v>78</v>
      </c>
      <c r="O387" t="s">
        <v>79</v>
      </c>
      <c r="P387" t="s">
        <v>382</v>
      </c>
      <c r="Q387" t="s"/>
      <c r="R387" t="s">
        <v>80</v>
      </c>
      <c r="S387" t="s">
        <v>385</v>
      </c>
      <c r="T387" t="s">
        <v>82</v>
      </c>
      <c r="U387" t="s"/>
      <c r="V387" t="s">
        <v>83</v>
      </c>
      <c r="W387" t="s">
        <v>84</v>
      </c>
      <c r="X387" t="s"/>
      <c r="Y387" t="s">
        <v>85</v>
      </c>
      <c r="Z387">
        <f>HYPERLINK("https://hotelmonitor-cachepage.eclerx.com/savepage/tk_15432194315149913_sr_2047.html","info")</f>
        <v/>
      </c>
      <c r="AA387" t="n">
        <v>224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/>
      <c r="AM387" t="s"/>
      <c r="AN387" t="s">
        <v>87</v>
      </c>
      <c r="AO387" t="s">
        <v>88</v>
      </c>
      <c r="AP387" t="n">
        <v>57</v>
      </c>
      <c r="AQ387" t="s">
        <v>89</v>
      </c>
      <c r="AR387" t="s">
        <v>106</v>
      </c>
      <c r="AS387" t="s"/>
      <c r="AT387" t="s">
        <v>91</v>
      </c>
      <c r="AU387" t="s"/>
      <c r="AV387" t="s"/>
      <c r="AW387" t="s"/>
      <c r="AX387" t="s"/>
      <c r="AY387" t="n">
        <v>2268274</v>
      </c>
      <c r="AZ387" t="s">
        <v>384</v>
      </c>
      <c r="BA387" t="s"/>
      <c r="BB387" t="n">
        <v>291598</v>
      </c>
      <c r="BC387" t="n">
        <v>-16.706053</v>
      </c>
      <c r="BD387" t="n">
        <v>28.053612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93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382</v>
      </c>
      <c r="F388" t="n">
        <v>353826</v>
      </c>
      <c r="G388" t="s">
        <v>74</v>
      </c>
      <c r="H388" t="s">
        <v>75</v>
      </c>
      <c r="I388" t="s"/>
      <c r="J388" t="s">
        <v>76</v>
      </c>
      <c r="K388" t="n">
        <v>147</v>
      </c>
      <c r="L388" t="s">
        <v>77</v>
      </c>
      <c r="M388" t="s"/>
      <c r="N388" t="s">
        <v>78</v>
      </c>
      <c r="O388" t="s">
        <v>79</v>
      </c>
      <c r="P388" t="s">
        <v>382</v>
      </c>
      <c r="Q388" t="s"/>
      <c r="R388" t="s">
        <v>80</v>
      </c>
      <c r="S388" t="s">
        <v>290</v>
      </c>
      <c r="T388" t="s">
        <v>82</v>
      </c>
      <c r="U388" t="s"/>
      <c r="V388" t="s">
        <v>83</v>
      </c>
      <c r="W388" t="s">
        <v>84</v>
      </c>
      <c r="X388" t="s"/>
      <c r="Y388" t="s">
        <v>85</v>
      </c>
      <c r="Z388">
        <f>HYPERLINK("https://hotelmonitor-cachepage.eclerx.com/savepage/tk_15432194315149913_sr_2047.html","info")</f>
        <v/>
      </c>
      <c r="AA388" t="n">
        <v>224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/>
      <c r="AM388" t="s"/>
      <c r="AN388" t="s">
        <v>87</v>
      </c>
      <c r="AO388" t="s">
        <v>88</v>
      </c>
      <c r="AP388" t="n">
        <v>57</v>
      </c>
      <c r="AQ388" t="s">
        <v>89</v>
      </c>
      <c r="AR388" t="s">
        <v>103</v>
      </c>
      <c r="AS388" t="s"/>
      <c r="AT388" t="s">
        <v>91</v>
      </c>
      <c r="AU388" t="s"/>
      <c r="AV388" t="s"/>
      <c r="AW388" t="s"/>
      <c r="AX388" t="s"/>
      <c r="AY388" t="n">
        <v>2268274</v>
      </c>
      <c r="AZ388" t="s">
        <v>384</v>
      </c>
      <c r="BA388" t="s"/>
      <c r="BB388" t="n">
        <v>291598</v>
      </c>
      <c r="BC388" t="n">
        <v>-16.706053</v>
      </c>
      <c r="BD388" t="n">
        <v>28.053612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93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382</v>
      </c>
      <c r="F389" t="n">
        <v>353826</v>
      </c>
      <c r="G389" t="s">
        <v>74</v>
      </c>
      <c r="H389" t="s">
        <v>75</v>
      </c>
      <c r="I389" t="s"/>
      <c r="J389" t="s">
        <v>76</v>
      </c>
      <c r="K389" t="n">
        <v>157</v>
      </c>
      <c r="L389" t="s">
        <v>77</v>
      </c>
      <c r="M389" t="s"/>
      <c r="N389" t="s">
        <v>78</v>
      </c>
      <c r="O389" t="s">
        <v>79</v>
      </c>
      <c r="P389" t="s">
        <v>382</v>
      </c>
      <c r="Q389" t="s"/>
      <c r="R389" t="s">
        <v>80</v>
      </c>
      <c r="S389" t="s">
        <v>212</v>
      </c>
      <c r="T389" t="s">
        <v>82</v>
      </c>
      <c r="U389" t="s"/>
      <c r="V389" t="s">
        <v>83</v>
      </c>
      <c r="W389" t="s">
        <v>84</v>
      </c>
      <c r="X389" t="s"/>
      <c r="Y389" t="s">
        <v>85</v>
      </c>
      <c r="Z389">
        <f>HYPERLINK("https://hotelmonitor-cachepage.eclerx.com/savepage/tk_15432194315149913_sr_2047.html","info")</f>
        <v/>
      </c>
      <c r="AA389" t="n">
        <v>224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/>
      <c r="AM389" t="s"/>
      <c r="AN389" t="s">
        <v>87</v>
      </c>
      <c r="AO389" t="s">
        <v>88</v>
      </c>
      <c r="AP389" t="n">
        <v>57</v>
      </c>
      <c r="AQ389" t="s">
        <v>89</v>
      </c>
      <c r="AR389" t="s">
        <v>109</v>
      </c>
      <c r="AS389" t="s"/>
      <c r="AT389" t="s">
        <v>91</v>
      </c>
      <c r="AU389" t="s"/>
      <c r="AV389" t="s"/>
      <c r="AW389" t="s"/>
      <c r="AX389" t="s"/>
      <c r="AY389" t="n">
        <v>2268274</v>
      </c>
      <c r="AZ389" t="s">
        <v>384</v>
      </c>
      <c r="BA389" t="s"/>
      <c r="BB389" t="n">
        <v>291598</v>
      </c>
      <c r="BC389" t="n">
        <v>-16.706053</v>
      </c>
      <c r="BD389" t="n">
        <v>28.053612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93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382</v>
      </c>
      <c r="F390" t="n">
        <v>353826</v>
      </c>
      <c r="G390" t="s">
        <v>74</v>
      </c>
      <c r="H390" t="s">
        <v>75</v>
      </c>
      <c r="I390" t="s"/>
      <c r="J390" t="s">
        <v>76</v>
      </c>
      <c r="K390" t="n">
        <v>160</v>
      </c>
      <c r="L390" t="s">
        <v>77</v>
      </c>
      <c r="M390" t="s"/>
      <c r="N390" t="s">
        <v>78</v>
      </c>
      <c r="O390" t="s">
        <v>79</v>
      </c>
      <c r="P390" t="s">
        <v>382</v>
      </c>
      <c r="Q390" t="s"/>
      <c r="R390" t="s">
        <v>80</v>
      </c>
      <c r="S390" t="s">
        <v>387</v>
      </c>
      <c r="T390" t="s">
        <v>82</v>
      </c>
      <c r="U390" t="s"/>
      <c r="V390" t="s">
        <v>83</v>
      </c>
      <c r="W390" t="s">
        <v>84</v>
      </c>
      <c r="X390" t="s"/>
      <c r="Y390" t="s">
        <v>85</v>
      </c>
      <c r="Z390">
        <f>HYPERLINK("https://hotelmonitor-cachepage.eclerx.com/savepage/tk_15432194315149913_sr_2047.html","info")</f>
        <v/>
      </c>
      <c r="AA390" t="n">
        <v>224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/>
      <c r="AM390" t="s"/>
      <c r="AN390" t="s">
        <v>87</v>
      </c>
      <c r="AO390" t="s">
        <v>88</v>
      </c>
      <c r="AP390" t="n">
        <v>57</v>
      </c>
      <c r="AQ390" t="s">
        <v>89</v>
      </c>
      <c r="AR390" t="s">
        <v>113</v>
      </c>
      <c r="AS390" t="s"/>
      <c r="AT390" t="s">
        <v>91</v>
      </c>
      <c r="AU390" t="s"/>
      <c r="AV390" t="s"/>
      <c r="AW390" t="s"/>
      <c r="AX390" t="s"/>
      <c r="AY390" t="n">
        <v>2268274</v>
      </c>
      <c r="AZ390" t="s">
        <v>384</v>
      </c>
      <c r="BA390" t="s"/>
      <c r="BB390" t="n">
        <v>291598</v>
      </c>
      <c r="BC390" t="n">
        <v>-16.706053</v>
      </c>
      <c r="BD390" t="n">
        <v>28.053612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93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388</v>
      </c>
      <c r="F391" t="n">
        <v>72128</v>
      </c>
      <c r="G391" t="s">
        <v>74</v>
      </c>
      <c r="H391" t="s">
        <v>75</v>
      </c>
      <c r="I391" t="s"/>
      <c r="J391" t="s">
        <v>76</v>
      </c>
      <c r="K391" t="n">
        <v>38</v>
      </c>
      <c r="L391" t="s">
        <v>77</v>
      </c>
      <c r="M391" t="s"/>
      <c r="N391" t="s">
        <v>78</v>
      </c>
      <c r="O391" t="s">
        <v>79</v>
      </c>
      <c r="P391" t="s">
        <v>389</v>
      </c>
      <c r="Q391" t="s"/>
      <c r="R391" t="s">
        <v>80</v>
      </c>
      <c r="S391" t="s">
        <v>390</v>
      </c>
      <c r="T391" t="s">
        <v>82</v>
      </c>
      <c r="U391" t="s"/>
      <c r="V391" t="s">
        <v>83</v>
      </c>
      <c r="W391" t="s">
        <v>84</v>
      </c>
      <c r="X391" t="s"/>
      <c r="Y391" t="s">
        <v>85</v>
      </c>
      <c r="Z391">
        <f>HYPERLINK("https://hotelmonitor-cachepage.eclerx.com/savepage/tk_15432210047653313_sr_2047.html","info")</f>
        <v/>
      </c>
      <c r="AA391" t="n">
        <v>4085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/>
      <c r="AM391" t="s"/>
      <c r="AN391" t="s">
        <v>87</v>
      </c>
      <c r="AO391" t="s">
        <v>88</v>
      </c>
      <c r="AP391" t="n">
        <v>278</v>
      </c>
      <c r="AQ391" t="s">
        <v>89</v>
      </c>
      <c r="AR391" t="s">
        <v>99</v>
      </c>
      <c r="AS391" t="s"/>
      <c r="AT391" t="s">
        <v>91</v>
      </c>
      <c r="AU391" t="s"/>
      <c r="AV391" t="s"/>
      <c r="AW391" t="s"/>
      <c r="AX391" t="s"/>
      <c r="AY391" t="n">
        <v>2267564</v>
      </c>
      <c r="AZ391" t="s">
        <v>391</v>
      </c>
      <c r="BA391" t="s"/>
      <c r="BB391" t="n">
        <v>1126449</v>
      </c>
      <c r="BC391" t="n">
        <v>-16.551268</v>
      </c>
      <c r="BD391" t="n">
        <v>28.4159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93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388</v>
      </c>
      <c r="F392" t="n">
        <v>72128</v>
      </c>
      <c r="G392" t="s">
        <v>74</v>
      </c>
      <c r="H392" t="s">
        <v>75</v>
      </c>
      <c r="I392" t="s"/>
      <c r="J392" t="s">
        <v>76</v>
      </c>
      <c r="K392" t="n">
        <v>43</v>
      </c>
      <c r="L392" t="s">
        <v>77</v>
      </c>
      <c r="M392" t="s"/>
      <c r="N392" t="s">
        <v>78</v>
      </c>
      <c r="O392" t="s">
        <v>79</v>
      </c>
      <c r="P392" t="s">
        <v>389</v>
      </c>
      <c r="Q392" t="s"/>
      <c r="R392" t="s">
        <v>80</v>
      </c>
      <c r="S392" t="s">
        <v>191</v>
      </c>
      <c r="T392" t="s">
        <v>82</v>
      </c>
      <c r="U392" t="s"/>
      <c r="V392" t="s">
        <v>83</v>
      </c>
      <c r="W392" t="s">
        <v>84</v>
      </c>
      <c r="X392" t="s"/>
      <c r="Y392" t="s">
        <v>85</v>
      </c>
      <c r="Z392">
        <f>HYPERLINK("https://hotelmonitor-cachepage.eclerx.com/savepage/tk_15432210047653313_sr_2047.html","info")</f>
        <v/>
      </c>
      <c r="AA392" t="n">
        <v>4085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/>
      <c r="AM392" t="s"/>
      <c r="AN392" t="s">
        <v>87</v>
      </c>
      <c r="AO392" t="s">
        <v>88</v>
      </c>
      <c r="AP392" t="n">
        <v>278</v>
      </c>
      <c r="AQ392" t="s">
        <v>89</v>
      </c>
      <c r="AR392" t="s">
        <v>96</v>
      </c>
      <c r="AS392" t="s"/>
      <c r="AT392" t="s">
        <v>91</v>
      </c>
      <c r="AU392" t="s"/>
      <c r="AV392" t="s"/>
      <c r="AW392" t="s"/>
      <c r="AX392" t="s"/>
      <c r="AY392" t="n">
        <v>2267564</v>
      </c>
      <c r="AZ392" t="s">
        <v>391</v>
      </c>
      <c r="BA392" t="s"/>
      <c r="BB392" t="n">
        <v>1126449</v>
      </c>
      <c r="BC392" t="n">
        <v>-16.551268</v>
      </c>
      <c r="BD392" t="n">
        <v>28.4159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93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388</v>
      </c>
      <c r="F393" t="n">
        <v>72128</v>
      </c>
      <c r="G393" t="s">
        <v>74</v>
      </c>
      <c r="H393" t="s">
        <v>75</v>
      </c>
      <c r="I393" t="s"/>
      <c r="J393" t="s">
        <v>76</v>
      </c>
      <c r="K393" t="n">
        <v>40</v>
      </c>
      <c r="L393" t="s">
        <v>77</v>
      </c>
      <c r="M393" t="s"/>
      <c r="N393" t="s">
        <v>78</v>
      </c>
      <c r="O393" t="s">
        <v>79</v>
      </c>
      <c r="P393" t="s">
        <v>389</v>
      </c>
      <c r="Q393" t="s"/>
      <c r="R393" t="s">
        <v>80</v>
      </c>
      <c r="S393" t="s">
        <v>330</v>
      </c>
      <c r="T393" t="s">
        <v>82</v>
      </c>
      <c r="U393" t="s"/>
      <c r="V393" t="s">
        <v>83</v>
      </c>
      <c r="W393" t="s">
        <v>84</v>
      </c>
      <c r="X393" t="s"/>
      <c r="Y393" t="s">
        <v>85</v>
      </c>
      <c r="Z393">
        <f>HYPERLINK("https://hotelmonitor-cachepage.eclerx.com/savepage/tk_15432210047653313_sr_2047.html","info")</f>
        <v/>
      </c>
      <c r="AA393" t="n">
        <v>4085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/>
      <c r="AM393" t="s"/>
      <c r="AN393" t="s">
        <v>87</v>
      </c>
      <c r="AO393" t="s">
        <v>88</v>
      </c>
      <c r="AP393" t="n">
        <v>278</v>
      </c>
      <c r="AQ393" t="s">
        <v>89</v>
      </c>
      <c r="AR393" t="s">
        <v>90</v>
      </c>
      <c r="AS393" t="s"/>
      <c r="AT393" t="s">
        <v>91</v>
      </c>
      <c r="AU393" t="s"/>
      <c r="AV393" t="s"/>
      <c r="AW393" t="s"/>
      <c r="AX393" t="s"/>
      <c r="AY393" t="n">
        <v>2267564</v>
      </c>
      <c r="AZ393" t="s">
        <v>391</v>
      </c>
      <c r="BA393" t="s"/>
      <c r="BB393" t="n">
        <v>1126449</v>
      </c>
      <c r="BC393" t="n">
        <v>-16.551268</v>
      </c>
      <c r="BD393" t="n">
        <v>28.4159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93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388</v>
      </c>
      <c r="F394" t="n">
        <v>72128</v>
      </c>
      <c r="G394" t="s">
        <v>74</v>
      </c>
      <c r="H394" t="s">
        <v>75</v>
      </c>
      <c r="I394" t="s"/>
      <c r="J394" t="s">
        <v>76</v>
      </c>
      <c r="K394" t="n">
        <v>43</v>
      </c>
      <c r="L394" t="s">
        <v>77</v>
      </c>
      <c r="M394" t="s"/>
      <c r="N394" t="s">
        <v>78</v>
      </c>
      <c r="O394" t="s">
        <v>79</v>
      </c>
      <c r="P394" t="s">
        <v>389</v>
      </c>
      <c r="Q394" t="s"/>
      <c r="R394" t="s">
        <v>80</v>
      </c>
      <c r="S394" t="s">
        <v>191</v>
      </c>
      <c r="T394" t="s">
        <v>82</v>
      </c>
      <c r="U394" t="s"/>
      <c r="V394" t="s">
        <v>83</v>
      </c>
      <c r="W394" t="s">
        <v>84</v>
      </c>
      <c r="X394" t="s"/>
      <c r="Y394" t="s">
        <v>85</v>
      </c>
      <c r="Z394">
        <f>HYPERLINK("https://hotelmonitor-cachepage.eclerx.com/savepage/tk_15432210047653313_sr_2047.html","info")</f>
        <v/>
      </c>
      <c r="AA394" t="n">
        <v>4085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/>
      <c r="AM394" t="s"/>
      <c r="AN394" t="s">
        <v>87</v>
      </c>
      <c r="AO394" t="s">
        <v>88</v>
      </c>
      <c r="AP394" t="n">
        <v>278</v>
      </c>
      <c r="AQ394" t="s">
        <v>89</v>
      </c>
      <c r="AR394" t="s">
        <v>113</v>
      </c>
      <c r="AS394" t="s"/>
      <c r="AT394" t="s">
        <v>91</v>
      </c>
      <c r="AU394" t="s"/>
      <c r="AV394" t="s"/>
      <c r="AW394" t="s"/>
      <c r="AX394" t="s"/>
      <c r="AY394" t="n">
        <v>2267564</v>
      </c>
      <c r="AZ394" t="s">
        <v>391</v>
      </c>
      <c r="BA394" t="s"/>
      <c r="BB394" t="n">
        <v>1126449</v>
      </c>
      <c r="BC394" t="n">
        <v>-16.551268</v>
      </c>
      <c r="BD394" t="n">
        <v>28.4159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93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388</v>
      </c>
      <c r="F395" t="n">
        <v>72128</v>
      </c>
      <c r="G395" t="s">
        <v>74</v>
      </c>
      <c r="H395" t="s">
        <v>75</v>
      </c>
      <c r="I395" t="s"/>
      <c r="J395" t="s">
        <v>76</v>
      </c>
      <c r="K395" t="n">
        <v>40</v>
      </c>
      <c r="L395" t="s">
        <v>77</v>
      </c>
      <c r="M395" t="s"/>
      <c r="N395" t="s">
        <v>78</v>
      </c>
      <c r="O395" t="s">
        <v>79</v>
      </c>
      <c r="P395" t="s">
        <v>389</v>
      </c>
      <c r="Q395" t="s"/>
      <c r="R395" t="s">
        <v>80</v>
      </c>
      <c r="S395" t="s">
        <v>330</v>
      </c>
      <c r="T395" t="s">
        <v>82</v>
      </c>
      <c r="U395" t="s"/>
      <c r="V395" t="s">
        <v>83</v>
      </c>
      <c r="W395" t="s">
        <v>84</v>
      </c>
      <c r="X395" t="s"/>
      <c r="Y395" t="s">
        <v>85</v>
      </c>
      <c r="Z395">
        <f>HYPERLINK("https://hotelmonitor-cachepage.eclerx.com/savepage/tk_15432210047653313_sr_2047.html","info")</f>
        <v/>
      </c>
      <c r="AA395" t="n">
        <v>4085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/>
      <c r="AM395" t="s"/>
      <c r="AN395" t="s">
        <v>87</v>
      </c>
      <c r="AO395" t="s">
        <v>88</v>
      </c>
      <c r="AP395" t="n">
        <v>278</v>
      </c>
      <c r="AQ395" t="s">
        <v>89</v>
      </c>
      <c r="AR395" t="s">
        <v>111</v>
      </c>
      <c r="AS395" t="s"/>
      <c r="AT395" t="s">
        <v>91</v>
      </c>
      <c r="AU395" t="s"/>
      <c r="AV395" t="s"/>
      <c r="AW395" t="s"/>
      <c r="AX395" t="s"/>
      <c r="AY395" t="n">
        <v>2267564</v>
      </c>
      <c r="AZ395" t="s">
        <v>391</v>
      </c>
      <c r="BA395" t="s"/>
      <c r="BB395" t="n">
        <v>1126449</v>
      </c>
      <c r="BC395" t="n">
        <v>-16.551268</v>
      </c>
      <c r="BD395" t="n">
        <v>28.4159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93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388</v>
      </c>
      <c r="F396" t="n">
        <v>72128</v>
      </c>
      <c r="G396" t="s">
        <v>74</v>
      </c>
      <c r="H396" t="s">
        <v>75</v>
      </c>
      <c r="I396" t="s"/>
      <c r="J396" t="s">
        <v>76</v>
      </c>
      <c r="K396" t="n">
        <v>43</v>
      </c>
      <c r="L396" t="s">
        <v>77</v>
      </c>
      <c r="M396" t="s"/>
      <c r="N396" t="s">
        <v>78</v>
      </c>
      <c r="O396" t="s">
        <v>79</v>
      </c>
      <c r="P396" t="s">
        <v>389</v>
      </c>
      <c r="Q396" t="s"/>
      <c r="R396" t="s">
        <v>80</v>
      </c>
      <c r="S396" t="s">
        <v>191</v>
      </c>
      <c r="T396" t="s">
        <v>82</v>
      </c>
      <c r="U396" t="s"/>
      <c r="V396" t="s">
        <v>83</v>
      </c>
      <c r="W396" t="s">
        <v>84</v>
      </c>
      <c r="X396" t="s"/>
      <c r="Y396" t="s">
        <v>85</v>
      </c>
      <c r="Z396">
        <f>HYPERLINK("https://hotelmonitor-cachepage.eclerx.com/savepage/tk_15432210047653313_sr_2047.html","info")</f>
        <v/>
      </c>
      <c r="AA396" t="n">
        <v>4085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/>
      <c r="AM396" t="s"/>
      <c r="AN396" t="s">
        <v>87</v>
      </c>
      <c r="AO396" t="s">
        <v>88</v>
      </c>
      <c r="AP396" t="n">
        <v>278</v>
      </c>
      <c r="AQ396" t="s">
        <v>89</v>
      </c>
      <c r="AR396" t="s">
        <v>228</v>
      </c>
      <c r="AS396" t="s"/>
      <c r="AT396" t="s">
        <v>91</v>
      </c>
      <c r="AU396" t="s"/>
      <c r="AV396" t="s"/>
      <c r="AW396" t="s"/>
      <c r="AX396" t="s"/>
      <c r="AY396" t="n">
        <v>2267564</v>
      </c>
      <c r="AZ396" t="s">
        <v>391</v>
      </c>
      <c r="BA396" t="s"/>
      <c r="BB396" t="n">
        <v>1126449</v>
      </c>
      <c r="BC396" t="n">
        <v>-16.551268</v>
      </c>
      <c r="BD396" t="n">
        <v>28.4159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93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388</v>
      </c>
      <c r="F397" t="n">
        <v>72128</v>
      </c>
      <c r="G397" t="s">
        <v>74</v>
      </c>
      <c r="H397" t="s">
        <v>75</v>
      </c>
      <c r="I397" t="s"/>
      <c r="J397" t="s">
        <v>76</v>
      </c>
      <c r="K397" t="n">
        <v>41</v>
      </c>
      <c r="L397" t="s">
        <v>77</v>
      </c>
      <c r="M397" t="s"/>
      <c r="N397" t="s">
        <v>78</v>
      </c>
      <c r="O397" t="s">
        <v>79</v>
      </c>
      <c r="P397" t="s">
        <v>389</v>
      </c>
      <c r="Q397" t="s"/>
      <c r="R397" t="s">
        <v>80</v>
      </c>
      <c r="S397" t="s">
        <v>360</v>
      </c>
      <c r="T397" t="s">
        <v>82</v>
      </c>
      <c r="U397" t="s"/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HYPERLINK("https://hotelmonitor-cachepage.eclerx.com/savepage/tk_15432210047653313_sr_2047.html","info")</f>
        <v/>
      </c>
      <c r="AA397" t="n">
        <v>4085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/>
      <c r="AM397" t="s"/>
      <c r="AN397" t="s">
        <v>87</v>
      </c>
      <c r="AO397" t="s">
        <v>88</v>
      </c>
      <c r="AP397" t="n">
        <v>278</v>
      </c>
      <c r="AQ397" t="s">
        <v>89</v>
      </c>
      <c r="AR397" t="s">
        <v>109</v>
      </c>
      <c r="AS397" t="s"/>
      <c r="AT397" t="s">
        <v>91</v>
      </c>
      <c r="AU397" t="s"/>
      <c r="AV397" t="s"/>
      <c r="AW397" t="s"/>
      <c r="AX397" t="s"/>
      <c r="AY397" t="n">
        <v>2267564</v>
      </c>
      <c r="AZ397" t="s">
        <v>391</v>
      </c>
      <c r="BA397" t="s"/>
      <c r="BB397" t="n">
        <v>1126449</v>
      </c>
      <c r="BC397" t="n">
        <v>-16.551268</v>
      </c>
      <c r="BD397" t="n">
        <v>28.4159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93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388</v>
      </c>
      <c r="F398" t="n">
        <v>72128</v>
      </c>
      <c r="G398" t="s">
        <v>74</v>
      </c>
      <c r="H398" t="s">
        <v>75</v>
      </c>
      <c r="I398" t="s"/>
      <c r="J398" t="s">
        <v>76</v>
      </c>
      <c r="K398" t="n">
        <v>42</v>
      </c>
      <c r="L398" t="s">
        <v>77</v>
      </c>
      <c r="M398" t="s"/>
      <c r="N398" t="s">
        <v>78</v>
      </c>
      <c r="O398" t="s">
        <v>79</v>
      </c>
      <c r="P398" t="s">
        <v>389</v>
      </c>
      <c r="Q398" t="s"/>
      <c r="R398" t="s">
        <v>80</v>
      </c>
      <c r="S398" t="s">
        <v>284</v>
      </c>
      <c r="T398" t="s">
        <v>82</v>
      </c>
      <c r="U398" t="s"/>
      <c r="V398" t="s">
        <v>83</v>
      </c>
      <c r="W398" t="s">
        <v>84</v>
      </c>
      <c r="X398" t="s"/>
      <c r="Y398" t="s">
        <v>85</v>
      </c>
      <c r="Z398">
        <f>HYPERLINK("https://hotelmonitor-cachepage.eclerx.com/savepage/tk_15432210047653313_sr_2047.html","info")</f>
        <v/>
      </c>
      <c r="AA398" t="n">
        <v>4085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/>
      <c r="AM398" t="s"/>
      <c r="AN398" t="s">
        <v>87</v>
      </c>
      <c r="AO398" t="s">
        <v>88</v>
      </c>
      <c r="AP398" t="n">
        <v>278</v>
      </c>
      <c r="AQ398" t="s">
        <v>89</v>
      </c>
      <c r="AR398" t="s">
        <v>299</v>
      </c>
      <c r="AS398" t="s"/>
      <c r="AT398" t="s">
        <v>91</v>
      </c>
      <c r="AU398" t="s"/>
      <c r="AV398" t="s"/>
      <c r="AW398" t="s"/>
      <c r="AX398" t="s"/>
      <c r="AY398" t="n">
        <v>2267564</v>
      </c>
      <c r="AZ398" t="s">
        <v>391</v>
      </c>
      <c r="BA398" t="s"/>
      <c r="BB398" t="n">
        <v>1126449</v>
      </c>
      <c r="BC398" t="n">
        <v>-16.551268</v>
      </c>
      <c r="BD398" t="n">
        <v>28.4159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93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388</v>
      </c>
      <c r="F399" t="n">
        <v>72128</v>
      </c>
      <c r="G399" t="s">
        <v>74</v>
      </c>
      <c r="H399" t="s">
        <v>75</v>
      </c>
      <c r="I399" t="s"/>
      <c r="J399" t="s">
        <v>76</v>
      </c>
      <c r="K399" t="n">
        <v>40</v>
      </c>
      <c r="L399" t="s">
        <v>77</v>
      </c>
      <c r="M399" t="s"/>
      <c r="N399" t="s">
        <v>78</v>
      </c>
      <c r="O399" t="s">
        <v>79</v>
      </c>
      <c r="P399" t="s">
        <v>389</v>
      </c>
      <c r="Q399" t="s"/>
      <c r="R399" t="s">
        <v>80</v>
      </c>
      <c r="S399" t="s">
        <v>330</v>
      </c>
      <c r="T399" t="s">
        <v>82</v>
      </c>
      <c r="U399" t="s"/>
      <c r="V399" t="s">
        <v>83</v>
      </c>
      <c r="W399" t="s">
        <v>84</v>
      </c>
      <c r="X399" t="s"/>
      <c r="Y399" t="s">
        <v>85</v>
      </c>
      <c r="Z399">
        <f>HYPERLINK("https://hotelmonitor-cachepage.eclerx.com/savepage/tk_15432210047653313_sr_2047.html","info")</f>
        <v/>
      </c>
      <c r="AA399" t="n">
        <v>4085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/>
      <c r="AM399" t="s"/>
      <c r="AN399" t="s">
        <v>87</v>
      </c>
      <c r="AO399" t="s">
        <v>88</v>
      </c>
      <c r="AP399" t="n">
        <v>278</v>
      </c>
      <c r="AQ399" t="s">
        <v>89</v>
      </c>
      <c r="AR399" t="s">
        <v>118</v>
      </c>
      <c r="AS399" t="s"/>
      <c r="AT399" t="s">
        <v>91</v>
      </c>
      <c r="AU399" t="s"/>
      <c r="AV399" t="s"/>
      <c r="AW399" t="s"/>
      <c r="AX399" t="s"/>
      <c r="AY399" t="n">
        <v>2267564</v>
      </c>
      <c r="AZ399" t="s">
        <v>391</v>
      </c>
      <c r="BA399" t="s"/>
      <c r="BB399" t="n">
        <v>1126449</v>
      </c>
      <c r="BC399" t="n">
        <v>-16.551268</v>
      </c>
      <c r="BD399" t="n">
        <v>28.4159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93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392</v>
      </c>
      <c r="F400" t="n">
        <v>924985</v>
      </c>
      <c r="G400" t="s">
        <v>74</v>
      </c>
      <c r="H400" t="s">
        <v>75</v>
      </c>
      <c r="I400" t="s"/>
      <c r="J400" t="s">
        <v>76</v>
      </c>
      <c r="K400" t="n">
        <v>86</v>
      </c>
      <c r="L400" t="s">
        <v>77</v>
      </c>
      <c r="M400" t="s"/>
      <c r="N400" t="s">
        <v>78</v>
      </c>
      <c r="O400" t="s">
        <v>79</v>
      </c>
      <c r="P400" t="s">
        <v>393</v>
      </c>
      <c r="Q400" t="s"/>
      <c r="R400" t="s">
        <v>80</v>
      </c>
      <c r="S400" t="s">
        <v>207</v>
      </c>
      <c r="T400" t="s">
        <v>82</v>
      </c>
      <c r="U400" t="s"/>
      <c r="V400" t="s">
        <v>83</v>
      </c>
      <c r="W400" t="s">
        <v>84</v>
      </c>
      <c r="X400" t="s"/>
      <c r="Y400" t="s">
        <v>85</v>
      </c>
      <c r="Z400">
        <f>HYPERLINK("https://hotelmonitor-cachepage.eclerx.com/savepage/tk_15432201207732074_sr_2047.html","info")</f>
        <v/>
      </c>
      <c r="AA400" t="n">
        <v>164474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/>
      <c r="AM400" t="s"/>
      <c r="AN400" t="s">
        <v>87</v>
      </c>
      <c r="AO400" t="s">
        <v>88</v>
      </c>
      <c r="AP400" t="n">
        <v>154</v>
      </c>
      <c r="AQ400" t="s">
        <v>89</v>
      </c>
      <c r="AR400" t="s">
        <v>99</v>
      </c>
      <c r="AS400" t="s"/>
      <c r="AT400" t="s">
        <v>91</v>
      </c>
      <c r="AU400" t="s"/>
      <c r="AV400" t="s"/>
      <c r="AW400" t="s"/>
      <c r="AX400" t="s"/>
      <c r="AY400" t="n">
        <v>2660936</v>
      </c>
      <c r="AZ400" t="s">
        <v>394</v>
      </c>
      <c r="BA400" t="s"/>
      <c r="BB400" t="n">
        <v>288275</v>
      </c>
      <c r="BC400" t="n">
        <v>-16.731546</v>
      </c>
      <c r="BD400" t="n">
        <v>28.068611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93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392</v>
      </c>
      <c r="F401" t="n">
        <v>924985</v>
      </c>
      <c r="G401" t="s">
        <v>74</v>
      </c>
      <c r="H401" t="s">
        <v>75</v>
      </c>
      <c r="I401" t="s"/>
      <c r="J401" t="s">
        <v>76</v>
      </c>
      <c r="K401" t="n">
        <v>96</v>
      </c>
      <c r="L401" t="s">
        <v>77</v>
      </c>
      <c r="M401" t="s"/>
      <c r="N401" t="s">
        <v>78</v>
      </c>
      <c r="O401" t="s">
        <v>79</v>
      </c>
      <c r="P401" t="s">
        <v>393</v>
      </c>
      <c r="Q401" t="s"/>
      <c r="R401" t="s">
        <v>80</v>
      </c>
      <c r="S401" t="s">
        <v>140</v>
      </c>
      <c r="T401" t="s">
        <v>82</v>
      </c>
      <c r="U401" t="s"/>
      <c r="V401" t="s">
        <v>83</v>
      </c>
      <c r="W401" t="s">
        <v>84</v>
      </c>
      <c r="X401" t="s"/>
      <c r="Y401" t="s">
        <v>85</v>
      </c>
      <c r="Z401">
        <f>HYPERLINK("https://hotelmonitor-cachepage.eclerx.com/savepage/tk_15432201207732074_sr_2047.html","info")</f>
        <v/>
      </c>
      <c r="AA401" t="n">
        <v>164474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/>
      <c r="AM401" t="s"/>
      <c r="AN401" t="s">
        <v>87</v>
      </c>
      <c r="AO401" t="s">
        <v>88</v>
      </c>
      <c r="AP401" t="n">
        <v>154</v>
      </c>
      <c r="AQ401" t="s">
        <v>89</v>
      </c>
      <c r="AR401" t="s">
        <v>95</v>
      </c>
      <c r="AS401" t="s"/>
      <c r="AT401" t="s">
        <v>91</v>
      </c>
      <c r="AU401" t="s"/>
      <c r="AV401" t="s"/>
      <c r="AW401" t="s"/>
      <c r="AX401" t="s"/>
      <c r="AY401" t="n">
        <v>2660936</v>
      </c>
      <c r="AZ401" t="s">
        <v>394</v>
      </c>
      <c r="BA401" t="s"/>
      <c r="BB401" t="n">
        <v>288275</v>
      </c>
      <c r="BC401" t="n">
        <v>-16.731546</v>
      </c>
      <c r="BD401" t="n">
        <v>28.068611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93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392</v>
      </c>
      <c r="F402" t="n">
        <v>924985</v>
      </c>
      <c r="G402" t="s">
        <v>74</v>
      </c>
      <c r="H402" t="s">
        <v>75</v>
      </c>
      <c r="I402" t="s"/>
      <c r="J402" t="s">
        <v>76</v>
      </c>
      <c r="K402" t="n">
        <v>96</v>
      </c>
      <c r="L402" t="s">
        <v>77</v>
      </c>
      <c r="M402" t="s"/>
      <c r="N402" t="s">
        <v>78</v>
      </c>
      <c r="O402" t="s">
        <v>79</v>
      </c>
      <c r="P402" t="s">
        <v>393</v>
      </c>
      <c r="Q402" t="s"/>
      <c r="R402" t="s">
        <v>80</v>
      </c>
      <c r="S402" t="s">
        <v>140</v>
      </c>
      <c r="T402" t="s">
        <v>82</v>
      </c>
      <c r="U402" t="s"/>
      <c r="V402" t="s">
        <v>83</v>
      </c>
      <c r="W402" t="s">
        <v>84</v>
      </c>
      <c r="X402" t="s"/>
      <c r="Y402" t="s">
        <v>85</v>
      </c>
      <c r="Z402">
        <f>HYPERLINK("https://hotelmonitor-cachepage.eclerx.com/savepage/tk_15432201207732074_sr_2047.html","info")</f>
        <v/>
      </c>
      <c r="AA402" t="n">
        <v>164474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>
        <v>87</v>
      </c>
      <c r="AO402" t="s">
        <v>88</v>
      </c>
      <c r="AP402" t="n">
        <v>154</v>
      </c>
      <c r="AQ402" t="s">
        <v>89</v>
      </c>
      <c r="AR402" t="s">
        <v>96</v>
      </c>
      <c r="AS402" t="s"/>
      <c r="AT402" t="s">
        <v>91</v>
      </c>
      <c r="AU402" t="s"/>
      <c r="AV402" t="s"/>
      <c r="AW402" t="s"/>
      <c r="AX402" t="s"/>
      <c r="AY402" t="n">
        <v>2660936</v>
      </c>
      <c r="AZ402" t="s">
        <v>394</v>
      </c>
      <c r="BA402" t="s"/>
      <c r="BB402" t="n">
        <v>288275</v>
      </c>
      <c r="BC402" t="n">
        <v>-16.731546</v>
      </c>
      <c r="BD402" t="n">
        <v>28.068611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93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392</v>
      </c>
      <c r="F403" t="n">
        <v>924985</v>
      </c>
      <c r="G403" t="s">
        <v>74</v>
      </c>
      <c r="H403" t="s">
        <v>75</v>
      </c>
      <c r="I403" t="s"/>
      <c r="J403" t="s">
        <v>76</v>
      </c>
      <c r="K403" t="n">
        <v>96</v>
      </c>
      <c r="L403" t="s">
        <v>77</v>
      </c>
      <c r="M403" t="s"/>
      <c r="N403" t="s">
        <v>78</v>
      </c>
      <c r="O403" t="s">
        <v>79</v>
      </c>
      <c r="P403" t="s">
        <v>393</v>
      </c>
      <c r="Q403" t="s"/>
      <c r="R403" t="s">
        <v>80</v>
      </c>
      <c r="S403" t="s">
        <v>140</v>
      </c>
      <c r="T403" t="s">
        <v>82</v>
      </c>
      <c r="U403" t="s"/>
      <c r="V403" t="s">
        <v>83</v>
      </c>
      <c r="W403" t="s">
        <v>84</v>
      </c>
      <c r="X403" t="s"/>
      <c r="Y403" t="s">
        <v>85</v>
      </c>
      <c r="Z403">
        <f>HYPERLINK("https://hotelmonitor-cachepage.eclerx.com/savepage/tk_15432201207732074_sr_2047.html","info")</f>
        <v/>
      </c>
      <c r="AA403" t="n">
        <v>164474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>
        <v>87</v>
      </c>
      <c r="AO403" t="s">
        <v>88</v>
      </c>
      <c r="AP403" t="n">
        <v>154</v>
      </c>
      <c r="AQ403" t="s">
        <v>89</v>
      </c>
      <c r="AR403" t="s">
        <v>97</v>
      </c>
      <c r="AS403" t="s"/>
      <c r="AT403" t="s">
        <v>91</v>
      </c>
      <c r="AU403" t="s"/>
      <c r="AV403" t="s"/>
      <c r="AW403" t="s"/>
      <c r="AX403" t="s"/>
      <c r="AY403" t="n">
        <v>2660936</v>
      </c>
      <c r="AZ403" t="s">
        <v>394</v>
      </c>
      <c r="BA403" t="s"/>
      <c r="BB403" t="n">
        <v>288275</v>
      </c>
      <c r="BC403" t="n">
        <v>-16.731546</v>
      </c>
      <c r="BD403" t="n">
        <v>28.068611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93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392</v>
      </c>
      <c r="F404" t="n">
        <v>924985</v>
      </c>
      <c r="G404" t="s">
        <v>74</v>
      </c>
      <c r="H404" t="s">
        <v>75</v>
      </c>
      <c r="I404" t="s"/>
      <c r="J404" t="s">
        <v>76</v>
      </c>
      <c r="K404" t="n">
        <v>86</v>
      </c>
      <c r="L404" t="s">
        <v>77</v>
      </c>
      <c r="M404" t="s"/>
      <c r="N404" t="s">
        <v>78</v>
      </c>
      <c r="O404" t="s">
        <v>79</v>
      </c>
      <c r="P404" t="s">
        <v>393</v>
      </c>
      <c r="Q404" t="s"/>
      <c r="R404" t="s">
        <v>80</v>
      </c>
      <c r="S404" t="s">
        <v>207</v>
      </c>
      <c r="T404" t="s">
        <v>82</v>
      </c>
      <c r="U404" t="s"/>
      <c r="V404" t="s">
        <v>83</v>
      </c>
      <c r="W404" t="s">
        <v>84</v>
      </c>
      <c r="X404" t="s"/>
      <c r="Y404" t="s">
        <v>85</v>
      </c>
      <c r="Z404">
        <f>HYPERLINK("https://hotelmonitor-cachepage.eclerx.com/savepage/tk_15432201207732074_sr_2047.html","info")</f>
        <v/>
      </c>
      <c r="AA404" t="n">
        <v>164474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>
        <v>87</v>
      </c>
      <c r="AO404" t="s">
        <v>88</v>
      </c>
      <c r="AP404" t="n">
        <v>154</v>
      </c>
      <c r="AQ404" t="s">
        <v>89</v>
      </c>
      <c r="AR404" t="s">
        <v>90</v>
      </c>
      <c r="AS404" t="s"/>
      <c r="AT404" t="s">
        <v>91</v>
      </c>
      <c r="AU404" t="s"/>
      <c r="AV404" t="s"/>
      <c r="AW404" t="s"/>
      <c r="AX404" t="s"/>
      <c r="AY404" t="n">
        <v>2660936</v>
      </c>
      <c r="AZ404" t="s">
        <v>394</v>
      </c>
      <c r="BA404" t="s"/>
      <c r="BB404" t="n">
        <v>288275</v>
      </c>
      <c r="BC404" t="n">
        <v>-16.731546</v>
      </c>
      <c r="BD404" t="n">
        <v>28.068611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93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392</v>
      </c>
      <c r="F405" t="n">
        <v>924985</v>
      </c>
      <c r="G405" t="s">
        <v>74</v>
      </c>
      <c r="H405" t="s">
        <v>75</v>
      </c>
      <c r="I405" t="s"/>
      <c r="J405" t="s">
        <v>76</v>
      </c>
      <c r="K405" t="n">
        <v>118</v>
      </c>
      <c r="L405" t="s">
        <v>77</v>
      </c>
      <c r="M405" t="s"/>
      <c r="N405" t="s">
        <v>78</v>
      </c>
      <c r="O405" t="s">
        <v>79</v>
      </c>
      <c r="P405" t="s">
        <v>393</v>
      </c>
      <c r="Q405" t="s"/>
      <c r="R405" t="s">
        <v>80</v>
      </c>
      <c r="S405" t="s">
        <v>395</v>
      </c>
      <c r="T405" t="s">
        <v>82</v>
      </c>
      <c r="U405" t="s"/>
      <c r="V405" t="s">
        <v>83</v>
      </c>
      <c r="W405" t="s">
        <v>84</v>
      </c>
      <c r="X405" t="s"/>
      <c r="Y405" t="s">
        <v>85</v>
      </c>
      <c r="Z405">
        <f>HYPERLINK("https://hotelmonitor-cachepage.eclerx.com/savepage/tk_15432201207732074_sr_2047.html","info")</f>
        <v/>
      </c>
      <c r="AA405" t="n">
        <v>164474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>
        <v>87</v>
      </c>
      <c r="AO405" t="s">
        <v>88</v>
      </c>
      <c r="AP405" t="n">
        <v>154</v>
      </c>
      <c r="AQ405" t="s">
        <v>89</v>
      </c>
      <c r="AR405" t="s">
        <v>293</v>
      </c>
      <c r="AS405" t="s"/>
      <c r="AT405" t="s">
        <v>91</v>
      </c>
      <c r="AU405" t="s"/>
      <c r="AV405" t="s"/>
      <c r="AW405" t="s"/>
      <c r="AX405" t="s"/>
      <c r="AY405" t="n">
        <v>2660936</v>
      </c>
      <c r="AZ405" t="s">
        <v>394</v>
      </c>
      <c r="BA405" t="s"/>
      <c r="BB405" t="n">
        <v>288275</v>
      </c>
      <c r="BC405" t="n">
        <v>-16.731546</v>
      </c>
      <c r="BD405" t="n">
        <v>28.068611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93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392</v>
      </c>
      <c r="F406" t="n">
        <v>924985</v>
      </c>
      <c r="G406" t="s">
        <v>74</v>
      </c>
      <c r="H406" t="s">
        <v>75</v>
      </c>
      <c r="I406" t="s"/>
      <c r="J406" t="s">
        <v>76</v>
      </c>
      <c r="K406" t="n">
        <v>94</v>
      </c>
      <c r="L406" t="s">
        <v>77</v>
      </c>
      <c r="M406" t="s"/>
      <c r="N406" t="s">
        <v>78</v>
      </c>
      <c r="O406" t="s">
        <v>79</v>
      </c>
      <c r="P406" t="s">
        <v>393</v>
      </c>
      <c r="Q406" t="s"/>
      <c r="R406" t="s">
        <v>80</v>
      </c>
      <c r="S406" t="s">
        <v>237</v>
      </c>
      <c r="T406" t="s">
        <v>82</v>
      </c>
      <c r="U406" t="s"/>
      <c r="V406" t="s">
        <v>83</v>
      </c>
      <c r="W406" t="s">
        <v>84</v>
      </c>
      <c r="X406" t="s"/>
      <c r="Y406" t="s">
        <v>85</v>
      </c>
      <c r="Z406">
        <f>HYPERLINK("https://hotelmonitor-cachepage.eclerx.com/savepage/tk_15432201207732074_sr_2047.html","info")</f>
        <v/>
      </c>
      <c r="AA406" t="n">
        <v>164474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>
        <v>87</v>
      </c>
      <c r="AO406" t="s">
        <v>88</v>
      </c>
      <c r="AP406" t="n">
        <v>154</v>
      </c>
      <c r="AQ406" t="s">
        <v>89</v>
      </c>
      <c r="AR406" t="s">
        <v>113</v>
      </c>
      <c r="AS406" t="s"/>
      <c r="AT406" t="s">
        <v>91</v>
      </c>
      <c r="AU406" t="s"/>
      <c r="AV406" t="s"/>
      <c r="AW406" t="s"/>
      <c r="AX406" t="s"/>
      <c r="AY406" t="n">
        <v>2660936</v>
      </c>
      <c r="AZ406" t="s">
        <v>394</v>
      </c>
      <c r="BA406" t="s"/>
      <c r="BB406" t="n">
        <v>288275</v>
      </c>
      <c r="BC406" t="n">
        <v>-16.731546</v>
      </c>
      <c r="BD406" t="n">
        <v>28.068611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93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392</v>
      </c>
      <c r="F407" t="n">
        <v>924985</v>
      </c>
      <c r="G407" t="s">
        <v>74</v>
      </c>
      <c r="H407" t="s">
        <v>75</v>
      </c>
      <c r="I407" t="s"/>
      <c r="J407" t="s">
        <v>76</v>
      </c>
      <c r="K407" t="n">
        <v>99</v>
      </c>
      <c r="L407" t="s">
        <v>77</v>
      </c>
      <c r="M407" t="s"/>
      <c r="N407" t="s">
        <v>78</v>
      </c>
      <c r="O407" t="s">
        <v>79</v>
      </c>
      <c r="P407" t="s">
        <v>393</v>
      </c>
      <c r="Q407" t="s"/>
      <c r="R407" t="s">
        <v>80</v>
      </c>
      <c r="S407" t="s">
        <v>174</v>
      </c>
      <c r="T407" t="s">
        <v>82</v>
      </c>
      <c r="U407" t="s"/>
      <c r="V407" t="s">
        <v>83</v>
      </c>
      <c r="W407" t="s">
        <v>84</v>
      </c>
      <c r="X407" t="s"/>
      <c r="Y407" t="s">
        <v>85</v>
      </c>
      <c r="Z407">
        <f>HYPERLINK("https://hotelmonitor-cachepage.eclerx.com/savepage/tk_15432201207732074_sr_2047.html","info")</f>
        <v/>
      </c>
      <c r="AA407" t="n">
        <v>164474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>
        <v>87</v>
      </c>
      <c r="AO407" t="s">
        <v>88</v>
      </c>
      <c r="AP407" t="n">
        <v>154</v>
      </c>
      <c r="AQ407" t="s">
        <v>89</v>
      </c>
      <c r="AR407" t="s">
        <v>299</v>
      </c>
      <c r="AS407" t="s"/>
      <c r="AT407" t="s">
        <v>91</v>
      </c>
      <c r="AU407" t="s"/>
      <c r="AV407" t="s"/>
      <c r="AW407" t="s"/>
      <c r="AX407" t="s"/>
      <c r="AY407" t="n">
        <v>2660936</v>
      </c>
      <c r="AZ407" t="s">
        <v>394</v>
      </c>
      <c r="BA407" t="s"/>
      <c r="BB407" t="n">
        <v>288275</v>
      </c>
      <c r="BC407" t="n">
        <v>-16.731546</v>
      </c>
      <c r="BD407" t="n">
        <v>28.068611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93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392</v>
      </c>
      <c r="F408" t="n">
        <v>924985</v>
      </c>
      <c r="G408" t="s">
        <v>74</v>
      </c>
      <c r="H408" t="s">
        <v>75</v>
      </c>
      <c r="I408" t="s"/>
      <c r="J408" t="s">
        <v>76</v>
      </c>
      <c r="K408" t="n">
        <v>91</v>
      </c>
      <c r="L408" t="s">
        <v>77</v>
      </c>
      <c r="M408" t="s"/>
      <c r="N408" t="s">
        <v>78</v>
      </c>
      <c r="O408" t="s">
        <v>79</v>
      </c>
      <c r="P408" t="s">
        <v>393</v>
      </c>
      <c r="Q408" t="s"/>
      <c r="R408" t="s">
        <v>80</v>
      </c>
      <c r="S408" t="s">
        <v>208</v>
      </c>
      <c r="T408" t="s">
        <v>82</v>
      </c>
      <c r="U408" t="s"/>
      <c r="V408" t="s">
        <v>83</v>
      </c>
      <c r="W408" t="s">
        <v>84</v>
      </c>
      <c r="X408" t="s"/>
      <c r="Y408" t="s">
        <v>85</v>
      </c>
      <c r="Z408">
        <f>HYPERLINK("https://hotelmonitor-cachepage.eclerx.com/savepage/tk_15432201207732074_sr_2047.html","info")</f>
        <v/>
      </c>
      <c r="AA408" t="n">
        <v>164474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>
        <v>87</v>
      </c>
      <c r="AO408" t="s">
        <v>88</v>
      </c>
      <c r="AP408" t="n">
        <v>154</v>
      </c>
      <c r="AQ408" t="s">
        <v>89</v>
      </c>
      <c r="AR408" t="s">
        <v>111</v>
      </c>
      <c r="AS408" t="s"/>
      <c r="AT408" t="s">
        <v>91</v>
      </c>
      <c r="AU408" t="s"/>
      <c r="AV408" t="s"/>
      <c r="AW408" t="s"/>
      <c r="AX408" t="s"/>
      <c r="AY408" t="n">
        <v>2660936</v>
      </c>
      <c r="AZ408" t="s">
        <v>394</v>
      </c>
      <c r="BA408" t="s"/>
      <c r="BB408" t="n">
        <v>288275</v>
      </c>
      <c r="BC408" t="n">
        <v>-16.731546</v>
      </c>
      <c r="BD408" t="n">
        <v>28.068611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93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392</v>
      </c>
      <c r="F409" t="n">
        <v>924985</v>
      </c>
      <c r="G409" t="s">
        <v>74</v>
      </c>
      <c r="H409" t="s">
        <v>75</v>
      </c>
      <c r="I409" t="s"/>
      <c r="J409" t="s">
        <v>76</v>
      </c>
      <c r="K409" t="n">
        <v>96</v>
      </c>
      <c r="L409" t="s">
        <v>77</v>
      </c>
      <c r="M409" t="s"/>
      <c r="N409" t="s">
        <v>78</v>
      </c>
      <c r="O409" t="s">
        <v>79</v>
      </c>
      <c r="P409" t="s">
        <v>393</v>
      </c>
      <c r="Q409" t="s"/>
      <c r="R409" t="s">
        <v>80</v>
      </c>
      <c r="S409" t="s">
        <v>140</v>
      </c>
      <c r="T409" t="s">
        <v>82</v>
      </c>
      <c r="U409" t="s"/>
      <c r="V409" t="s">
        <v>83</v>
      </c>
      <c r="W409" t="s">
        <v>84</v>
      </c>
      <c r="X409" t="s"/>
      <c r="Y409" t="s">
        <v>85</v>
      </c>
      <c r="Z409">
        <f>HYPERLINK("https://hotelmonitor-cachepage.eclerx.com/savepage/tk_15432201207732074_sr_2047.html","info")</f>
        <v/>
      </c>
      <c r="AA409" t="n">
        <v>164474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>
        <v>87</v>
      </c>
      <c r="AO409" t="s">
        <v>88</v>
      </c>
      <c r="AP409" t="n">
        <v>154</v>
      </c>
      <c r="AQ409" t="s">
        <v>89</v>
      </c>
      <c r="AR409" t="s">
        <v>107</v>
      </c>
      <c r="AS409" t="s"/>
      <c r="AT409" t="s">
        <v>91</v>
      </c>
      <c r="AU409" t="s"/>
      <c r="AV409" t="s"/>
      <c r="AW409" t="s"/>
      <c r="AX409" t="s"/>
      <c r="AY409" t="n">
        <v>2660936</v>
      </c>
      <c r="AZ409" t="s">
        <v>394</v>
      </c>
      <c r="BA409" t="s"/>
      <c r="BB409" t="n">
        <v>288275</v>
      </c>
      <c r="BC409" t="n">
        <v>-16.731546</v>
      </c>
      <c r="BD409" t="n">
        <v>28.068611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93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392</v>
      </c>
      <c r="F410" t="n">
        <v>924985</v>
      </c>
      <c r="G410" t="s">
        <v>74</v>
      </c>
      <c r="H410" t="s">
        <v>75</v>
      </c>
      <c r="I410" t="s"/>
      <c r="J410" t="s">
        <v>76</v>
      </c>
      <c r="K410" t="n">
        <v>96</v>
      </c>
      <c r="L410" t="s">
        <v>77</v>
      </c>
      <c r="M410" t="s"/>
      <c r="N410" t="s">
        <v>78</v>
      </c>
      <c r="O410" t="s">
        <v>79</v>
      </c>
      <c r="P410" t="s">
        <v>393</v>
      </c>
      <c r="Q410" t="s"/>
      <c r="R410" t="s">
        <v>80</v>
      </c>
      <c r="S410" t="s">
        <v>140</v>
      </c>
      <c r="T410" t="s">
        <v>82</v>
      </c>
      <c r="U410" t="s"/>
      <c r="V410" t="s">
        <v>83</v>
      </c>
      <c r="W410" t="s">
        <v>84</v>
      </c>
      <c r="X410" t="s"/>
      <c r="Y410" t="s">
        <v>85</v>
      </c>
      <c r="Z410">
        <f>HYPERLINK("https://hotelmonitor-cachepage.eclerx.com/savepage/tk_15432201207732074_sr_2047.html","info")</f>
        <v/>
      </c>
      <c r="AA410" t="n">
        <v>164474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>
        <v>87</v>
      </c>
      <c r="AO410" t="s">
        <v>88</v>
      </c>
      <c r="AP410" t="n">
        <v>154</v>
      </c>
      <c r="AQ410" t="s">
        <v>89</v>
      </c>
      <c r="AR410" t="s">
        <v>116</v>
      </c>
      <c r="AS410" t="s"/>
      <c r="AT410" t="s">
        <v>91</v>
      </c>
      <c r="AU410" t="s"/>
      <c r="AV410" t="s"/>
      <c r="AW410" t="s"/>
      <c r="AX410" t="s"/>
      <c r="AY410" t="n">
        <v>2660936</v>
      </c>
      <c r="AZ410" t="s">
        <v>394</v>
      </c>
      <c r="BA410" t="s"/>
      <c r="BB410" t="n">
        <v>288275</v>
      </c>
      <c r="BC410" t="n">
        <v>-16.731546</v>
      </c>
      <c r="BD410" t="n">
        <v>28.068611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93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392</v>
      </c>
      <c r="F411" t="n">
        <v>924985</v>
      </c>
      <c r="G411" t="s">
        <v>74</v>
      </c>
      <c r="H411" t="s">
        <v>75</v>
      </c>
      <c r="I411" t="s"/>
      <c r="J411" t="s">
        <v>76</v>
      </c>
      <c r="K411" t="n">
        <v>96</v>
      </c>
      <c r="L411" t="s">
        <v>77</v>
      </c>
      <c r="M411" t="s"/>
      <c r="N411" t="s">
        <v>78</v>
      </c>
      <c r="O411" t="s">
        <v>79</v>
      </c>
      <c r="P411" t="s">
        <v>393</v>
      </c>
      <c r="Q411" t="s"/>
      <c r="R411" t="s">
        <v>80</v>
      </c>
      <c r="S411" t="s">
        <v>140</v>
      </c>
      <c r="T411" t="s">
        <v>82</v>
      </c>
      <c r="U411" t="s"/>
      <c r="V411" t="s">
        <v>83</v>
      </c>
      <c r="W411" t="s">
        <v>84</v>
      </c>
      <c r="X411" t="s"/>
      <c r="Y411" t="s">
        <v>85</v>
      </c>
      <c r="Z411">
        <f>HYPERLINK("https://hotelmonitor-cachepage.eclerx.com/savepage/tk_15432201207732074_sr_2047.html","info")</f>
        <v/>
      </c>
      <c r="AA411" t="n">
        <v>164474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>
        <v>87</v>
      </c>
      <c r="AO411" t="s">
        <v>88</v>
      </c>
      <c r="AP411" t="n">
        <v>154</v>
      </c>
      <c r="AQ411" t="s">
        <v>89</v>
      </c>
      <c r="AR411" t="s">
        <v>96</v>
      </c>
      <c r="AS411" t="s"/>
      <c r="AT411" t="s">
        <v>91</v>
      </c>
      <c r="AU411" t="s"/>
      <c r="AV411" t="s"/>
      <c r="AW411" t="s"/>
      <c r="AX411" t="s"/>
      <c r="AY411" t="n">
        <v>2660936</v>
      </c>
      <c r="AZ411" t="s">
        <v>394</v>
      </c>
      <c r="BA411" t="s"/>
      <c r="BB411" t="n">
        <v>288275</v>
      </c>
      <c r="BC411" t="n">
        <v>-16.731546</v>
      </c>
      <c r="BD411" t="n">
        <v>28.068611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93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396</v>
      </c>
      <c r="F412" t="s"/>
      <c r="G412" t="s">
        <v>74</v>
      </c>
      <c r="H412" t="s">
        <v>75</v>
      </c>
      <c r="I412" t="s"/>
      <c r="J412" t="s">
        <v>76</v>
      </c>
      <c r="K412" t="n">
        <v>221</v>
      </c>
      <c r="L412" t="s">
        <v>77</v>
      </c>
      <c r="M412" t="s"/>
      <c r="N412" t="s">
        <v>78</v>
      </c>
      <c r="O412" t="s">
        <v>79</v>
      </c>
      <c r="P412" t="s">
        <v>396</v>
      </c>
      <c r="Q412" t="s"/>
      <c r="R412" t="s">
        <v>80</v>
      </c>
      <c r="S412" t="s">
        <v>397</v>
      </c>
      <c r="T412" t="s">
        <v>82</v>
      </c>
      <c r="U412" t="s"/>
      <c r="V412" t="s">
        <v>83</v>
      </c>
      <c r="W412" t="s">
        <v>84</v>
      </c>
      <c r="X412" t="s"/>
      <c r="Y412" t="s">
        <v>85</v>
      </c>
      <c r="Z412">
        <f>HYPERLINK("https://hotelmonitor-cachepage.eclerx.com/savepage/tk_15432190988409443_sr_2047.html","info")</f>
        <v/>
      </c>
      <c r="AA412" t="s"/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>
        <v>87</v>
      </c>
      <c r="AO412" t="s">
        <v>88</v>
      </c>
      <c r="AP412" t="n">
        <v>10</v>
      </c>
      <c r="AQ412" t="s">
        <v>89</v>
      </c>
      <c r="AR412" t="s">
        <v>90</v>
      </c>
      <c r="AS412" t="s"/>
      <c r="AT412" t="s">
        <v>91</v>
      </c>
      <c r="AU412" t="s"/>
      <c r="AV412" t="s"/>
      <c r="AW412" t="s"/>
      <c r="AX412" t="s"/>
      <c r="AY412" t="s"/>
      <c r="AZ412" t="s"/>
      <c r="BA412" t="s"/>
      <c r="BB412" t="n">
        <v>585324</v>
      </c>
      <c r="BC412" t="s"/>
      <c r="BD412" t="s"/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93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396</v>
      </c>
      <c r="F413" t="s"/>
      <c r="G413" t="s">
        <v>74</v>
      </c>
      <c r="H413" t="s">
        <v>75</v>
      </c>
      <c r="I413" t="s"/>
      <c r="J413" t="s">
        <v>76</v>
      </c>
      <c r="K413" t="n">
        <v>235</v>
      </c>
      <c r="L413" t="s">
        <v>77</v>
      </c>
      <c r="M413" t="s"/>
      <c r="N413" t="s">
        <v>78</v>
      </c>
      <c r="O413" t="s">
        <v>79</v>
      </c>
      <c r="P413" t="s">
        <v>396</v>
      </c>
      <c r="Q413" t="s"/>
      <c r="R413" t="s">
        <v>80</v>
      </c>
      <c r="S413" t="s">
        <v>398</v>
      </c>
      <c r="T413" t="s">
        <v>82</v>
      </c>
      <c r="U413" t="s"/>
      <c r="V413" t="s">
        <v>83</v>
      </c>
      <c r="W413" t="s">
        <v>84</v>
      </c>
      <c r="X413" t="s"/>
      <c r="Y413" t="s">
        <v>85</v>
      </c>
      <c r="Z413">
        <f>HYPERLINK("https://hotelmonitor-cachepage.eclerx.com/savepage/tk_15432190988409443_sr_2047.html","info")</f>
        <v/>
      </c>
      <c r="AA413" t="s"/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>
        <v>87</v>
      </c>
      <c r="AO413" t="s">
        <v>88</v>
      </c>
      <c r="AP413" t="n">
        <v>10</v>
      </c>
      <c r="AQ413" t="s">
        <v>89</v>
      </c>
      <c r="AR413" t="s">
        <v>96</v>
      </c>
      <c r="AS413" t="s"/>
      <c r="AT413" t="s">
        <v>91</v>
      </c>
      <c r="AU413" t="s"/>
      <c r="AV413" t="s"/>
      <c r="AW413" t="s"/>
      <c r="AX413" t="s"/>
      <c r="AY413" t="s"/>
      <c r="AZ413" t="s"/>
      <c r="BA413" t="s"/>
      <c r="BB413" t="n">
        <v>585324</v>
      </c>
      <c r="BC413" t="s"/>
      <c r="BD413" t="s"/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93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396</v>
      </c>
      <c r="F414" t="s"/>
      <c r="G414" t="s">
        <v>74</v>
      </c>
      <c r="H414" t="s">
        <v>75</v>
      </c>
      <c r="I414" t="s"/>
      <c r="J414" t="s">
        <v>76</v>
      </c>
      <c r="K414" t="n">
        <v>235</v>
      </c>
      <c r="L414" t="s">
        <v>77</v>
      </c>
      <c r="M414" t="s"/>
      <c r="N414" t="s">
        <v>78</v>
      </c>
      <c r="O414" t="s">
        <v>79</v>
      </c>
      <c r="P414" t="s">
        <v>396</v>
      </c>
      <c r="Q414" t="s"/>
      <c r="R414" t="s">
        <v>80</v>
      </c>
      <c r="S414" t="s">
        <v>398</v>
      </c>
      <c r="T414" t="s">
        <v>82</v>
      </c>
      <c r="U414" t="s"/>
      <c r="V414" t="s">
        <v>83</v>
      </c>
      <c r="W414" t="s">
        <v>84</v>
      </c>
      <c r="X414" t="s"/>
      <c r="Y414" t="s">
        <v>85</v>
      </c>
      <c r="Z414">
        <f>HYPERLINK("https://hotelmonitor-cachepage.eclerx.com/savepage/tk_15432190988409443_sr_2047.html","info")</f>
        <v/>
      </c>
      <c r="AA414" t="s"/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>
        <v>87</v>
      </c>
      <c r="AO414" t="s">
        <v>88</v>
      </c>
      <c r="AP414" t="n">
        <v>10</v>
      </c>
      <c r="AQ414" t="s">
        <v>89</v>
      </c>
      <c r="AR414" t="s">
        <v>95</v>
      </c>
      <c r="AS414" t="s"/>
      <c r="AT414" t="s">
        <v>91</v>
      </c>
      <c r="AU414" t="s"/>
      <c r="AV414" t="s"/>
      <c r="AW414" t="s"/>
      <c r="AX414" t="s"/>
      <c r="AY414" t="s"/>
      <c r="AZ414" t="s"/>
      <c r="BA414" t="s"/>
      <c r="BB414" t="n">
        <v>585324</v>
      </c>
      <c r="BC414" t="s"/>
      <c r="BD414" t="s"/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93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396</v>
      </c>
      <c r="F415" t="s"/>
      <c r="G415" t="s">
        <v>74</v>
      </c>
      <c r="H415" t="s">
        <v>75</v>
      </c>
      <c r="I415" t="s"/>
      <c r="J415" t="s">
        <v>76</v>
      </c>
      <c r="K415" t="n">
        <v>235</v>
      </c>
      <c r="L415" t="s">
        <v>77</v>
      </c>
      <c r="M415" t="s"/>
      <c r="N415" t="s">
        <v>78</v>
      </c>
      <c r="O415" t="s">
        <v>79</v>
      </c>
      <c r="P415" t="s">
        <v>396</v>
      </c>
      <c r="Q415" t="s"/>
      <c r="R415" t="s">
        <v>80</v>
      </c>
      <c r="S415" t="s">
        <v>398</v>
      </c>
      <c r="T415" t="s">
        <v>82</v>
      </c>
      <c r="U415" t="s"/>
      <c r="V415" t="s">
        <v>83</v>
      </c>
      <c r="W415" t="s">
        <v>84</v>
      </c>
      <c r="X415" t="s"/>
      <c r="Y415" t="s">
        <v>85</v>
      </c>
      <c r="Z415">
        <f>HYPERLINK("https://hotelmonitor-cachepage.eclerx.com/savepage/tk_15432190988409443_sr_2047.html","info")</f>
        <v/>
      </c>
      <c r="AA415" t="s"/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>
        <v>87</v>
      </c>
      <c r="AO415" t="s">
        <v>88</v>
      </c>
      <c r="AP415" t="n">
        <v>10</v>
      </c>
      <c r="AQ415" t="s">
        <v>89</v>
      </c>
      <c r="AR415" t="s">
        <v>103</v>
      </c>
      <c r="AS415" t="s"/>
      <c r="AT415" t="s">
        <v>91</v>
      </c>
      <c r="AU415" t="s"/>
      <c r="AV415" t="s"/>
      <c r="AW415" t="s"/>
      <c r="AX415" t="s"/>
      <c r="AY415" t="s"/>
      <c r="AZ415" t="s"/>
      <c r="BA415" t="s"/>
      <c r="BB415" t="n">
        <v>585324</v>
      </c>
      <c r="BC415" t="s"/>
      <c r="BD415" t="s"/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93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396</v>
      </c>
      <c r="F416" t="s"/>
      <c r="G416" t="s">
        <v>74</v>
      </c>
      <c r="H416" t="s">
        <v>75</v>
      </c>
      <c r="I416" t="s"/>
      <c r="J416" t="s">
        <v>76</v>
      </c>
      <c r="K416" t="n">
        <v>235</v>
      </c>
      <c r="L416" t="s">
        <v>77</v>
      </c>
      <c r="M416" t="s"/>
      <c r="N416" t="s">
        <v>78</v>
      </c>
      <c r="O416" t="s">
        <v>79</v>
      </c>
      <c r="P416" t="s">
        <v>396</v>
      </c>
      <c r="Q416" t="s"/>
      <c r="R416" t="s">
        <v>80</v>
      </c>
      <c r="S416" t="s">
        <v>398</v>
      </c>
      <c r="T416" t="s">
        <v>82</v>
      </c>
      <c r="U416" t="s"/>
      <c r="V416" t="s">
        <v>83</v>
      </c>
      <c r="W416" t="s">
        <v>84</v>
      </c>
      <c r="X416" t="s"/>
      <c r="Y416" t="s">
        <v>85</v>
      </c>
      <c r="Z416">
        <f>HYPERLINK("https://hotelmonitor-cachepage.eclerx.com/savepage/tk_15432190988409443_sr_2047.html","info")</f>
        <v/>
      </c>
      <c r="AA416" t="s"/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>
        <v>87</v>
      </c>
      <c r="AO416" t="s">
        <v>88</v>
      </c>
      <c r="AP416" t="n">
        <v>10</v>
      </c>
      <c r="AQ416" t="s">
        <v>89</v>
      </c>
      <c r="AR416" t="s">
        <v>97</v>
      </c>
      <c r="AS416" t="s"/>
      <c r="AT416" t="s">
        <v>91</v>
      </c>
      <c r="AU416" t="s"/>
      <c r="AV416" t="s"/>
      <c r="AW416" t="s"/>
      <c r="AX416" t="s"/>
      <c r="AY416" t="s"/>
      <c r="AZ416" t="s"/>
      <c r="BA416" t="s"/>
      <c r="BB416" t="n">
        <v>585324</v>
      </c>
      <c r="BC416" t="s"/>
      <c r="BD416" t="s"/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93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396</v>
      </c>
      <c r="F417" t="s"/>
      <c r="G417" t="s">
        <v>74</v>
      </c>
      <c r="H417" t="s">
        <v>75</v>
      </c>
      <c r="I417" t="s"/>
      <c r="J417" t="s">
        <v>76</v>
      </c>
      <c r="K417" t="n">
        <v>244</v>
      </c>
      <c r="L417" t="s">
        <v>77</v>
      </c>
      <c r="M417" t="s"/>
      <c r="N417" t="s">
        <v>78</v>
      </c>
      <c r="O417" t="s">
        <v>79</v>
      </c>
      <c r="P417" t="s">
        <v>396</v>
      </c>
      <c r="Q417" t="s"/>
      <c r="R417" t="s">
        <v>80</v>
      </c>
      <c r="S417" t="s">
        <v>399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HYPERLINK("https://hotelmonitor-cachepage.eclerx.com/savepage/tk_15432190988409443_sr_2047.html","info")</f>
        <v/>
      </c>
      <c r="AA417" t="s"/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>
        <v>87</v>
      </c>
      <c r="AO417" t="s">
        <v>88</v>
      </c>
      <c r="AP417" t="n">
        <v>10</v>
      </c>
      <c r="AQ417" t="s">
        <v>89</v>
      </c>
      <c r="AR417" t="s">
        <v>111</v>
      </c>
      <c r="AS417" t="s"/>
      <c r="AT417" t="s">
        <v>91</v>
      </c>
      <c r="AU417" t="s"/>
      <c r="AV417" t="s"/>
      <c r="AW417" t="s"/>
      <c r="AX417" t="s"/>
      <c r="AY417" t="s"/>
      <c r="AZ417" t="s"/>
      <c r="BA417" t="s"/>
      <c r="BB417" t="n">
        <v>585324</v>
      </c>
      <c r="BC417" t="s"/>
      <c r="BD417" t="s"/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93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396</v>
      </c>
      <c r="F418" t="s"/>
      <c r="G418" t="s">
        <v>74</v>
      </c>
      <c r="H418" t="s">
        <v>75</v>
      </c>
      <c r="I418" t="s"/>
      <c r="J418" t="s">
        <v>76</v>
      </c>
      <c r="K418" t="n">
        <v>224</v>
      </c>
      <c r="L418" t="s">
        <v>77</v>
      </c>
      <c r="M418" t="s"/>
      <c r="N418" t="s">
        <v>78</v>
      </c>
      <c r="O418" t="s">
        <v>79</v>
      </c>
      <c r="P418" t="s">
        <v>396</v>
      </c>
      <c r="Q418" t="s"/>
      <c r="R418" t="s">
        <v>80</v>
      </c>
      <c r="S418" t="s">
        <v>400</v>
      </c>
      <c r="T418" t="s">
        <v>82</v>
      </c>
      <c r="U418" t="s"/>
      <c r="V418" t="s">
        <v>83</v>
      </c>
      <c r="W418" t="s">
        <v>84</v>
      </c>
      <c r="X418" t="s"/>
      <c r="Y418" t="s">
        <v>85</v>
      </c>
      <c r="Z418">
        <f>HYPERLINK("https://hotelmonitor-cachepage.eclerx.com/savepage/tk_15432190988409443_sr_2047.html","info")</f>
        <v/>
      </c>
      <c r="AA418" t="s"/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>
        <v>87</v>
      </c>
      <c r="AO418" t="s">
        <v>88</v>
      </c>
      <c r="AP418" t="n">
        <v>10</v>
      </c>
      <c r="AQ418" t="s">
        <v>89</v>
      </c>
      <c r="AR418" t="s">
        <v>99</v>
      </c>
      <c r="AS418" t="s"/>
      <c r="AT418" t="s">
        <v>91</v>
      </c>
      <c r="AU418" t="s"/>
      <c r="AV418" t="s"/>
      <c r="AW418" t="s"/>
      <c r="AX418" t="s"/>
      <c r="AY418" t="s"/>
      <c r="AZ418" t="s"/>
      <c r="BA418" t="s"/>
      <c r="BB418" t="n">
        <v>585324</v>
      </c>
      <c r="BC418" t="s"/>
      <c r="BD418" t="s"/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93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396</v>
      </c>
      <c r="F419" t="s"/>
      <c r="G419" t="s">
        <v>74</v>
      </c>
      <c r="H419" t="s">
        <v>75</v>
      </c>
      <c r="I419" t="s"/>
      <c r="J419" t="s">
        <v>76</v>
      </c>
      <c r="K419" t="n">
        <v>235</v>
      </c>
      <c r="L419" t="s">
        <v>77</v>
      </c>
      <c r="M419" t="s"/>
      <c r="N419" t="s">
        <v>78</v>
      </c>
      <c r="O419" t="s">
        <v>79</v>
      </c>
      <c r="P419" t="s">
        <v>396</v>
      </c>
      <c r="Q419" t="s"/>
      <c r="R419" t="s">
        <v>80</v>
      </c>
      <c r="S419" t="s">
        <v>398</v>
      </c>
      <c r="T419" t="s">
        <v>82</v>
      </c>
      <c r="U419" t="s"/>
      <c r="V419" t="s">
        <v>83</v>
      </c>
      <c r="W419" t="s">
        <v>84</v>
      </c>
      <c r="X419" t="s"/>
      <c r="Y419" t="s">
        <v>85</v>
      </c>
      <c r="Z419">
        <f>HYPERLINK("https://hotelmonitor-cachepage.eclerx.com/savepage/tk_15432190988409443_sr_2047.html","info")</f>
        <v/>
      </c>
      <c r="AA419" t="s"/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>
        <v>87</v>
      </c>
      <c r="AO419" t="s">
        <v>88</v>
      </c>
      <c r="AP419" t="n">
        <v>10</v>
      </c>
      <c r="AQ419" t="s">
        <v>89</v>
      </c>
      <c r="AR419" t="s">
        <v>401</v>
      </c>
      <c r="AS419" t="s"/>
      <c r="AT419" t="s">
        <v>91</v>
      </c>
      <c r="AU419" t="s"/>
      <c r="AV419" t="s"/>
      <c r="AW419" t="s"/>
      <c r="AX419" t="s"/>
      <c r="AY419" t="s"/>
      <c r="AZ419" t="s"/>
      <c r="BA419" t="s"/>
      <c r="BB419" t="n">
        <v>585324</v>
      </c>
      <c r="BC419" t="s"/>
      <c r="BD419" t="s"/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93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396</v>
      </c>
      <c r="F420" t="s"/>
      <c r="G420" t="s">
        <v>74</v>
      </c>
      <c r="H420" t="s">
        <v>75</v>
      </c>
      <c r="I420" t="s"/>
      <c r="J420" t="s">
        <v>76</v>
      </c>
      <c r="K420" t="n">
        <v>235</v>
      </c>
      <c r="L420" t="s">
        <v>77</v>
      </c>
      <c r="M420" t="s"/>
      <c r="N420" t="s">
        <v>78</v>
      </c>
      <c r="O420" t="s">
        <v>79</v>
      </c>
      <c r="P420" t="s">
        <v>396</v>
      </c>
      <c r="Q420" t="s"/>
      <c r="R420" t="s">
        <v>80</v>
      </c>
      <c r="S420" t="s">
        <v>398</v>
      </c>
      <c r="T420" t="s">
        <v>82</v>
      </c>
      <c r="U420" t="s"/>
      <c r="V420" t="s">
        <v>83</v>
      </c>
      <c r="W420" t="s">
        <v>84</v>
      </c>
      <c r="X420" t="s"/>
      <c r="Y420" t="s">
        <v>85</v>
      </c>
      <c r="Z420">
        <f>HYPERLINK("https://hotelmonitor-cachepage.eclerx.com/savepage/tk_15432190988409443_sr_2047.html","info")</f>
        <v/>
      </c>
      <c r="AA420" t="s"/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>
        <v>87</v>
      </c>
      <c r="AO420" t="s">
        <v>88</v>
      </c>
      <c r="AP420" t="n">
        <v>10</v>
      </c>
      <c r="AQ420" t="s">
        <v>89</v>
      </c>
      <c r="AR420" t="s">
        <v>401</v>
      </c>
      <c r="AS420" t="s"/>
      <c r="AT420" t="s">
        <v>91</v>
      </c>
      <c r="AU420" t="s"/>
      <c r="AV420" t="s"/>
      <c r="AW420" t="s"/>
      <c r="AX420" t="s"/>
      <c r="AY420" t="s"/>
      <c r="AZ420" t="s"/>
      <c r="BA420" t="s"/>
      <c r="BB420" t="n">
        <v>585324</v>
      </c>
      <c r="BC420" t="s"/>
      <c r="BD420" t="s"/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93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402</v>
      </c>
      <c r="F421" t="s"/>
      <c r="G421" t="s">
        <v>74</v>
      </c>
      <c r="H421" t="s">
        <v>75</v>
      </c>
      <c r="I421" t="s"/>
      <c r="J421" t="s">
        <v>76</v>
      </c>
      <c r="K421" t="n">
        <v>68</v>
      </c>
      <c r="L421" t="s">
        <v>77</v>
      </c>
      <c r="M421" t="s"/>
      <c r="N421" t="s">
        <v>78</v>
      </c>
      <c r="O421" t="s">
        <v>79</v>
      </c>
      <c r="P421" t="s">
        <v>402</v>
      </c>
      <c r="Q421" t="s"/>
      <c r="R421" t="s">
        <v>80</v>
      </c>
      <c r="S421" t="s">
        <v>223</v>
      </c>
      <c r="T421" t="s">
        <v>82</v>
      </c>
      <c r="U421" t="s"/>
      <c r="V421" t="s">
        <v>83</v>
      </c>
      <c r="W421" t="s">
        <v>84</v>
      </c>
      <c r="X421" t="s"/>
      <c r="Y421" t="s">
        <v>85</v>
      </c>
      <c r="Z421">
        <f>HYPERLINK("https://hotelmonitor-cachepage.eclerx.com/savepage/tk_1543220480303616_sr_2047.html","info")</f>
        <v/>
      </c>
      <c r="AA421" t="s"/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>
        <v>87</v>
      </c>
      <c r="AO421" t="s">
        <v>88</v>
      </c>
      <c r="AP421" t="n">
        <v>205</v>
      </c>
      <c r="AQ421" t="s">
        <v>89</v>
      </c>
      <c r="AR421" t="s">
        <v>146</v>
      </c>
      <c r="AS421" t="s"/>
      <c r="AT421" t="s">
        <v>91</v>
      </c>
      <c r="AU421" t="s"/>
      <c r="AV421" t="s"/>
      <c r="AW421" t="s"/>
      <c r="AX421" t="s"/>
      <c r="AY421" t="s"/>
      <c r="AZ421" t="s"/>
      <c r="BA421" t="s"/>
      <c r="BB421" t="s"/>
      <c r="BC421" t="s"/>
      <c r="BD421" t="s"/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93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402</v>
      </c>
      <c r="F422" t="s"/>
      <c r="G422" t="s">
        <v>74</v>
      </c>
      <c r="H422" t="s">
        <v>75</v>
      </c>
      <c r="I422" t="s"/>
      <c r="J422" t="s">
        <v>76</v>
      </c>
      <c r="K422" t="n">
        <v>68</v>
      </c>
      <c r="L422" t="s">
        <v>77</v>
      </c>
      <c r="M422" t="s"/>
      <c r="N422" t="s">
        <v>78</v>
      </c>
      <c r="O422" t="s">
        <v>79</v>
      </c>
      <c r="P422" t="s">
        <v>402</v>
      </c>
      <c r="Q422" t="s"/>
      <c r="R422" t="s">
        <v>80</v>
      </c>
      <c r="S422" t="s">
        <v>223</v>
      </c>
      <c r="T422" t="s">
        <v>82</v>
      </c>
      <c r="U422" t="s"/>
      <c r="V422" t="s">
        <v>83</v>
      </c>
      <c r="W422" t="s">
        <v>84</v>
      </c>
      <c r="X422" t="s"/>
      <c r="Y422" t="s">
        <v>85</v>
      </c>
      <c r="Z422">
        <f>HYPERLINK("https://hotelmonitor-cachepage.eclerx.com/savepage/tk_1543220480303616_sr_2047.html","info")</f>
        <v/>
      </c>
      <c r="AA422" t="s"/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>
        <v>87</v>
      </c>
      <c r="AO422" t="s">
        <v>88</v>
      </c>
      <c r="AP422" t="n">
        <v>205</v>
      </c>
      <c r="AQ422" t="s">
        <v>89</v>
      </c>
      <c r="AR422" t="s">
        <v>71</v>
      </c>
      <c r="AS422" t="s"/>
      <c r="AT422" t="s">
        <v>91</v>
      </c>
      <c r="AU422" t="s"/>
      <c r="AV422" t="s"/>
      <c r="AW422" t="s"/>
      <c r="AX422" t="s"/>
      <c r="AY422" t="s"/>
      <c r="AZ422" t="s"/>
      <c r="BA422" t="s"/>
      <c r="BB422" t="s"/>
      <c r="BC422" t="s"/>
      <c r="BD422" t="s"/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93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403</v>
      </c>
      <c r="F423" t="s"/>
      <c r="G423" t="s">
        <v>74</v>
      </c>
      <c r="H423" t="s">
        <v>75</v>
      </c>
      <c r="I423" t="s"/>
      <c r="J423" t="s">
        <v>76</v>
      </c>
      <c r="K423" t="n">
        <v>40</v>
      </c>
      <c r="L423" t="s">
        <v>77</v>
      </c>
      <c r="M423" t="s"/>
      <c r="N423" t="s">
        <v>78</v>
      </c>
      <c r="O423" t="s">
        <v>79</v>
      </c>
      <c r="P423" t="s">
        <v>403</v>
      </c>
      <c r="Q423" t="s"/>
      <c r="R423" t="s">
        <v>80</v>
      </c>
      <c r="S423" t="s">
        <v>330</v>
      </c>
      <c r="T423" t="s">
        <v>82</v>
      </c>
      <c r="U423" t="s"/>
      <c r="V423" t="s">
        <v>83</v>
      </c>
      <c r="W423" t="s">
        <v>84</v>
      </c>
      <c r="X423" t="s"/>
      <c r="Y423" t="s">
        <v>85</v>
      </c>
      <c r="Z423">
        <f>HYPERLINK("https://hotelmonitor-cachepage.eclerx.com/savepage/tk_1543219811210692_sr_2047.html","info")</f>
        <v/>
      </c>
      <c r="AA423" t="s"/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>
        <v>87</v>
      </c>
      <c r="AO423" t="s">
        <v>88</v>
      </c>
      <c r="AP423" t="n">
        <v>111</v>
      </c>
      <c r="AQ423" t="s">
        <v>89</v>
      </c>
      <c r="AR423" t="s">
        <v>404</v>
      </c>
      <c r="AS423" t="s"/>
      <c r="AT423" t="s">
        <v>91</v>
      </c>
      <c r="AU423" t="s"/>
      <c r="AV423" t="s"/>
      <c r="AW423" t="s"/>
      <c r="AX423" t="s"/>
      <c r="AY423" t="s"/>
      <c r="AZ423" t="s"/>
      <c r="BA423" t="s"/>
      <c r="BB423" t="s"/>
      <c r="BC423" t="s"/>
      <c r="BD423" t="s"/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93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405</v>
      </c>
      <c r="F424" t="s"/>
      <c r="G424" t="s">
        <v>74</v>
      </c>
      <c r="H424" t="s">
        <v>75</v>
      </c>
      <c r="I424" t="s"/>
      <c r="J424" t="s">
        <v>76</v>
      </c>
      <c r="K424" t="n">
        <v>160</v>
      </c>
      <c r="L424" t="s">
        <v>77</v>
      </c>
      <c r="M424" t="s"/>
      <c r="N424" t="s">
        <v>78</v>
      </c>
      <c r="O424" t="s">
        <v>79</v>
      </c>
      <c r="P424" t="s">
        <v>405</v>
      </c>
      <c r="Q424" t="s"/>
      <c r="R424" t="s">
        <v>80</v>
      </c>
      <c r="S424" t="s">
        <v>387</v>
      </c>
      <c r="T424" t="s">
        <v>82</v>
      </c>
      <c r="U424" t="s"/>
      <c r="V424" t="s">
        <v>83</v>
      </c>
      <c r="W424" t="s">
        <v>84</v>
      </c>
      <c r="X424" t="s"/>
      <c r="Y424" t="s">
        <v>85</v>
      </c>
      <c r="Z424">
        <f>HYPERLINK("https://hotelmonitor-cachepage.eclerx.com/savepage/tk_15432194525357113_sr_2047.html","info")</f>
        <v/>
      </c>
      <c r="AA424" t="s"/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>
        <v>87</v>
      </c>
      <c r="AO424" t="s">
        <v>88</v>
      </c>
      <c r="AP424" t="n">
        <v>60</v>
      </c>
      <c r="AQ424" t="s">
        <v>89</v>
      </c>
      <c r="AR424" t="s">
        <v>90</v>
      </c>
      <c r="AS424" t="s"/>
      <c r="AT424" t="s">
        <v>91</v>
      </c>
      <c r="AU424" t="s"/>
      <c r="AV424" t="s"/>
      <c r="AW424" t="s"/>
      <c r="AX424" t="s"/>
      <c r="AY424" t="s"/>
      <c r="AZ424" t="s"/>
      <c r="BA424" t="s"/>
      <c r="BB424" t="n">
        <v>500406</v>
      </c>
      <c r="BC424" t="s"/>
      <c r="BD424" t="s"/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93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405</v>
      </c>
      <c r="F425" t="s"/>
      <c r="G425" t="s">
        <v>74</v>
      </c>
      <c r="H425" t="s">
        <v>75</v>
      </c>
      <c r="I425" t="s"/>
      <c r="J425" t="s">
        <v>76</v>
      </c>
      <c r="K425" t="n">
        <v>357</v>
      </c>
      <c r="L425" t="s">
        <v>77</v>
      </c>
      <c r="M425" t="s"/>
      <c r="N425" t="s">
        <v>78</v>
      </c>
      <c r="O425" t="s">
        <v>79</v>
      </c>
      <c r="P425" t="s">
        <v>405</v>
      </c>
      <c r="Q425" t="s"/>
      <c r="R425" t="s">
        <v>80</v>
      </c>
      <c r="S425" t="s">
        <v>406</v>
      </c>
      <c r="T425" t="s">
        <v>82</v>
      </c>
      <c r="U425" t="s"/>
      <c r="V425" t="s">
        <v>83</v>
      </c>
      <c r="W425" t="s">
        <v>84</v>
      </c>
      <c r="X425" t="s"/>
      <c r="Y425" t="s">
        <v>85</v>
      </c>
      <c r="Z425">
        <f>HYPERLINK("https://hotelmonitor-cachepage.eclerx.com/savepage/tk_15432194525357113_sr_2047.html","info")</f>
        <v/>
      </c>
      <c r="AA425" t="s"/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>
        <v>87</v>
      </c>
      <c r="AO425" t="s">
        <v>88</v>
      </c>
      <c r="AP425" t="n">
        <v>60</v>
      </c>
      <c r="AQ425" t="s">
        <v>89</v>
      </c>
      <c r="AR425" t="s">
        <v>126</v>
      </c>
      <c r="AS425" t="s"/>
      <c r="AT425" t="s">
        <v>91</v>
      </c>
      <c r="AU425" t="s"/>
      <c r="AV425" t="s"/>
      <c r="AW425" t="s"/>
      <c r="AX425" t="s"/>
      <c r="AY425" t="s"/>
      <c r="AZ425" t="s"/>
      <c r="BA425" t="s"/>
      <c r="BB425" t="n">
        <v>500406</v>
      </c>
      <c r="BC425" t="s"/>
      <c r="BD425" t="s"/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93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405</v>
      </c>
      <c r="F426" t="s"/>
      <c r="G426" t="s">
        <v>74</v>
      </c>
      <c r="H426" t="s">
        <v>75</v>
      </c>
      <c r="I426" t="s"/>
      <c r="J426" t="s">
        <v>76</v>
      </c>
      <c r="K426" t="n">
        <v>173</v>
      </c>
      <c r="L426" t="s">
        <v>77</v>
      </c>
      <c r="M426" t="s"/>
      <c r="N426" t="s">
        <v>78</v>
      </c>
      <c r="O426" t="s">
        <v>79</v>
      </c>
      <c r="P426" t="s">
        <v>405</v>
      </c>
      <c r="Q426" t="s"/>
      <c r="R426" t="s">
        <v>80</v>
      </c>
      <c r="S426" t="s">
        <v>166</v>
      </c>
      <c r="T426" t="s">
        <v>82</v>
      </c>
      <c r="U426" t="s"/>
      <c r="V426" t="s">
        <v>83</v>
      </c>
      <c r="W426" t="s">
        <v>84</v>
      </c>
      <c r="X426" t="s"/>
      <c r="Y426" t="s">
        <v>85</v>
      </c>
      <c r="Z426">
        <f>HYPERLINK("https://hotelmonitor-cachepage.eclerx.com/savepage/tk_15432194525357113_sr_2047.html","info")</f>
        <v/>
      </c>
      <c r="AA426" t="s"/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>
        <v>87</v>
      </c>
      <c r="AO426" t="s">
        <v>88</v>
      </c>
      <c r="AP426" t="n">
        <v>60</v>
      </c>
      <c r="AQ426" t="s">
        <v>89</v>
      </c>
      <c r="AR426" t="s">
        <v>95</v>
      </c>
      <c r="AS426" t="s"/>
      <c r="AT426" t="s">
        <v>91</v>
      </c>
      <c r="AU426" t="s"/>
      <c r="AV426" t="s"/>
      <c r="AW426" t="s"/>
      <c r="AX426" t="s"/>
      <c r="AY426" t="s"/>
      <c r="AZ426" t="s"/>
      <c r="BA426" t="s"/>
      <c r="BB426" t="n">
        <v>500406</v>
      </c>
      <c r="BC426" t="s"/>
      <c r="BD426" t="s"/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93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405</v>
      </c>
      <c r="F427" t="s"/>
      <c r="G427" t="s">
        <v>74</v>
      </c>
      <c r="H427" t="s">
        <v>75</v>
      </c>
      <c r="I427" t="s"/>
      <c r="J427" t="s">
        <v>76</v>
      </c>
      <c r="K427" t="n">
        <v>173</v>
      </c>
      <c r="L427" t="s">
        <v>77</v>
      </c>
      <c r="M427" t="s"/>
      <c r="N427" t="s">
        <v>78</v>
      </c>
      <c r="O427" t="s">
        <v>79</v>
      </c>
      <c r="P427" t="s">
        <v>405</v>
      </c>
      <c r="Q427" t="s"/>
      <c r="R427" t="s">
        <v>80</v>
      </c>
      <c r="S427" t="s">
        <v>166</v>
      </c>
      <c r="T427" t="s">
        <v>82</v>
      </c>
      <c r="U427" t="s"/>
      <c r="V427" t="s">
        <v>83</v>
      </c>
      <c r="W427" t="s">
        <v>84</v>
      </c>
      <c r="X427" t="s"/>
      <c r="Y427" t="s">
        <v>85</v>
      </c>
      <c r="Z427">
        <f>HYPERLINK("https://hotelmonitor-cachepage.eclerx.com/savepage/tk_15432194525357113_sr_2047.html","info")</f>
        <v/>
      </c>
      <c r="AA427" t="s"/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>
        <v>87</v>
      </c>
      <c r="AO427" t="s">
        <v>88</v>
      </c>
      <c r="AP427" t="n">
        <v>60</v>
      </c>
      <c r="AQ427" t="s">
        <v>89</v>
      </c>
      <c r="AR427" t="s">
        <v>97</v>
      </c>
      <c r="AS427" t="s"/>
      <c r="AT427" t="s">
        <v>91</v>
      </c>
      <c r="AU427" t="s"/>
      <c r="AV427" t="s"/>
      <c r="AW427" t="s"/>
      <c r="AX427" t="s"/>
      <c r="AY427" t="s"/>
      <c r="AZ427" t="s"/>
      <c r="BA427" t="s"/>
      <c r="BB427" t="n">
        <v>500406</v>
      </c>
      <c r="BC427" t="s"/>
      <c r="BD427" t="s"/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93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405</v>
      </c>
      <c r="F428" t="s"/>
      <c r="G428" t="s">
        <v>74</v>
      </c>
      <c r="H428" t="s">
        <v>75</v>
      </c>
      <c r="I428" t="s"/>
      <c r="J428" t="s">
        <v>76</v>
      </c>
      <c r="K428" t="n">
        <v>173</v>
      </c>
      <c r="L428" t="s">
        <v>77</v>
      </c>
      <c r="M428" t="s"/>
      <c r="N428" t="s">
        <v>78</v>
      </c>
      <c r="O428" t="s">
        <v>79</v>
      </c>
      <c r="P428" t="s">
        <v>405</v>
      </c>
      <c r="Q428" t="s"/>
      <c r="R428" t="s">
        <v>80</v>
      </c>
      <c r="S428" t="s">
        <v>166</v>
      </c>
      <c r="T428" t="s">
        <v>82</v>
      </c>
      <c r="U428" t="s"/>
      <c r="V428" t="s">
        <v>83</v>
      </c>
      <c r="W428" t="s">
        <v>84</v>
      </c>
      <c r="X428" t="s"/>
      <c r="Y428" t="s">
        <v>85</v>
      </c>
      <c r="Z428">
        <f>HYPERLINK("https://hotelmonitor-cachepage.eclerx.com/savepage/tk_15432194525357113_sr_2047.html","info")</f>
        <v/>
      </c>
      <c r="AA428" t="s"/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>
        <v>87</v>
      </c>
      <c r="AO428" t="s">
        <v>88</v>
      </c>
      <c r="AP428" t="n">
        <v>60</v>
      </c>
      <c r="AQ428" t="s">
        <v>89</v>
      </c>
      <c r="AR428" t="s">
        <v>96</v>
      </c>
      <c r="AS428" t="s"/>
      <c r="AT428" t="s">
        <v>91</v>
      </c>
      <c r="AU428" t="s"/>
      <c r="AV428" t="s"/>
      <c r="AW428" t="s"/>
      <c r="AX428" t="s"/>
      <c r="AY428" t="s"/>
      <c r="AZ428" t="s"/>
      <c r="BA428" t="s"/>
      <c r="BB428" t="n">
        <v>500406</v>
      </c>
      <c r="BC428" t="s"/>
      <c r="BD428" t="s"/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93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405</v>
      </c>
      <c r="F429" t="s"/>
      <c r="G429" t="s">
        <v>74</v>
      </c>
      <c r="H429" t="s">
        <v>75</v>
      </c>
      <c r="I429" t="s"/>
      <c r="J429" t="s">
        <v>76</v>
      </c>
      <c r="K429" t="n">
        <v>161</v>
      </c>
      <c r="L429" t="s">
        <v>77</v>
      </c>
      <c r="M429" t="s"/>
      <c r="N429" t="s">
        <v>78</v>
      </c>
      <c r="O429" t="s">
        <v>79</v>
      </c>
      <c r="P429" t="s">
        <v>405</v>
      </c>
      <c r="Q429" t="s"/>
      <c r="R429" t="s">
        <v>80</v>
      </c>
      <c r="S429" t="s">
        <v>407</v>
      </c>
      <c r="T429" t="s">
        <v>82</v>
      </c>
      <c r="U429" t="s"/>
      <c r="V429" t="s">
        <v>83</v>
      </c>
      <c r="W429" t="s">
        <v>84</v>
      </c>
      <c r="X429" t="s"/>
      <c r="Y429" t="s">
        <v>85</v>
      </c>
      <c r="Z429">
        <f>HYPERLINK("https://hotelmonitor-cachepage.eclerx.com/savepage/tk_15432194525357113_sr_2047.html","info")</f>
        <v/>
      </c>
      <c r="AA429" t="s"/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>
        <v>87</v>
      </c>
      <c r="AO429" t="s">
        <v>88</v>
      </c>
      <c r="AP429" t="n">
        <v>60</v>
      </c>
      <c r="AQ429" t="s">
        <v>89</v>
      </c>
      <c r="AR429" t="s">
        <v>99</v>
      </c>
      <c r="AS429" t="s"/>
      <c r="AT429" t="s">
        <v>91</v>
      </c>
      <c r="AU429" t="s"/>
      <c r="AV429" t="s"/>
      <c r="AW429" t="s"/>
      <c r="AX429" t="s"/>
      <c r="AY429" t="s"/>
      <c r="AZ429" t="s"/>
      <c r="BA429" t="s"/>
      <c r="BB429" t="n">
        <v>500406</v>
      </c>
      <c r="BC429" t="s"/>
      <c r="BD429" t="s"/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93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405</v>
      </c>
      <c r="F430" t="s"/>
      <c r="G430" t="s">
        <v>74</v>
      </c>
      <c r="H430" t="s">
        <v>75</v>
      </c>
      <c r="I430" t="s"/>
      <c r="J430" t="s">
        <v>76</v>
      </c>
      <c r="K430" t="n">
        <v>173</v>
      </c>
      <c r="L430" t="s">
        <v>77</v>
      </c>
      <c r="M430" t="s"/>
      <c r="N430" t="s">
        <v>78</v>
      </c>
      <c r="O430" t="s">
        <v>79</v>
      </c>
      <c r="P430" t="s">
        <v>405</v>
      </c>
      <c r="Q430" t="s"/>
      <c r="R430" t="s">
        <v>80</v>
      </c>
      <c r="S430" t="s">
        <v>166</v>
      </c>
      <c r="T430" t="s">
        <v>82</v>
      </c>
      <c r="U430" t="s"/>
      <c r="V430" t="s">
        <v>83</v>
      </c>
      <c r="W430" t="s">
        <v>84</v>
      </c>
      <c r="X430" t="s"/>
      <c r="Y430" t="s">
        <v>85</v>
      </c>
      <c r="Z430">
        <f>HYPERLINK("https://hotelmonitor-cachepage.eclerx.com/savepage/tk_15432194525357113_sr_2047.html","info")</f>
        <v/>
      </c>
      <c r="AA430" t="s"/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>
        <v>87</v>
      </c>
      <c r="AO430" t="s">
        <v>88</v>
      </c>
      <c r="AP430" t="n">
        <v>60</v>
      </c>
      <c r="AQ430" t="s">
        <v>89</v>
      </c>
      <c r="AR430" t="s">
        <v>116</v>
      </c>
      <c r="AS430" t="s"/>
      <c r="AT430" t="s">
        <v>91</v>
      </c>
      <c r="AU430" t="s"/>
      <c r="AV430" t="s"/>
      <c r="AW430" t="s"/>
      <c r="AX430" t="s"/>
      <c r="AY430" t="s"/>
      <c r="AZ430" t="s"/>
      <c r="BA430" t="s"/>
      <c r="BB430" t="n">
        <v>500406</v>
      </c>
      <c r="BC430" t="s"/>
      <c r="BD430" t="s"/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93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405</v>
      </c>
      <c r="F431" t="s"/>
      <c r="G431" t="s">
        <v>74</v>
      </c>
      <c r="H431" t="s">
        <v>75</v>
      </c>
      <c r="I431" t="s"/>
      <c r="J431" t="s">
        <v>76</v>
      </c>
      <c r="K431" t="n">
        <v>171</v>
      </c>
      <c r="L431" t="s">
        <v>77</v>
      </c>
      <c r="M431" t="s"/>
      <c r="N431" t="s">
        <v>78</v>
      </c>
      <c r="O431" t="s">
        <v>79</v>
      </c>
      <c r="P431" t="s">
        <v>405</v>
      </c>
      <c r="Q431" t="s"/>
      <c r="R431" t="s">
        <v>80</v>
      </c>
      <c r="S431" t="s">
        <v>408</v>
      </c>
      <c r="T431" t="s">
        <v>82</v>
      </c>
      <c r="U431" t="s"/>
      <c r="V431" t="s">
        <v>83</v>
      </c>
      <c r="W431" t="s">
        <v>84</v>
      </c>
      <c r="X431" t="s"/>
      <c r="Y431" t="s">
        <v>85</v>
      </c>
      <c r="Z431">
        <f>HYPERLINK("https://hotelmonitor-cachepage.eclerx.com/savepage/tk_15432194525357113_sr_2047.html","info")</f>
        <v/>
      </c>
      <c r="AA431" t="s"/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>
        <v>87</v>
      </c>
      <c r="AO431" t="s">
        <v>88</v>
      </c>
      <c r="AP431" t="n">
        <v>60</v>
      </c>
      <c r="AQ431" t="s">
        <v>89</v>
      </c>
      <c r="AR431" t="s">
        <v>111</v>
      </c>
      <c r="AS431" t="s"/>
      <c r="AT431" t="s">
        <v>91</v>
      </c>
      <c r="AU431" t="s"/>
      <c r="AV431" t="s"/>
      <c r="AW431" t="s"/>
      <c r="AX431" t="s"/>
      <c r="AY431" t="s"/>
      <c r="AZ431" t="s"/>
      <c r="BA431" t="s"/>
      <c r="BB431" t="n">
        <v>500406</v>
      </c>
      <c r="BC431" t="s"/>
      <c r="BD431" t="s"/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93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405</v>
      </c>
      <c r="F432" t="s"/>
      <c r="G432" t="s">
        <v>74</v>
      </c>
      <c r="H432" t="s">
        <v>75</v>
      </c>
      <c r="I432" t="s"/>
      <c r="J432" t="s">
        <v>76</v>
      </c>
      <c r="K432" t="n">
        <v>173</v>
      </c>
      <c r="L432" t="s">
        <v>77</v>
      </c>
      <c r="M432" t="s"/>
      <c r="N432" t="s">
        <v>78</v>
      </c>
      <c r="O432" t="s">
        <v>79</v>
      </c>
      <c r="P432" t="s">
        <v>405</v>
      </c>
      <c r="Q432" t="s"/>
      <c r="R432" t="s">
        <v>80</v>
      </c>
      <c r="S432" t="s">
        <v>166</v>
      </c>
      <c r="T432" t="s">
        <v>82</v>
      </c>
      <c r="U432" t="s"/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HYPERLINK("https://hotelmonitor-cachepage.eclerx.com/savepage/tk_15432194525357113_sr_2047.html","info")</f>
        <v/>
      </c>
      <c r="AA432" t="s"/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>
        <v>87</v>
      </c>
      <c r="AO432" t="s">
        <v>88</v>
      </c>
      <c r="AP432" t="n">
        <v>60</v>
      </c>
      <c r="AQ432" t="s">
        <v>89</v>
      </c>
      <c r="AR432" t="s">
        <v>113</v>
      </c>
      <c r="AS432" t="s"/>
      <c r="AT432" t="s">
        <v>91</v>
      </c>
      <c r="AU432" t="s"/>
      <c r="AV432" t="s"/>
      <c r="AW432" t="s"/>
      <c r="AX432" t="s"/>
      <c r="AY432" t="s"/>
      <c r="AZ432" t="s"/>
      <c r="BA432" t="s"/>
      <c r="BB432" t="n">
        <v>500406</v>
      </c>
      <c r="BC432" t="s"/>
      <c r="BD432" t="s"/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93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405</v>
      </c>
      <c r="F433" t="s"/>
      <c r="G433" t="s">
        <v>74</v>
      </c>
      <c r="H433" t="s">
        <v>75</v>
      </c>
      <c r="I433" t="s"/>
      <c r="J433" t="s">
        <v>76</v>
      </c>
      <c r="K433" t="n">
        <v>168</v>
      </c>
      <c r="L433" t="s">
        <v>77</v>
      </c>
      <c r="M433" t="s"/>
      <c r="N433" t="s">
        <v>78</v>
      </c>
      <c r="O433" t="s">
        <v>79</v>
      </c>
      <c r="P433" t="s">
        <v>405</v>
      </c>
      <c r="Q433" t="s"/>
      <c r="R433" t="s">
        <v>80</v>
      </c>
      <c r="S433" t="s">
        <v>276</v>
      </c>
      <c r="T433" t="s">
        <v>82</v>
      </c>
      <c r="U433" t="s"/>
      <c r="V433" t="s">
        <v>83</v>
      </c>
      <c r="W433" t="s">
        <v>84</v>
      </c>
      <c r="X433" t="s"/>
      <c r="Y433" t="s">
        <v>85</v>
      </c>
      <c r="Z433">
        <f>HYPERLINK("https://hotelmonitor-cachepage.eclerx.com/savepage/tk_15432194525357113_sr_2047.html","info")</f>
        <v/>
      </c>
      <c r="AA433" t="s"/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>
        <v>87</v>
      </c>
      <c r="AO433" t="s">
        <v>88</v>
      </c>
      <c r="AP433" t="n">
        <v>60</v>
      </c>
      <c r="AQ433" t="s">
        <v>89</v>
      </c>
      <c r="AR433" t="s">
        <v>109</v>
      </c>
      <c r="AS433" t="s"/>
      <c r="AT433" t="s">
        <v>91</v>
      </c>
      <c r="AU433" t="s"/>
      <c r="AV433" t="s"/>
      <c r="AW433" t="s"/>
      <c r="AX433" t="s"/>
      <c r="AY433" t="s"/>
      <c r="AZ433" t="s"/>
      <c r="BA433" t="s"/>
      <c r="BB433" t="n">
        <v>500406</v>
      </c>
      <c r="BC433" t="s"/>
      <c r="BD433" t="s"/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93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405</v>
      </c>
      <c r="F434" t="s"/>
      <c r="G434" t="s">
        <v>74</v>
      </c>
      <c r="H434" t="s">
        <v>75</v>
      </c>
      <c r="I434" t="s"/>
      <c r="J434" t="s">
        <v>76</v>
      </c>
      <c r="K434" t="n">
        <v>161</v>
      </c>
      <c r="L434" t="s">
        <v>77</v>
      </c>
      <c r="M434" t="s"/>
      <c r="N434" t="s">
        <v>78</v>
      </c>
      <c r="O434" t="s">
        <v>79</v>
      </c>
      <c r="P434" t="s">
        <v>405</v>
      </c>
      <c r="Q434" t="s"/>
      <c r="R434" t="s">
        <v>80</v>
      </c>
      <c r="S434" t="s">
        <v>407</v>
      </c>
      <c r="T434" t="s">
        <v>82</v>
      </c>
      <c r="U434" t="s"/>
      <c r="V434" t="s">
        <v>83</v>
      </c>
      <c r="W434" t="s">
        <v>84</v>
      </c>
      <c r="X434" t="s"/>
      <c r="Y434" t="s">
        <v>85</v>
      </c>
      <c r="Z434">
        <f>HYPERLINK("https://hotelmonitor-cachepage.eclerx.com/savepage/tk_15432194525357113_sr_2047.html","info")</f>
        <v/>
      </c>
      <c r="AA434" t="s"/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>
        <v>87</v>
      </c>
      <c r="AO434" t="s">
        <v>88</v>
      </c>
      <c r="AP434" t="n">
        <v>60</v>
      </c>
      <c r="AQ434" t="s">
        <v>89</v>
      </c>
      <c r="AR434" t="s">
        <v>105</v>
      </c>
      <c r="AS434" t="s"/>
      <c r="AT434" t="s">
        <v>91</v>
      </c>
      <c r="AU434" t="s"/>
      <c r="AV434" t="s"/>
      <c r="AW434" t="s"/>
      <c r="AX434" t="s"/>
      <c r="AY434" t="s"/>
      <c r="AZ434" t="s"/>
      <c r="BA434" t="s"/>
      <c r="BB434" t="n">
        <v>500406</v>
      </c>
      <c r="BC434" t="s"/>
      <c r="BD434" t="s"/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93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409</v>
      </c>
      <c r="F435" t="s"/>
      <c r="G435" t="s">
        <v>74</v>
      </c>
      <c r="H435" t="s">
        <v>75</v>
      </c>
      <c r="I435" t="s"/>
      <c r="J435" t="s">
        <v>76</v>
      </c>
      <c r="K435" t="n">
        <v>62</v>
      </c>
      <c r="L435" t="s">
        <v>77</v>
      </c>
      <c r="M435" t="s"/>
      <c r="N435" t="s">
        <v>78</v>
      </c>
      <c r="O435" t="s">
        <v>79</v>
      </c>
      <c r="P435" t="s">
        <v>409</v>
      </c>
      <c r="Q435" t="s"/>
      <c r="R435" t="s">
        <v>80</v>
      </c>
      <c r="S435" t="s">
        <v>144</v>
      </c>
      <c r="T435" t="s">
        <v>82</v>
      </c>
      <c r="U435" t="s"/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HYPERLINK("https://hotelmonitor-cachepage.eclerx.com/savepage/tk_154322260804188_sr_2047.html","info")</f>
        <v/>
      </c>
      <c r="AA435" t="s"/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>
        <v>87</v>
      </c>
      <c r="AO435" t="s">
        <v>88</v>
      </c>
      <c r="AP435" t="n">
        <v>503</v>
      </c>
      <c r="AQ435" t="s">
        <v>89</v>
      </c>
      <c r="AR435" t="s">
        <v>146</v>
      </c>
      <c r="AS435" t="s"/>
      <c r="AT435" t="s">
        <v>91</v>
      </c>
      <c r="AU435" t="s"/>
      <c r="AV435" t="s"/>
      <c r="AW435" t="s"/>
      <c r="AX435" t="s"/>
      <c r="AY435" t="s"/>
      <c r="AZ435" t="s"/>
      <c r="BA435" t="s"/>
      <c r="BB435" t="s"/>
      <c r="BC435" t="s"/>
      <c r="BD435" t="s"/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93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409</v>
      </c>
      <c r="F436" t="s"/>
      <c r="G436" t="s">
        <v>74</v>
      </c>
      <c r="H436" t="s">
        <v>75</v>
      </c>
      <c r="I436" t="s"/>
      <c r="J436" t="s">
        <v>76</v>
      </c>
      <c r="K436" t="n">
        <v>62</v>
      </c>
      <c r="L436" t="s">
        <v>77</v>
      </c>
      <c r="M436" t="s"/>
      <c r="N436" t="s">
        <v>78</v>
      </c>
      <c r="O436" t="s">
        <v>79</v>
      </c>
      <c r="P436" t="s">
        <v>409</v>
      </c>
      <c r="Q436" t="s"/>
      <c r="R436" t="s">
        <v>80</v>
      </c>
      <c r="S436" t="s">
        <v>144</v>
      </c>
      <c r="T436" t="s">
        <v>82</v>
      </c>
      <c r="U436" t="s"/>
      <c r="V436" t="s">
        <v>83</v>
      </c>
      <c r="W436" t="s">
        <v>84</v>
      </c>
      <c r="X436" t="s"/>
      <c r="Y436" t="s">
        <v>85</v>
      </c>
      <c r="Z436">
        <f>HYPERLINK("https://hotelmonitor-cachepage.eclerx.com/savepage/tk_154322260804188_sr_2047.html","info")</f>
        <v/>
      </c>
      <c r="AA436" t="s"/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>
        <v>87</v>
      </c>
      <c r="AO436" t="s">
        <v>88</v>
      </c>
      <c r="AP436" t="n">
        <v>503</v>
      </c>
      <c r="AQ436" t="s">
        <v>89</v>
      </c>
      <c r="AR436" t="s">
        <v>149</v>
      </c>
      <c r="AS436" t="s"/>
      <c r="AT436" t="s">
        <v>91</v>
      </c>
      <c r="AU436" t="s"/>
      <c r="AV436" t="s"/>
      <c r="AW436" t="s"/>
      <c r="AX436" t="s"/>
      <c r="AY436" t="s"/>
      <c r="AZ436" t="s"/>
      <c r="BA436" t="s"/>
      <c r="BB436" t="s"/>
      <c r="BC436" t="s"/>
      <c r="BD436" t="s"/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93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409</v>
      </c>
      <c r="F437" t="s"/>
      <c r="G437" t="s">
        <v>74</v>
      </c>
      <c r="H437" t="s">
        <v>75</v>
      </c>
      <c r="I437" t="s"/>
      <c r="J437" t="s">
        <v>76</v>
      </c>
      <c r="K437" t="n">
        <v>62</v>
      </c>
      <c r="L437" t="s">
        <v>77</v>
      </c>
      <c r="M437" t="s"/>
      <c r="N437" t="s">
        <v>78</v>
      </c>
      <c r="O437" t="s">
        <v>79</v>
      </c>
      <c r="P437" t="s">
        <v>409</v>
      </c>
      <c r="Q437" t="s"/>
      <c r="R437" t="s">
        <v>80</v>
      </c>
      <c r="S437" t="s">
        <v>144</v>
      </c>
      <c r="T437" t="s">
        <v>82</v>
      </c>
      <c r="U437" t="s"/>
      <c r="V437" t="s">
        <v>83</v>
      </c>
      <c r="W437" t="s">
        <v>84</v>
      </c>
      <c r="X437" t="s"/>
      <c r="Y437" t="s">
        <v>85</v>
      </c>
      <c r="Z437">
        <f>HYPERLINK("https://hotelmonitor-cachepage.eclerx.com/savepage/tk_154322260804188_sr_2047.html","info")</f>
        <v/>
      </c>
      <c r="AA437" t="s"/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>
        <v>87</v>
      </c>
      <c r="AO437" t="s">
        <v>88</v>
      </c>
      <c r="AP437" t="n">
        <v>503</v>
      </c>
      <c r="AQ437" t="s">
        <v>89</v>
      </c>
      <c r="AR437" t="s">
        <v>71</v>
      </c>
      <c r="AS437" t="s"/>
      <c r="AT437" t="s">
        <v>91</v>
      </c>
      <c r="AU437" t="s"/>
      <c r="AV437" t="s"/>
      <c r="AW437" t="s"/>
      <c r="AX437" t="s"/>
      <c r="AY437" t="s"/>
      <c r="AZ437" t="s"/>
      <c r="BA437" t="s"/>
      <c r="BB437" t="s"/>
      <c r="BC437" t="s"/>
      <c r="BD437" t="s"/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93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410</v>
      </c>
      <c r="F438" t="n">
        <v>318117</v>
      </c>
      <c r="G438" t="s">
        <v>74</v>
      </c>
      <c r="H438" t="s">
        <v>75</v>
      </c>
      <c r="I438" t="s"/>
      <c r="J438" t="s">
        <v>76</v>
      </c>
      <c r="K438" t="n">
        <v>124</v>
      </c>
      <c r="L438" t="s">
        <v>77</v>
      </c>
      <c r="M438" t="s"/>
      <c r="N438" t="s">
        <v>78</v>
      </c>
      <c r="O438" t="s">
        <v>79</v>
      </c>
      <c r="P438" t="s">
        <v>410</v>
      </c>
      <c r="Q438" t="s"/>
      <c r="R438" t="s">
        <v>80</v>
      </c>
      <c r="S438" t="s">
        <v>411</v>
      </c>
      <c r="T438" t="s">
        <v>82</v>
      </c>
      <c r="U438" t="s"/>
      <c r="V438" t="s">
        <v>83</v>
      </c>
      <c r="W438" t="s">
        <v>84</v>
      </c>
      <c r="X438" t="s"/>
      <c r="Y438" t="s">
        <v>85</v>
      </c>
      <c r="Z438">
        <f>HYPERLINK("https://hotelmonitor-cachepage.eclerx.com/savepage/tk_15432204665063756_sr_2047.html","info")</f>
        <v/>
      </c>
      <c r="AA438" t="n">
        <v>98121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>
        <v>87</v>
      </c>
      <c r="AO438" t="s">
        <v>88</v>
      </c>
      <c r="AP438" t="n">
        <v>203</v>
      </c>
      <c r="AQ438" t="s">
        <v>89</v>
      </c>
      <c r="AR438" t="s">
        <v>315</v>
      </c>
      <c r="AS438" t="s"/>
      <c r="AT438" t="s">
        <v>91</v>
      </c>
      <c r="AU438" t="s"/>
      <c r="AV438" t="s"/>
      <c r="AW438" t="s"/>
      <c r="AX438" t="s"/>
      <c r="AY438" t="n">
        <v>2313952</v>
      </c>
      <c r="AZ438" t="s">
        <v>412</v>
      </c>
      <c r="BA438" t="s"/>
      <c r="BB438" t="n">
        <v>531023</v>
      </c>
      <c r="BC438" t="s"/>
      <c r="BD438" t="s"/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93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410</v>
      </c>
      <c r="F439" t="n">
        <v>318117</v>
      </c>
      <c r="G439" t="s">
        <v>74</v>
      </c>
      <c r="H439" t="s">
        <v>75</v>
      </c>
      <c r="I439" t="s"/>
      <c r="J439" t="s">
        <v>76</v>
      </c>
      <c r="K439" t="n">
        <v>156</v>
      </c>
      <c r="L439" t="s">
        <v>77</v>
      </c>
      <c r="M439" t="s"/>
      <c r="N439" t="s">
        <v>78</v>
      </c>
      <c r="O439" t="s">
        <v>79</v>
      </c>
      <c r="P439" t="s">
        <v>410</v>
      </c>
      <c r="Q439" t="s"/>
      <c r="R439" t="s">
        <v>80</v>
      </c>
      <c r="S439" t="s">
        <v>130</v>
      </c>
      <c r="T439" t="s">
        <v>82</v>
      </c>
      <c r="U439" t="s"/>
      <c r="V439" t="s">
        <v>83</v>
      </c>
      <c r="W439" t="s">
        <v>84</v>
      </c>
      <c r="X439" t="s"/>
      <c r="Y439" t="s">
        <v>85</v>
      </c>
      <c r="Z439">
        <f>HYPERLINK("https://hotelmonitor-cachepage.eclerx.com/savepage/tk_15432204665063756_sr_2047.html","info")</f>
        <v/>
      </c>
      <c r="AA439" t="n">
        <v>98121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/>
      <c r="AM439" t="s"/>
      <c r="AN439" t="s">
        <v>87</v>
      </c>
      <c r="AO439" t="s">
        <v>88</v>
      </c>
      <c r="AP439" t="n">
        <v>203</v>
      </c>
      <c r="AQ439" t="s">
        <v>89</v>
      </c>
      <c r="AR439" t="s">
        <v>109</v>
      </c>
      <c r="AS439" t="s"/>
      <c r="AT439" t="s">
        <v>91</v>
      </c>
      <c r="AU439" t="s"/>
      <c r="AV439" t="s"/>
      <c r="AW439" t="s"/>
      <c r="AX439" t="s"/>
      <c r="AY439" t="n">
        <v>2313952</v>
      </c>
      <c r="AZ439" t="s">
        <v>412</v>
      </c>
      <c r="BA439" t="s"/>
      <c r="BB439" t="n">
        <v>531023</v>
      </c>
      <c r="BC439" t="s"/>
      <c r="BD439" t="s"/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93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413</v>
      </c>
      <c r="F440" t="s"/>
      <c r="G440" t="s">
        <v>74</v>
      </c>
      <c r="H440" t="s">
        <v>75</v>
      </c>
      <c r="I440" t="s"/>
      <c r="J440" t="s">
        <v>76</v>
      </c>
      <c r="K440" t="n">
        <v>80</v>
      </c>
      <c r="L440" t="s">
        <v>77</v>
      </c>
      <c r="M440" t="s"/>
      <c r="N440" t="s">
        <v>78</v>
      </c>
      <c r="O440" t="s">
        <v>79</v>
      </c>
      <c r="P440" t="s">
        <v>413</v>
      </c>
      <c r="Q440" t="s"/>
      <c r="R440" t="s">
        <v>80</v>
      </c>
      <c r="S440" t="s">
        <v>188</v>
      </c>
      <c r="T440" t="s">
        <v>82</v>
      </c>
      <c r="U440" t="s"/>
      <c r="V440" t="s">
        <v>83</v>
      </c>
      <c r="W440" t="s">
        <v>84</v>
      </c>
      <c r="X440" t="s"/>
      <c r="Y440" t="s">
        <v>85</v>
      </c>
      <c r="Z440">
        <f>HYPERLINK("https://hotelmonitor-cachepage.eclerx.com/savepage/tk_1543219947118184_sr_2047.html","info")</f>
        <v/>
      </c>
      <c r="AA440" t="s"/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/>
      <c r="AM440" t="s"/>
      <c r="AN440" t="s">
        <v>87</v>
      </c>
      <c r="AO440" t="s">
        <v>88</v>
      </c>
      <c r="AP440" t="n">
        <v>129</v>
      </c>
      <c r="AQ440" t="s">
        <v>89</v>
      </c>
      <c r="AR440" t="s">
        <v>202</v>
      </c>
      <c r="AS440" t="s"/>
      <c r="AT440" t="s">
        <v>91</v>
      </c>
      <c r="AU440" t="s"/>
      <c r="AV440" t="s"/>
      <c r="AW440" t="s"/>
      <c r="AX440" t="s"/>
      <c r="AY440" t="s"/>
      <c r="AZ440" t="s"/>
      <c r="BA440" t="s"/>
      <c r="BB440" t="s"/>
      <c r="BC440" t="s"/>
      <c r="BD440" t="s"/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93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413</v>
      </c>
      <c r="F441" t="s"/>
      <c r="G441" t="s">
        <v>74</v>
      </c>
      <c r="H441" t="s">
        <v>75</v>
      </c>
      <c r="I441" t="s"/>
      <c r="J441" t="s">
        <v>76</v>
      </c>
      <c r="K441" t="n">
        <v>76</v>
      </c>
      <c r="L441" t="s">
        <v>77</v>
      </c>
      <c r="M441" t="s"/>
      <c r="N441" t="s">
        <v>78</v>
      </c>
      <c r="O441" t="s">
        <v>79</v>
      </c>
      <c r="P441" t="s">
        <v>413</v>
      </c>
      <c r="Q441" t="s"/>
      <c r="R441" t="s">
        <v>80</v>
      </c>
      <c r="S441" t="s">
        <v>185</v>
      </c>
      <c r="T441" t="s">
        <v>82</v>
      </c>
      <c r="U441" t="s"/>
      <c r="V441" t="s">
        <v>83</v>
      </c>
      <c r="W441" t="s">
        <v>84</v>
      </c>
      <c r="X441" t="s"/>
      <c r="Y441" t="s">
        <v>85</v>
      </c>
      <c r="Z441">
        <f>HYPERLINK("https://hotelmonitor-cachepage.eclerx.com/savepage/tk_1543219947118184_sr_2047.html","info")</f>
        <v/>
      </c>
      <c r="AA441" t="s"/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/>
      <c r="AM441" t="s"/>
      <c r="AN441" t="s">
        <v>87</v>
      </c>
      <c r="AO441" t="s">
        <v>88</v>
      </c>
      <c r="AP441" t="n">
        <v>129</v>
      </c>
      <c r="AQ441" t="s">
        <v>89</v>
      </c>
      <c r="AR441" t="s">
        <v>146</v>
      </c>
      <c r="AS441" t="s"/>
      <c r="AT441" t="s">
        <v>91</v>
      </c>
      <c r="AU441" t="s"/>
      <c r="AV441" t="s"/>
      <c r="AW441" t="s"/>
      <c r="AX441" t="s"/>
      <c r="AY441" t="s"/>
      <c r="AZ441" t="s"/>
      <c r="BA441" t="s"/>
      <c r="BB441" t="s"/>
      <c r="BC441" t="s"/>
      <c r="BD441" t="s"/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93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413</v>
      </c>
      <c r="F442" t="s"/>
      <c r="G442" t="s">
        <v>74</v>
      </c>
      <c r="H442" t="s">
        <v>75</v>
      </c>
      <c r="I442" t="s"/>
      <c r="J442" t="s">
        <v>76</v>
      </c>
      <c r="K442" t="n">
        <v>76</v>
      </c>
      <c r="L442" t="s">
        <v>77</v>
      </c>
      <c r="M442" t="s"/>
      <c r="N442" t="s">
        <v>78</v>
      </c>
      <c r="O442" t="s">
        <v>79</v>
      </c>
      <c r="P442" t="s">
        <v>413</v>
      </c>
      <c r="Q442" t="s"/>
      <c r="R442" t="s">
        <v>80</v>
      </c>
      <c r="S442" t="s">
        <v>185</v>
      </c>
      <c r="T442" t="s">
        <v>82</v>
      </c>
      <c r="U442" t="s"/>
      <c r="V442" t="s">
        <v>83</v>
      </c>
      <c r="W442" t="s">
        <v>84</v>
      </c>
      <c r="X442" t="s"/>
      <c r="Y442" t="s">
        <v>85</v>
      </c>
      <c r="Z442">
        <f>HYPERLINK("https://hotelmonitor-cachepage.eclerx.com/savepage/tk_1543219947118184_sr_2047.html","info")</f>
        <v/>
      </c>
      <c r="AA442" t="s"/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/>
      <c r="AM442" t="s"/>
      <c r="AN442" t="s">
        <v>87</v>
      </c>
      <c r="AO442" t="s">
        <v>88</v>
      </c>
      <c r="AP442" t="n">
        <v>129</v>
      </c>
      <c r="AQ442" t="s">
        <v>89</v>
      </c>
      <c r="AR442" t="s">
        <v>71</v>
      </c>
      <c r="AS442" t="s"/>
      <c r="AT442" t="s">
        <v>91</v>
      </c>
      <c r="AU442" t="s"/>
      <c r="AV442" t="s"/>
      <c r="AW442" t="s"/>
      <c r="AX442" t="s"/>
      <c r="AY442" t="s"/>
      <c r="AZ442" t="s"/>
      <c r="BA442" t="s"/>
      <c r="BB442" t="s"/>
      <c r="BC442" t="s"/>
      <c r="BD442" t="s"/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93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413</v>
      </c>
      <c r="F443" t="s"/>
      <c r="G443" t="s">
        <v>74</v>
      </c>
      <c r="H443" t="s">
        <v>75</v>
      </c>
      <c r="I443" t="s"/>
      <c r="J443" t="s">
        <v>76</v>
      </c>
      <c r="K443" t="n">
        <v>76</v>
      </c>
      <c r="L443" t="s">
        <v>77</v>
      </c>
      <c r="M443" t="s"/>
      <c r="N443" t="s">
        <v>78</v>
      </c>
      <c r="O443" t="s">
        <v>79</v>
      </c>
      <c r="P443" t="s">
        <v>413</v>
      </c>
      <c r="Q443" t="s"/>
      <c r="R443" t="s">
        <v>80</v>
      </c>
      <c r="S443" t="s">
        <v>185</v>
      </c>
      <c r="T443" t="s">
        <v>82</v>
      </c>
      <c r="U443" t="s"/>
      <c r="V443" t="s">
        <v>83</v>
      </c>
      <c r="W443" t="s">
        <v>84</v>
      </c>
      <c r="X443" t="s"/>
      <c r="Y443" t="s">
        <v>85</v>
      </c>
      <c r="Z443">
        <f>HYPERLINK("https://hotelmonitor-cachepage.eclerx.com/savepage/tk_1543219947118184_sr_2047.html","info")</f>
        <v/>
      </c>
      <c r="AA443" t="s"/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/>
      <c r="AM443" t="s"/>
      <c r="AN443" t="s">
        <v>87</v>
      </c>
      <c r="AO443" t="s">
        <v>88</v>
      </c>
      <c r="AP443" t="n">
        <v>129</v>
      </c>
      <c r="AQ443" t="s">
        <v>89</v>
      </c>
      <c r="AR443" t="s">
        <v>149</v>
      </c>
      <c r="AS443" t="s"/>
      <c r="AT443" t="s">
        <v>91</v>
      </c>
      <c r="AU443" t="s"/>
      <c r="AV443" t="s"/>
      <c r="AW443" t="s"/>
      <c r="AX443" t="s"/>
      <c r="AY443" t="s"/>
      <c r="AZ443" t="s"/>
      <c r="BA443" t="s"/>
      <c r="BB443" t="s"/>
      <c r="BC443" t="s"/>
      <c r="BD443" t="s"/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93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413</v>
      </c>
      <c r="F444" t="s"/>
      <c r="G444" t="s">
        <v>74</v>
      </c>
      <c r="H444" t="s">
        <v>75</v>
      </c>
      <c r="I444" t="s"/>
      <c r="J444" t="s">
        <v>76</v>
      </c>
      <c r="K444" t="n">
        <v>80</v>
      </c>
      <c r="L444" t="s">
        <v>77</v>
      </c>
      <c r="M444" t="s"/>
      <c r="N444" t="s">
        <v>78</v>
      </c>
      <c r="O444" t="s">
        <v>79</v>
      </c>
      <c r="P444" t="s">
        <v>413</v>
      </c>
      <c r="Q444" t="s"/>
      <c r="R444" t="s">
        <v>80</v>
      </c>
      <c r="S444" t="s">
        <v>188</v>
      </c>
      <c r="T444" t="s">
        <v>82</v>
      </c>
      <c r="U444" t="s"/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HYPERLINK("https://hotelmonitor-cachepage.eclerx.com/savepage/tk_1543219947118184_sr_2047.html","info")</f>
        <v/>
      </c>
      <c r="AA444" t="s"/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>
        <v>87</v>
      </c>
      <c r="AO444" t="s">
        <v>88</v>
      </c>
      <c r="AP444" t="n">
        <v>129</v>
      </c>
      <c r="AQ444" t="s">
        <v>89</v>
      </c>
      <c r="AR444" t="s">
        <v>414</v>
      </c>
      <c r="AS444" t="s"/>
      <c r="AT444" t="s">
        <v>91</v>
      </c>
      <c r="AU444" t="s"/>
      <c r="AV444" t="s"/>
      <c r="AW444" t="s"/>
      <c r="AX444" t="s"/>
      <c r="AY444" t="s"/>
      <c r="AZ444" t="s"/>
      <c r="BA444" t="s"/>
      <c r="BB444" t="s"/>
      <c r="BC444" t="s"/>
      <c r="BD444" t="s"/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93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415</v>
      </c>
      <c r="F445" t="n">
        <v>72136</v>
      </c>
      <c r="G445" t="s">
        <v>74</v>
      </c>
      <c r="H445" t="s">
        <v>75</v>
      </c>
      <c r="I445" t="s"/>
      <c r="J445" t="s">
        <v>76</v>
      </c>
      <c r="K445" t="n">
        <v>111</v>
      </c>
      <c r="L445" t="s">
        <v>77</v>
      </c>
      <c r="M445" t="s"/>
      <c r="N445" t="s">
        <v>78</v>
      </c>
      <c r="O445" t="s">
        <v>79</v>
      </c>
      <c r="P445" t="s">
        <v>416</v>
      </c>
      <c r="Q445" t="s"/>
      <c r="R445" t="s">
        <v>80</v>
      </c>
      <c r="S445" t="s">
        <v>417</v>
      </c>
      <c r="T445" t="s">
        <v>82</v>
      </c>
      <c r="U445" t="s"/>
      <c r="V445" t="s">
        <v>83</v>
      </c>
      <c r="W445" t="s">
        <v>84</v>
      </c>
      <c r="X445" t="s"/>
      <c r="Y445" t="s">
        <v>85</v>
      </c>
      <c r="Z445">
        <f>HYPERLINK("https://hotelmonitor-cachepage.eclerx.com/savepage/tk_1543220305154561_sr_2047.html","info")</f>
        <v/>
      </c>
      <c r="AA445" t="n">
        <v>3135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>
        <v>87</v>
      </c>
      <c r="AO445" t="s">
        <v>88</v>
      </c>
      <c r="AP445" t="n">
        <v>180</v>
      </c>
      <c r="AQ445" t="s">
        <v>89</v>
      </c>
      <c r="AR445" t="s">
        <v>99</v>
      </c>
      <c r="AS445" t="s"/>
      <c r="AT445" t="s">
        <v>91</v>
      </c>
      <c r="AU445" t="s"/>
      <c r="AV445" t="s"/>
      <c r="AW445" t="s"/>
      <c r="AX445" t="s"/>
      <c r="AY445" t="n">
        <v>6212845</v>
      </c>
      <c r="AZ445" t="s">
        <v>418</v>
      </c>
      <c r="BA445" t="s"/>
      <c r="BB445" t="n">
        <v>292721</v>
      </c>
      <c r="BC445" t="s"/>
      <c r="BD445" t="s"/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93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415</v>
      </c>
      <c r="F446" t="n">
        <v>72136</v>
      </c>
      <c r="G446" t="s">
        <v>74</v>
      </c>
      <c r="H446" t="s">
        <v>75</v>
      </c>
      <c r="I446" t="s"/>
      <c r="J446" t="s">
        <v>76</v>
      </c>
      <c r="K446" t="n">
        <v>115</v>
      </c>
      <c r="L446" t="s">
        <v>77</v>
      </c>
      <c r="M446" t="s"/>
      <c r="N446" t="s">
        <v>78</v>
      </c>
      <c r="O446" t="s">
        <v>79</v>
      </c>
      <c r="P446" t="s">
        <v>416</v>
      </c>
      <c r="Q446" t="s"/>
      <c r="R446" t="s">
        <v>80</v>
      </c>
      <c r="S446" t="s">
        <v>419</v>
      </c>
      <c r="T446" t="s">
        <v>82</v>
      </c>
      <c r="U446" t="s"/>
      <c r="V446" t="s">
        <v>83</v>
      </c>
      <c r="W446" t="s">
        <v>84</v>
      </c>
      <c r="X446" t="s"/>
      <c r="Y446" t="s">
        <v>85</v>
      </c>
      <c r="Z446">
        <f>HYPERLINK("https://hotelmonitor-cachepage.eclerx.com/savepage/tk_1543220305154561_sr_2047.html","info")</f>
        <v/>
      </c>
      <c r="AA446" t="n">
        <v>3135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>
        <v>87</v>
      </c>
      <c r="AO446" t="s">
        <v>88</v>
      </c>
      <c r="AP446" t="n">
        <v>180</v>
      </c>
      <c r="AQ446" t="s">
        <v>89</v>
      </c>
      <c r="AR446" t="s">
        <v>90</v>
      </c>
      <c r="AS446" t="s"/>
      <c r="AT446" t="s">
        <v>91</v>
      </c>
      <c r="AU446" t="s"/>
      <c r="AV446" t="s"/>
      <c r="AW446" t="s"/>
      <c r="AX446" t="s"/>
      <c r="AY446" t="n">
        <v>6212845</v>
      </c>
      <c r="AZ446" t="s">
        <v>418</v>
      </c>
      <c r="BA446" t="s"/>
      <c r="BB446" t="n">
        <v>292721</v>
      </c>
      <c r="BC446" t="s"/>
      <c r="BD446" t="s"/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93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415</v>
      </c>
      <c r="F447" t="n">
        <v>72136</v>
      </c>
      <c r="G447" t="s">
        <v>74</v>
      </c>
      <c r="H447" t="s">
        <v>75</v>
      </c>
      <c r="I447" t="s"/>
      <c r="J447" t="s">
        <v>76</v>
      </c>
      <c r="K447" t="n">
        <v>118</v>
      </c>
      <c r="L447" t="s">
        <v>77</v>
      </c>
      <c r="M447" t="s"/>
      <c r="N447" t="s">
        <v>78</v>
      </c>
      <c r="O447" t="s">
        <v>79</v>
      </c>
      <c r="P447" t="s">
        <v>416</v>
      </c>
      <c r="Q447" t="s"/>
      <c r="R447" t="s">
        <v>80</v>
      </c>
      <c r="S447" t="s">
        <v>395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HYPERLINK("https://hotelmonitor-cachepage.eclerx.com/savepage/tk_1543220305154561_sr_2047.html","info")</f>
        <v/>
      </c>
      <c r="AA447" t="n">
        <v>3135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>
        <v>87</v>
      </c>
      <c r="AO447" t="s">
        <v>88</v>
      </c>
      <c r="AP447" t="n">
        <v>180</v>
      </c>
      <c r="AQ447" t="s">
        <v>89</v>
      </c>
      <c r="AR447" t="s">
        <v>113</v>
      </c>
      <c r="AS447" t="s"/>
      <c r="AT447" t="s">
        <v>91</v>
      </c>
      <c r="AU447" t="s"/>
      <c r="AV447" t="s"/>
      <c r="AW447" t="s"/>
      <c r="AX447" t="s"/>
      <c r="AY447" t="n">
        <v>6212845</v>
      </c>
      <c r="AZ447" t="s">
        <v>418</v>
      </c>
      <c r="BA447" t="s"/>
      <c r="BB447" t="n">
        <v>292721</v>
      </c>
      <c r="BC447" t="s"/>
      <c r="BD447" t="s"/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93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415</v>
      </c>
      <c r="F448" t="n">
        <v>72136</v>
      </c>
      <c r="G448" t="s">
        <v>74</v>
      </c>
      <c r="H448" t="s">
        <v>75</v>
      </c>
      <c r="I448" t="s"/>
      <c r="J448" t="s">
        <v>76</v>
      </c>
      <c r="K448" t="n">
        <v>114</v>
      </c>
      <c r="L448" t="s">
        <v>77</v>
      </c>
      <c r="M448" t="s"/>
      <c r="N448" t="s">
        <v>78</v>
      </c>
      <c r="O448" t="s">
        <v>79</v>
      </c>
      <c r="P448" t="s">
        <v>416</v>
      </c>
      <c r="Q448" t="s"/>
      <c r="R448" t="s">
        <v>80</v>
      </c>
      <c r="S448" t="s">
        <v>420</v>
      </c>
      <c r="T448" t="s">
        <v>82</v>
      </c>
      <c r="U448" t="s"/>
      <c r="V448" t="s">
        <v>83</v>
      </c>
      <c r="W448" t="s">
        <v>84</v>
      </c>
      <c r="X448" t="s"/>
      <c r="Y448" t="s">
        <v>85</v>
      </c>
      <c r="Z448">
        <f>HYPERLINK("https://hotelmonitor-cachepage.eclerx.com/savepage/tk_1543220305154561_sr_2047.html","info")</f>
        <v/>
      </c>
      <c r="AA448" t="n">
        <v>3135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>
        <v>87</v>
      </c>
      <c r="AO448" t="s">
        <v>88</v>
      </c>
      <c r="AP448" t="n">
        <v>180</v>
      </c>
      <c r="AQ448" t="s">
        <v>89</v>
      </c>
      <c r="AR448" t="s">
        <v>109</v>
      </c>
      <c r="AS448" t="s"/>
      <c r="AT448" t="s">
        <v>91</v>
      </c>
      <c r="AU448" t="s"/>
      <c r="AV448" t="s"/>
      <c r="AW448" t="s"/>
      <c r="AX448" t="s"/>
      <c r="AY448" t="n">
        <v>6212845</v>
      </c>
      <c r="AZ448" t="s">
        <v>418</v>
      </c>
      <c r="BA448" t="s"/>
      <c r="BB448" t="n">
        <v>292721</v>
      </c>
      <c r="BC448" t="s"/>
      <c r="BD448" t="s"/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93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415</v>
      </c>
      <c r="F449" t="n">
        <v>72136</v>
      </c>
      <c r="G449" t="s">
        <v>74</v>
      </c>
      <c r="H449" t="s">
        <v>75</v>
      </c>
      <c r="I449" t="s"/>
      <c r="J449" t="s">
        <v>76</v>
      </c>
      <c r="K449" t="n">
        <v>115</v>
      </c>
      <c r="L449" t="s">
        <v>77</v>
      </c>
      <c r="M449" t="s"/>
      <c r="N449" t="s">
        <v>78</v>
      </c>
      <c r="O449" t="s">
        <v>79</v>
      </c>
      <c r="P449" t="s">
        <v>416</v>
      </c>
      <c r="Q449" t="s"/>
      <c r="R449" t="s">
        <v>80</v>
      </c>
      <c r="S449" t="s">
        <v>419</v>
      </c>
      <c r="T449" t="s">
        <v>82</v>
      </c>
      <c r="U449" t="s"/>
      <c r="V449" t="s">
        <v>83</v>
      </c>
      <c r="W449" t="s">
        <v>84</v>
      </c>
      <c r="X449" t="s"/>
      <c r="Y449" t="s">
        <v>85</v>
      </c>
      <c r="Z449">
        <f>HYPERLINK("https://hotelmonitor-cachepage.eclerx.com/savepage/tk_1543220305154561_sr_2047.html","info")</f>
        <v/>
      </c>
      <c r="AA449" t="n">
        <v>3135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>
        <v>87</v>
      </c>
      <c r="AO449" t="s">
        <v>88</v>
      </c>
      <c r="AP449" t="n">
        <v>180</v>
      </c>
      <c r="AQ449" t="s">
        <v>89</v>
      </c>
      <c r="AR449" t="s">
        <v>111</v>
      </c>
      <c r="AS449" t="s"/>
      <c r="AT449" t="s">
        <v>91</v>
      </c>
      <c r="AU449" t="s"/>
      <c r="AV449" t="s"/>
      <c r="AW449" t="s"/>
      <c r="AX449" t="s"/>
      <c r="AY449" t="n">
        <v>6212845</v>
      </c>
      <c r="AZ449" t="s">
        <v>418</v>
      </c>
      <c r="BA449" t="s"/>
      <c r="BB449" t="n">
        <v>292721</v>
      </c>
      <c r="BC449" t="s"/>
      <c r="BD449" t="s"/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93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415</v>
      </c>
      <c r="F450" t="n">
        <v>72136</v>
      </c>
      <c r="G450" t="s">
        <v>74</v>
      </c>
      <c r="H450" t="s">
        <v>75</v>
      </c>
      <c r="I450" t="s"/>
      <c r="J450" t="s">
        <v>76</v>
      </c>
      <c r="K450" t="n">
        <v>114</v>
      </c>
      <c r="L450" t="s">
        <v>77</v>
      </c>
      <c r="M450" t="s"/>
      <c r="N450" t="s">
        <v>78</v>
      </c>
      <c r="O450" t="s">
        <v>79</v>
      </c>
      <c r="P450" t="s">
        <v>416</v>
      </c>
      <c r="Q450" t="s"/>
      <c r="R450" t="s">
        <v>80</v>
      </c>
      <c r="S450" t="s">
        <v>420</v>
      </c>
      <c r="T450" t="s">
        <v>82</v>
      </c>
      <c r="U450" t="s"/>
      <c r="V450" t="s">
        <v>83</v>
      </c>
      <c r="W450" t="s">
        <v>84</v>
      </c>
      <c r="X450" t="s"/>
      <c r="Y450" t="s">
        <v>85</v>
      </c>
      <c r="Z450">
        <f>HYPERLINK("https://hotelmonitor-cachepage.eclerx.com/savepage/tk_1543220305154561_sr_2047.html","info")</f>
        <v/>
      </c>
      <c r="AA450" t="n">
        <v>3135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>
        <v>87</v>
      </c>
      <c r="AO450" t="s">
        <v>88</v>
      </c>
      <c r="AP450" t="n">
        <v>180</v>
      </c>
      <c r="AQ450" t="s">
        <v>89</v>
      </c>
      <c r="AR450" t="s">
        <v>118</v>
      </c>
      <c r="AS450" t="s"/>
      <c r="AT450" t="s">
        <v>91</v>
      </c>
      <c r="AU450" t="s"/>
      <c r="AV450" t="s"/>
      <c r="AW450" t="s"/>
      <c r="AX450" t="s"/>
      <c r="AY450" t="n">
        <v>6212845</v>
      </c>
      <c r="AZ450" t="s">
        <v>418</v>
      </c>
      <c r="BA450" t="s"/>
      <c r="BB450" t="n">
        <v>292721</v>
      </c>
      <c r="BC450" t="s"/>
      <c r="BD450" t="s"/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93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421</v>
      </c>
      <c r="F451" t="s"/>
      <c r="G451" t="s">
        <v>74</v>
      </c>
      <c r="H451" t="s">
        <v>75</v>
      </c>
      <c r="I451" t="s"/>
      <c r="J451" t="s">
        <v>76</v>
      </c>
      <c r="K451" t="n">
        <v>58</v>
      </c>
      <c r="L451" t="s">
        <v>77</v>
      </c>
      <c r="M451" t="s"/>
      <c r="N451" t="s">
        <v>78</v>
      </c>
      <c r="O451" t="s">
        <v>79</v>
      </c>
      <c r="P451" t="s">
        <v>421</v>
      </c>
      <c r="Q451" t="s"/>
      <c r="R451" t="s">
        <v>80</v>
      </c>
      <c r="S451" t="s">
        <v>376</v>
      </c>
      <c r="T451" t="s">
        <v>82</v>
      </c>
      <c r="U451" t="s"/>
      <c r="V451" t="s">
        <v>83</v>
      </c>
      <c r="W451" t="s">
        <v>84</v>
      </c>
      <c r="X451" t="s"/>
      <c r="Y451" t="s">
        <v>85</v>
      </c>
      <c r="Z451">
        <f>HYPERLINK("https://hotelmonitor-cachepage.eclerx.com/savepage/tk_15432229587028828_sr_2047.html","info")</f>
        <v/>
      </c>
      <c r="AA451" t="s"/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>
        <v>87</v>
      </c>
      <c r="AO451" t="s">
        <v>88</v>
      </c>
      <c r="AP451" t="n">
        <v>552</v>
      </c>
      <c r="AQ451" t="s">
        <v>89</v>
      </c>
      <c r="AR451" t="s">
        <v>121</v>
      </c>
      <c r="AS451" t="s"/>
      <c r="AT451" t="s">
        <v>91</v>
      </c>
      <c r="AU451" t="s"/>
      <c r="AV451" t="s"/>
      <c r="AW451" t="s"/>
      <c r="AX451" t="s"/>
      <c r="AY451" t="s"/>
      <c r="AZ451" t="s"/>
      <c r="BA451" t="s"/>
      <c r="BB451" t="s"/>
      <c r="BC451" t="s"/>
      <c r="BD451" t="s"/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93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422</v>
      </c>
      <c r="F452" t="n">
        <v>72147</v>
      </c>
      <c r="G452" t="s">
        <v>74</v>
      </c>
      <c r="H452" t="s">
        <v>75</v>
      </c>
      <c r="I452" t="s"/>
      <c r="J452" t="s">
        <v>76</v>
      </c>
      <c r="K452" t="n">
        <v>81</v>
      </c>
      <c r="L452" t="s">
        <v>77</v>
      </c>
      <c r="M452" t="s"/>
      <c r="N452" t="s">
        <v>78</v>
      </c>
      <c r="O452" t="s">
        <v>79</v>
      </c>
      <c r="P452" t="s">
        <v>423</v>
      </c>
      <c r="Q452" t="s"/>
      <c r="R452" t="s">
        <v>80</v>
      </c>
      <c r="S452" t="s">
        <v>184</v>
      </c>
      <c r="T452" t="s">
        <v>82</v>
      </c>
      <c r="U452" t="s"/>
      <c r="V452" t="s">
        <v>83</v>
      </c>
      <c r="W452" t="s">
        <v>84</v>
      </c>
      <c r="X452" t="s"/>
      <c r="Y452" t="s">
        <v>85</v>
      </c>
      <c r="Z452">
        <f>HYPERLINK("https://hotelmonitor-cachepage.eclerx.com/savepage/tk_15432204312281508_sr_2047.html","info")</f>
        <v/>
      </c>
      <c r="AA452" t="n">
        <v>223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>
        <v>87</v>
      </c>
      <c r="AO452" t="s">
        <v>88</v>
      </c>
      <c r="AP452" t="n">
        <v>198</v>
      </c>
      <c r="AQ452" t="s">
        <v>89</v>
      </c>
      <c r="AR452" t="s">
        <v>90</v>
      </c>
      <c r="AS452" t="s"/>
      <c r="AT452" t="s">
        <v>91</v>
      </c>
      <c r="AU452" t="s"/>
      <c r="AV452" t="s"/>
      <c r="AW452" t="s"/>
      <c r="AX452" t="s"/>
      <c r="AY452" t="n">
        <v>2267994</v>
      </c>
      <c r="AZ452" t="s">
        <v>424</v>
      </c>
      <c r="BA452" t="s"/>
      <c r="BB452" t="n">
        <v>190890</v>
      </c>
      <c r="BC452" t="n">
        <v>-16.548899</v>
      </c>
      <c r="BD452" t="n">
        <v>28.417303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93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422</v>
      </c>
      <c r="F453" t="n">
        <v>72147</v>
      </c>
      <c r="G453" t="s">
        <v>74</v>
      </c>
      <c r="H453" t="s">
        <v>75</v>
      </c>
      <c r="I453" t="s"/>
      <c r="J453" t="s">
        <v>76</v>
      </c>
      <c r="K453" t="n">
        <v>90</v>
      </c>
      <c r="L453" t="s">
        <v>77</v>
      </c>
      <c r="M453" t="s"/>
      <c r="N453" t="s">
        <v>78</v>
      </c>
      <c r="O453" t="s">
        <v>79</v>
      </c>
      <c r="P453" t="s">
        <v>423</v>
      </c>
      <c r="Q453" t="s"/>
      <c r="R453" t="s">
        <v>80</v>
      </c>
      <c r="S453" t="s">
        <v>240</v>
      </c>
      <c r="T453" t="s">
        <v>82</v>
      </c>
      <c r="U453" t="s"/>
      <c r="V453" t="s">
        <v>83</v>
      </c>
      <c r="W453" t="s">
        <v>84</v>
      </c>
      <c r="X453" t="s"/>
      <c r="Y453" t="s">
        <v>85</v>
      </c>
      <c r="Z453">
        <f>HYPERLINK("https://hotelmonitor-cachepage.eclerx.com/savepage/tk_15432204312281508_sr_2047.html","info")</f>
        <v/>
      </c>
      <c r="AA453" t="n">
        <v>223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>
        <v>87</v>
      </c>
      <c r="AO453" t="s">
        <v>88</v>
      </c>
      <c r="AP453" t="n">
        <v>198</v>
      </c>
      <c r="AQ453" t="s">
        <v>89</v>
      </c>
      <c r="AR453" t="s">
        <v>95</v>
      </c>
      <c r="AS453" t="s"/>
      <c r="AT453" t="s">
        <v>91</v>
      </c>
      <c r="AU453" t="s"/>
      <c r="AV453" t="s"/>
      <c r="AW453" t="s"/>
      <c r="AX453" t="s"/>
      <c r="AY453" t="n">
        <v>2267994</v>
      </c>
      <c r="AZ453" t="s">
        <v>424</v>
      </c>
      <c r="BA453" t="s"/>
      <c r="BB453" t="n">
        <v>190890</v>
      </c>
      <c r="BC453" t="n">
        <v>-16.548899</v>
      </c>
      <c r="BD453" t="n">
        <v>28.417303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93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422</v>
      </c>
      <c r="F454" t="n">
        <v>72147</v>
      </c>
      <c r="G454" t="s">
        <v>74</v>
      </c>
      <c r="H454" t="s">
        <v>75</v>
      </c>
      <c r="I454" t="s"/>
      <c r="J454" t="s">
        <v>76</v>
      </c>
      <c r="K454" t="n">
        <v>96</v>
      </c>
      <c r="L454" t="s">
        <v>77</v>
      </c>
      <c r="M454" t="s"/>
      <c r="N454" t="s">
        <v>78</v>
      </c>
      <c r="O454" t="s">
        <v>79</v>
      </c>
      <c r="P454" t="s">
        <v>423</v>
      </c>
      <c r="Q454" t="s"/>
      <c r="R454" t="s">
        <v>80</v>
      </c>
      <c r="S454" t="s">
        <v>140</v>
      </c>
      <c r="T454" t="s">
        <v>82</v>
      </c>
      <c r="U454" t="s"/>
      <c r="V454" t="s">
        <v>83</v>
      </c>
      <c r="W454" t="s">
        <v>84</v>
      </c>
      <c r="X454" t="s"/>
      <c r="Y454" t="s">
        <v>85</v>
      </c>
      <c r="Z454">
        <f>HYPERLINK("https://hotelmonitor-cachepage.eclerx.com/savepage/tk_15432204312281508_sr_2047.html","info")</f>
        <v/>
      </c>
      <c r="AA454" t="n">
        <v>223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>
        <v>87</v>
      </c>
      <c r="AO454" t="s">
        <v>88</v>
      </c>
      <c r="AP454" t="n">
        <v>198</v>
      </c>
      <c r="AQ454" t="s">
        <v>89</v>
      </c>
      <c r="AR454" t="s">
        <v>96</v>
      </c>
      <c r="AS454" t="s"/>
      <c r="AT454" t="s">
        <v>91</v>
      </c>
      <c r="AU454" t="s"/>
      <c r="AV454" t="s"/>
      <c r="AW454" t="s"/>
      <c r="AX454" t="s"/>
      <c r="AY454" t="n">
        <v>2267994</v>
      </c>
      <c r="AZ454" t="s">
        <v>424</v>
      </c>
      <c r="BA454" t="s"/>
      <c r="BB454" t="n">
        <v>190890</v>
      </c>
      <c r="BC454" t="n">
        <v>-16.548899</v>
      </c>
      <c r="BD454" t="n">
        <v>28.417303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93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422</v>
      </c>
      <c r="F455" t="n">
        <v>72147</v>
      </c>
      <c r="G455" t="s">
        <v>74</v>
      </c>
      <c r="H455" t="s">
        <v>75</v>
      </c>
      <c r="I455" t="s"/>
      <c r="J455" t="s">
        <v>76</v>
      </c>
      <c r="K455" t="n">
        <v>90</v>
      </c>
      <c r="L455" t="s">
        <v>77</v>
      </c>
      <c r="M455" t="s"/>
      <c r="N455" t="s">
        <v>78</v>
      </c>
      <c r="O455" t="s">
        <v>79</v>
      </c>
      <c r="P455" t="s">
        <v>423</v>
      </c>
      <c r="Q455" t="s"/>
      <c r="R455" t="s">
        <v>80</v>
      </c>
      <c r="S455" t="s">
        <v>240</v>
      </c>
      <c r="T455" t="s">
        <v>82</v>
      </c>
      <c r="U455" t="s"/>
      <c r="V455" t="s">
        <v>83</v>
      </c>
      <c r="W455" t="s">
        <v>84</v>
      </c>
      <c r="X455" t="s"/>
      <c r="Y455" t="s">
        <v>85</v>
      </c>
      <c r="Z455">
        <f>HYPERLINK("https://hotelmonitor-cachepage.eclerx.com/savepage/tk_15432204312281508_sr_2047.html","info")</f>
        <v/>
      </c>
      <c r="AA455" t="n">
        <v>223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>
        <v>87</v>
      </c>
      <c r="AO455" t="s">
        <v>88</v>
      </c>
      <c r="AP455" t="n">
        <v>198</v>
      </c>
      <c r="AQ455" t="s">
        <v>89</v>
      </c>
      <c r="AR455" t="s">
        <v>97</v>
      </c>
      <c r="AS455" t="s"/>
      <c r="AT455" t="s">
        <v>91</v>
      </c>
      <c r="AU455" t="s"/>
      <c r="AV455" t="s"/>
      <c r="AW455" t="s"/>
      <c r="AX455" t="s"/>
      <c r="AY455" t="n">
        <v>2267994</v>
      </c>
      <c r="AZ455" t="s">
        <v>424</v>
      </c>
      <c r="BA455" t="s"/>
      <c r="BB455" t="n">
        <v>190890</v>
      </c>
      <c r="BC455" t="n">
        <v>-16.548899</v>
      </c>
      <c r="BD455" t="n">
        <v>28.417303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93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422</v>
      </c>
      <c r="F456" t="n">
        <v>72147</v>
      </c>
      <c r="G456" t="s">
        <v>74</v>
      </c>
      <c r="H456" t="s">
        <v>75</v>
      </c>
      <c r="I456" t="s"/>
      <c r="J456" t="s">
        <v>76</v>
      </c>
      <c r="K456" t="n">
        <v>96</v>
      </c>
      <c r="L456" t="s">
        <v>77</v>
      </c>
      <c r="M456" t="s"/>
      <c r="N456" t="s">
        <v>78</v>
      </c>
      <c r="O456" t="s">
        <v>79</v>
      </c>
      <c r="P456" t="s">
        <v>423</v>
      </c>
      <c r="Q456" t="s"/>
      <c r="R456" t="s">
        <v>80</v>
      </c>
      <c r="S456" t="s">
        <v>140</v>
      </c>
      <c r="T456" t="s">
        <v>82</v>
      </c>
      <c r="U456" t="s"/>
      <c r="V456" t="s">
        <v>83</v>
      </c>
      <c r="W456" t="s">
        <v>84</v>
      </c>
      <c r="X456" t="s"/>
      <c r="Y456" t="s">
        <v>85</v>
      </c>
      <c r="Z456">
        <f>HYPERLINK("https://hotelmonitor-cachepage.eclerx.com/savepage/tk_15432204312281508_sr_2047.html","info")</f>
        <v/>
      </c>
      <c r="AA456" t="n">
        <v>223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>
        <v>87</v>
      </c>
      <c r="AO456" t="s">
        <v>88</v>
      </c>
      <c r="AP456" t="n">
        <v>198</v>
      </c>
      <c r="AQ456" t="s">
        <v>89</v>
      </c>
      <c r="AR456" t="s">
        <v>106</v>
      </c>
      <c r="AS456" t="s"/>
      <c r="AT456" t="s">
        <v>91</v>
      </c>
      <c r="AU456" t="s"/>
      <c r="AV456" t="s"/>
      <c r="AW456" t="s"/>
      <c r="AX456" t="s"/>
      <c r="AY456" t="n">
        <v>2267994</v>
      </c>
      <c r="AZ456" t="s">
        <v>424</v>
      </c>
      <c r="BA456" t="s"/>
      <c r="BB456" t="n">
        <v>190890</v>
      </c>
      <c r="BC456" t="n">
        <v>-16.548899</v>
      </c>
      <c r="BD456" t="n">
        <v>28.417303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93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422</v>
      </c>
      <c r="F457" t="n">
        <v>72147</v>
      </c>
      <c r="G457" t="s">
        <v>74</v>
      </c>
      <c r="H457" t="s">
        <v>75</v>
      </c>
      <c r="I457" t="s"/>
      <c r="J457" t="s">
        <v>76</v>
      </c>
      <c r="K457" t="n">
        <v>98</v>
      </c>
      <c r="L457" t="s">
        <v>77</v>
      </c>
      <c r="M457" t="s"/>
      <c r="N457" t="s">
        <v>78</v>
      </c>
      <c r="O457" t="s">
        <v>79</v>
      </c>
      <c r="P457" t="s">
        <v>423</v>
      </c>
      <c r="Q457" t="s"/>
      <c r="R457" t="s">
        <v>80</v>
      </c>
      <c r="S457" t="s">
        <v>142</v>
      </c>
      <c r="T457" t="s">
        <v>82</v>
      </c>
      <c r="U457" t="s"/>
      <c r="V457" t="s">
        <v>83</v>
      </c>
      <c r="W457" t="s">
        <v>84</v>
      </c>
      <c r="X457" t="s"/>
      <c r="Y457" t="s">
        <v>85</v>
      </c>
      <c r="Z457">
        <f>HYPERLINK("https://hotelmonitor-cachepage.eclerx.com/savepage/tk_15432204312281508_sr_2047.html","info")</f>
        <v/>
      </c>
      <c r="AA457" t="n">
        <v>223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>
        <v>87</v>
      </c>
      <c r="AO457" t="s">
        <v>88</v>
      </c>
      <c r="AP457" t="n">
        <v>198</v>
      </c>
      <c r="AQ457" t="s">
        <v>89</v>
      </c>
      <c r="AR457" t="s">
        <v>118</v>
      </c>
      <c r="AS457" t="s"/>
      <c r="AT457" t="s">
        <v>91</v>
      </c>
      <c r="AU457" t="s"/>
      <c r="AV457" t="s"/>
      <c r="AW457" t="s"/>
      <c r="AX457" t="s"/>
      <c r="AY457" t="n">
        <v>2267994</v>
      </c>
      <c r="AZ457" t="s">
        <v>424</v>
      </c>
      <c r="BA457" t="s"/>
      <c r="BB457" t="n">
        <v>190890</v>
      </c>
      <c r="BC457" t="n">
        <v>-16.548899</v>
      </c>
      <c r="BD457" t="n">
        <v>28.417303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93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422</v>
      </c>
      <c r="F458" t="n">
        <v>72147</v>
      </c>
      <c r="G458" t="s">
        <v>74</v>
      </c>
      <c r="H458" t="s">
        <v>75</v>
      </c>
      <c r="I458" t="s"/>
      <c r="J458" t="s">
        <v>76</v>
      </c>
      <c r="K458" t="n">
        <v>84</v>
      </c>
      <c r="L458" t="s">
        <v>77</v>
      </c>
      <c r="M458" t="s"/>
      <c r="N458" t="s">
        <v>78</v>
      </c>
      <c r="O458" t="s">
        <v>79</v>
      </c>
      <c r="P458" t="s">
        <v>423</v>
      </c>
      <c r="Q458" t="s"/>
      <c r="R458" t="s">
        <v>80</v>
      </c>
      <c r="S458" t="s">
        <v>235</v>
      </c>
      <c r="T458" t="s">
        <v>82</v>
      </c>
      <c r="U458" t="s"/>
      <c r="V458" t="s">
        <v>83</v>
      </c>
      <c r="W458" t="s">
        <v>84</v>
      </c>
      <c r="X458" t="s"/>
      <c r="Y458" t="s">
        <v>85</v>
      </c>
      <c r="Z458">
        <f>HYPERLINK("https://hotelmonitor-cachepage.eclerx.com/savepage/tk_15432204312281508_sr_2047.html","info")</f>
        <v/>
      </c>
      <c r="AA458" t="n">
        <v>223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>
        <v>87</v>
      </c>
      <c r="AO458" t="s">
        <v>88</v>
      </c>
      <c r="AP458" t="n">
        <v>198</v>
      </c>
      <c r="AQ458" t="s">
        <v>89</v>
      </c>
      <c r="AR458" t="s">
        <v>109</v>
      </c>
      <c r="AS458" t="s"/>
      <c r="AT458" t="s">
        <v>91</v>
      </c>
      <c r="AU458" t="s"/>
      <c r="AV458" t="s"/>
      <c r="AW458" t="s"/>
      <c r="AX458" t="s"/>
      <c r="AY458" t="n">
        <v>2267994</v>
      </c>
      <c r="AZ458" t="s">
        <v>424</v>
      </c>
      <c r="BA458" t="s"/>
      <c r="BB458" t="n">
        <v>190890</v>
      </c>
      <c r="BC458" t="n">
        <v>-16.548899</v>
      </c>
      <c r="BD458" t="n">
        <v>28.417303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93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422</v>
      </c>
      <c r="F459" t="n">
        <v>72147</v>
      </c>
      <c r="G459" t="s">
        <v>74</v>
      </c>
      <c r="H459" t="s">
        <v>75</v>
      </c>
      <c r="I459" t="s"/>
      <c r="J459" t="s">
        <v>76</v>
      </c>
      <c r="K459" t="n">
        <v>82</v>
      </c>
      <c r="L459" t="s">
        <v>77</v>
      </c>
      <c r="M459" t="s"/>
      <c r="N459" t="s">
        <v>78</v>
      </c>
      <c r="O459" t="s">
        <v>79</v>
      </c>
      <c r="P459" t="s">
        <v>423</v>
      </c>
      <c r="Q459" t="s"/>
      <c r="R459" t="s">
        <v>80</v>
      </c>
      <c r="S459" t="s">
        <v>227</v>
      </c>
      <c r="T459" t="s">
        <v>82</v>
      </c>
      <c r="U459" t="s"/>
      <c r="V459" t="s">
        <v>83</v>
      </c>
      <c r="W459" t="s">
        <v>84</v>
      </c>
      <c r="X459" t="s"/>
      <c r="Y459" t="s">
        <v>85</v>
      </c>
      <c r="Z459">
        <f>HYPERLINK("https://hotelmonitor-cachepage.eclerx.com/savepage/tk_15432204312281508_sr_2047.html","info")</f>
        <v/>
      </c>
      <c r="AA459" t="n">
        <v>223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>
        <v>87</v>
      </c>
      <c r="AO459" t="s">
        <v>88</v>
      </c>
      <c r="AP459" t="n">
        <v>198</v>
      </c>
      <c r="AQ459" t="s">
        <v>89</v>
      </c>
      <c r="AR459" t="s">
        <v>99</v>
      </c>
      <c r="AS459" t="s"/>
      <c r="AT459" t="s">
        <v>91</v>
      </c>
      <c r="AU459" t="s"/>
      <c r="AV459" t="s"/>
      <c r="AW459" t="s"/>
      <c r="AX459" t="s"/>
      <c r="AY459" t="n">
        <v>2267994</v>
      </c>
      <c r="AZ459" t="s">
        <v>424</v>
      </c>
      <c r="BA459" t="s"/>
      <c r="BB459" t="n">
        <v>190890</v>
      </c>
      <c r="BC459" t="n">
        <v>-16.548899</v>
      </c>
      <c r="BD459" t="n">
        <v>28.417303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93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422</v>
      </c>
      <c r="F460" t="n">
        <v>72147</v>
      </c>
      <c r="G460" t="s">
        <v>74</v>
      </c>
      <c r="H460" t="s">
        <v>75</v>
      </c>
      <c r="I460" t="s"/>
      <c r="J460" t="s">
        <v>76</v>
      </c>
      <c r="K460" t="n">
        <v>85</v>
      </c>
      <c r="L460" t="s">
        <v>77</v>
      </c>
      <c r="M460" t="s"/>
      <c r="N460" t="s">
        <v>78</v>
      </c>
      <c r="O460" t="s">
        <v>79</v>
      </c>
      <c r="P460" t="s">
        <v>423</v>
      </c>
      <c r="Q460" t="s"/>
      <c r="R460" t="s">
        <v>80</v>
      </c>
      <c r="S460" t="s">
        <v>238</v>
      </c>
      <c r="T460" t="s">
        <v>82</v>
      </c>
      <c r="U460" t="s"/>
      <c r="V460" t="s">
        <v>83</v>
      </c>
      <c r="W460" t="s">
        <v>84</v>
      </c>
      <c r="X460" t="s"/>
      <c r="Y460" t="s">
        <v>85</v>
      </c>
      <c r="Z460">
        <f>HYPERLINK("https://hotelmonitor-cachepage.eclerx.com/savepage/tk_15432204312281508_sr_2047.html","info")</f>
        <v/>
      </c>
      <c r="AA460" t="n">
        <v>223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>
        <v>87</v>
      </c>
      <c r="AO460" t="s">
        <v>88</v>
      </c>
      <c r="AP460" t="n">
        <v>198</v>
      </c>
      <c r="AQ460" t="s">
        <v>89</v>
      </c>
      <c r="AR460" t="s">
        <v>101</v>
      </c>
      <c r="AS460" t="s"/>
      <c r="AT460" t="s">
        <v>91</v>
      </c>
      <c r="AU460" t="s"/>
      <c r="AV460" t="s"/>
      <c r="AW460" t="s"/>
      <c r="AX460" t="s"/>
      <c r="AY460" t="n">
        <v>2267994</v>
      </c>
      <c r="AZ460" t="s">
        <v>424</v>
      </c>
      <c r="BA460" t="s"/>
      <c r="BB460" t="n">
        <v>190890</v>
      </c>
      <c r="BC460" t="n">
        <v>-16.548899</v>
      </c>
      <c r="BD460" t="n">
        <v>28.417303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93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422</v>
      </c>
      <c r="F461" t="n">
        <v>72147</v>
      </c>
      <c r="G461" t="s">
        <v>74</v>
      </c>
      <c r="H461" t="s">
        <v>75</v>
      </c>
      <c r="I461" t="s"/>
      <c r="J461" t="s">
        <v>76</v>
      </c>
      <c r="K461" t="n">
        <v>89</v>
      </c>
      <c r="L461" t="s">
        <v>77</v>
      </c>
      <c r="M461" t="s"/>
      <c r="N461" t="s">
        <v>78</v>
      </c>
      <c r="O461" t="s">
        <v>79</v>
      </c>
      <c r="P461" t="s">
        <v>423</v>
      </c>
      <c r="Q461" t="s"/>
      <c r="R461" t="s">
        <v>80</v>
      </c>
      <c r="S461" t="s">
        <v>135</v>
      </c>
      <c r="T461" t="s">
        <v>82</v>
      </c>
      <c r="U461" t="s"/>
      <c r="V461" t="s">
        <v>83</v>
      </c>
      <c r="W461" t="s">
        <v>84</v>
      </c>
      <c r="X461" t="s"/>
      <c r="Y461" t="s">
        <v>85</v>
      </c>
      <c r="Z461">
        <f>HYPERLINK("https://hotelmonitor-cachepage.eclerx.com/savepage/tk_15432204312281508_sr_2047.html","info")</f>
        <v/>
      </c>
      <c r="AA461" t="n">
        <v>223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>
        <v>87</v>
      </c>
      <c r="AO461" t="s">
        <v>88</v>
      </c>
      <c r="AP461" t="n">
        <v>198</v>
      </c>
      <c r="AQ461" t="s">
        <v>89</v>
      </c>
      <c r="AR461" t="s">
        <v>113</v>
      </c>
      <c r="AS461" t="s"/>
      <c r="AT461" t="s">
        <v>91</v>
      </c>
      <c r="AU461" t="s"/>
      <c r="AV461" t="s"/>
      <c r="AW461" t="s"/>
      <c r="AX461" t="s"/>
      <c r="AY461" t="n">
        <v>2267994</v>
      </c>
      <c r="AZ461" t="s">
        <v>424</v>
      </c>
      <c r="BA461" t="s"/>
      <c r="BB461" t="n">
        <v>190890</v>
      </c>
      <c r="BC461" t="n">
        <v>-16.548899</v>
      </c>
      <c r="BD461" t="n">
        <v>28.417303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93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422</v>
      </c>
      <c r="F462" t="n">
        <v>72147</v>
      </c>
      <c r="G462" t="s">
        <v>74</v>
      </c>
      <c r="H462" t="s">
        <v>75</v>
      </c>
      <c r="I462" t="s"/>
      <c r="J462" t="s">
        <v>76</v>
      </c>
      <c r="K462" t="n">
        <v>90</v>
      </c>
      <c r="L462" t="s">
        <v>77</v>
      </c>
      <c r="M462" t="s"/>
      <c r="N462" t="s">
        <v>78</v>
      </c>
      <c r="O462" t="s">
        <v>79</v>
      </c>
      <c r="P462" t="s">
        <v>423</v>
      </c>
      <c r="Q462" t="s"/>
      <c r="R462" t="s">
        <v>80</v>
      </c>
      <c r="S462" t="s">
        <v>240</v>
      </c>
      <c r="T462" t="s">
        <v>82</v>
      </c>
      <c r="U462" t="s"/>
      <c r="V462" t="s">
        <v>83</v>
      </c>
      <c r="W462" t="s">
        <v>84</v>
      </c>
      <c r="X462" t="s"/>
      <c r="Y462" t="s">
        <v>85</v>
      </c>
      <c r="Z462">
        <f>HYPERLINK("https://hotelmonitor-cachepage.eclerx.com/savepage/tk_15432204312281508_sr_2047.html","info")</f>
        <v/>
      </c>
      <c r="AA462" t="n">
        <v>223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>
        <v>87</v>
      </c>
      <c r="AO462" t="s">
        <v>88</v>
      </c>
      <c r="AP462" t="n">
        <v>198</v>
      </c>
      <c r="AQ462" t="s">
        <v>89</v>
      </c>
      <c r="AR462" t="s">
        <v>116</v>
      </c>
      <c r="AS462" t="s"/>
      <c r="AT462" t="s">
        <v>91</v>
      </c>
      <c r="AU462" t="s"/>
      <c r="AV462" t="s"/>
      <c r="AW462" t="s"/>
      <c r="AX462" t="s"/>
      <c r="AY462" t="n">
        <v>2267994</v>
      </c>
      <c r="AZ462" t="s">
        <v>424</v>
      </c>
      <c r="BA462" t="s"/>
      <c r="BB462" t="n">
        <v>190890</v>
      </c>
      <c r="BC462" t="n">
        <v>-16.548899</v>
      </c>
      <c r="BD462" t="n">
        <v>28.417303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93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422</v>
      </c>
      <c r="F463" t="n">
        <v>72147</v>
      </c>
      <c r="G463" t="s">
        <v>74</v>
      </c>
      <c r="H463" t="s">
        <v>75</v>
      </c>
      <c r="I463" t="s"/>
      <c r="J463" t="s">
        <v>76</v>
      </c>
      <c r="K463" t="n">
        <v>93</v>
      </c>
      <c r="L463" t="s">
        <v>77</v>
      </c>
      <c r="M463" t="s"/>
      <c r="N463" t="s">
        <v>78</v>
      </c>
      <c r="O463" t="s">
        <v>79</v>
      </c>
      <c r="P463" t="s">
        <v>423</v>
      </c>
      <c r="Q463" t="s"/>
      <c r="R463" t="s">
        <v>80</v>
      </c>
      <c r="S463" t="s">
        <v>248</v>
      </c>
      <c r="T463" t="s">
        <v>82</v>
      </c>
      <c r="U463" t="s"/>
      <c r="V463" t="s">
        <v>83</v>
      </c>
      <c r="W463" t="s">
        <v>84</v>
      </c>
      <c r="X463" t="s"/>
      <c r="Y463" t="s">
        <v>85</v>
      </c>
      <c r="Z463">
        <f>HYPERLINK("https://hotelmonitor-cachepage.eclerx.com/savepage/tk_15432204312281508_sr_2047.html","info")</f>
        <v/>
      </c>
      <c r="AA463" t="n">
        <v>223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>
        <v>87</v>
      </c>
      <c r="AO463" t="s">
        <v>88</v>
      </c>
      <c r="AP463" t="n">
        <v>198</v>
      </c>
      <c r="AQ463" t="s">
        <v>89</v>
      </c>
      <c r="AR463" t="s">
        <v>111</v>
      </c>
      <c r="AS463" t="s"/>
      <c r="AT463" t="s">
        <v>91</v>
      </c>
      <c r="AU463" t="s"/>
      <c r="AV463" t="s"/>
      <c r="AW463" t="s"/>
      <c r="AX463" t="s"/>
      <c r="AY463" t="n">
        <v>2267994</v>
      </c>
      <c r="AZ463" t="s">
        <v>424</v>
      </c>
      <c r="BA463" t="s"/>
      <c r="BB463" t="n">
        <v>190890</v>
      </c>
      <c r="BC463" t="n">
        <v>-16.548899</v>
      </c>
      <c r="BD463" t="n">
        <v>28.417303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93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425</v>
      </c>
      <c r="F464" t="s"/>
      <c r="G464" t="s">
        <v>74</v>
      </c>
      <c r="H464" t="s">
        <v>75</v>
      </c>
      <c r="I464" t="s"/>
      <c r="J464" t="s">
        <v>76</v>
      </c>
      <c r="K464" t="n">
        <v>27</v>
      </c>
      <c r="L464" t="s">
        <v>77</v>
      </c>
      <c r="M464" t="s"/>
      <c r="N464" t="s">
        <v>78</v>
      </c>
      <c r="O464" t="s">
        <v>79</v>
      </c>
      <c r="P464" t="s">
        <v>425</v>
      </c>
      <c r="Q464" t="s"/>
      <c r="R464" t="s">
        <v>80</v>
      </c>
      <c r="S464" t="s">
        <v>171</v>
      </c>
      <c r="T464" t="s">
        <v>82</v>
      </c>
      <c r="U464" t="s"/>
      <c r="V464" t="s">
        <v>83</v>
      </c>
      <c r="W464" t="s">
        <v>84</v>
      </c>
      <c r="X464" t="s"/>
      <c r="Y464" t="s">
        <v>85</v>
      </c>
      <c r="Z464">
        <f>HYPERLINK("https://hotelmonitor-cachepage.eclerx.com/savepage/tk_15432200513698957_sr_2047.html","info")</f>
        <v/>
      </c>
      <c r="AA464" t="s"/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>
        <v>87</v>
      </c>
      <c r="AO464" t="s">
        <v>88</v>
      </c>
      <c r="AP464" t="n">
        <v>144</v>
      </c>
      <c r="AQ464" t="s">
        <v>89</v>
      </c>
      <c r="AR464" t="s">
        <v>202</v>
      </c>
      <c r="AS464" t="s"/>
      <c r="AT464" t="s">
        <v>91</v>
      </c>
      <c r="AU464" t="s"/>
      <c r="AV464" t="s"/>
      <c r="AW464" t="s"/>
      <c r="AX464" t="s"/>
      <c r="AY464" t="s"/>
      <c r="AZ464" t="s"/>
      <c r="BA464" t="s"/>
      <c r="BB464" t="s"/>
      <c r="BC464" t="s"/>
      <c r="BD464" t="s"/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93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425</v>
      </c>
      <c r="F465" t="s"/>
      <c r="G465" t="s">
        <v>74</v>
      </c>
      <c r="H465" t="s">
        <v>75</v>
      </c>
      <c r="I465" t="s"/>
      <c r="J465" t="s">
        <v>76</v>
      </c>
      <c r="K465" t="n">
        <v>27</v>
      </c>
      <c r="L465" t="s">
        <v>77</v>
      </c>
      <c r="M465" t="s"/>
      <c r="N465" t="s">
        <v>78</v>
      </c>
      <c r="O465" t="s">
        <v>79</v>
      </c>
      <c r="P465" t="s">
        <v>425</v>
      </c>
      <c r="Q465" t="s"/>
      <c r="R465" t="s">
        <v>80</v>
      </c>
      <c r="S465" t="s">
        <v>171</v>
      </c>
      <c r="T465" t="s">
        <v>82</v>
      </c>
      <c r="U465" t="s"/>
      <c r="V465" t="s">
        <v>83</v>
      </c>
      <c r="W465" t="s">
        <v>84</v>
      </c>
      <c r="X465" t="s"/>
      <c r="Y465" t="s">
        <v>85</v>
      </c>
      <c r="Z465">
        <f>HYPERLINK("https://hotelmonitor-cachepage.eclerx.com/savepage/tk_15432200513698957_sr_2047.html","info")</f>
        <v/>
      </c>
      <c r="AA465" t="s"/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>
        <v>87</v>
      </c>
      <c r="AO465" t="s">
        <v>88</v>
      </c>
      <c r="AP465" t="n">
        <v>144</v>
      </c>
      <c r="AQ465" t="s">
        <v>89</v>
      </c>
      <c r="AR465" t="s">
        <v>146</v>
      </c>
      <c r="AS465" t="s"/>
      <c r="AT465" t="s">
        <v>91</v>
      </c>
      <c r="AU465" t="s"/>
      <c r="AV465" t="s"/>
      <c r="AW465" t="s"/>
      <c r="AX465" t="s"/>
      <c r="AY465" t="s"/>
      <c r="AZ465" t="s"/>
      <c r="BA465" t="s"/>
      <c r="BB465" t="s"/>
      <c r="BC465" t="s"/>
      <c r="BD465" t="s"/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93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425</v>
      </c>
      <c r="F466" t="s"/>
      <c r="G466" t="s">
        <v>74</v>
      </c>
      <c r="H466" t="s">
        <v>75</v>
      </c>
      <c r="I466" t="s"/>
      <c r="J466" t="s">
        <v>76</v>
      </c>
      <c r="K466" t="n">
        <v>27</v>
      </c>
      <c r="L466" t="s">
        <v>77</v>
      </c>
      <c r="M466" t="s"/>
      <c r="N466" t="s">
        <v>78</v>
      </c>
      <c r="O466" t="s">
        <v>79</v>
      </c>
      <c r="P466" t="s">
        <v>425</v>
      </c>
      <c r="Q466" t="s"/>
      <c r="R466" t="s">
        <v>80</v>
      </c>
      <c r="S466" t="s">
        <v>171</v>
      </c>
      <c r="T466" t="s">
        <v>82</v>
      </c>
      <c r="U466" t="s"/>
      <c r="V466" t="s">
        <v>83</v>
      </c>
      <c r="W466" t="s">
        <v>84</v>
      </c>
      <c r="X466" t="s"/>
      <c r="Y466" t="s">
        <v>85</v>
      </c>
      <c r="Z466">
        <f>HYPERLINK("https://hotelmonitor-cachepage.eclerx.com/savepage/tk_15432200513698957_sr_2047.html","info")</f>
        <v/>
      </c>
      <c r="AA466" t="s"/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>
        <v>87</v>
      </c>
      <c r="AO466" t="s">
        <v>88</v>
      </c>
      <c r="AP466" t="n">
        <v>144</v>
      </c>
      <c r="AQ466" t="s">
        <v>89</v>
      </c>
      <c r="AR466" t="s">
        <v>149</v>
      </c>
      <c r="AS466" t="s"/>
      <c r="AT466" t="s">
        <v>91</v>
      </c>
      <c r="AU466" t="s"/>
      <c r="AV466" t="s"/>
      <c r="AW466" t="s"/>
      <c r="AX466" t="s"/>
      <c r="AY466" t="s"/>
      <c r="AZ466" t="s"/>
      <c r="BA466" t="s"/>
      <c r="BB466" t="s"/>
      <c r="BC466" t="s"/>
      <c r="BD466" t="s"/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93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426</v>
      </c>
      <c r="F467" t="s"/>
      <c r="G467" t="s">
        <v>74</v>
      </c>
      <c r="H467" t="s">
        <v>75</v>
      </c>
      <c r="I467" t="s"/>
      <c r="J467" t="s">
        <v>76</v>
      </c>
      <c r="K467" t="n">
        <v>33</v>
      </c>
      <c r="L467" t="s">
        <v>77</v>
      </c>
      <c r="M467" t="s"/>
      <c r="N467" t="s">
        <v>78</v>
      </c>
      <c r="O467" t="s">
        <v>79</v>
      </c>
      <c r="P467" t="s">
        <v>426</v>
      </c>
      <c r="Q467" t="s"/>
      <c r="R467" t="s">
        <v>80</v>
      </c>
      <c r="S467" t="s">
        <v>427</v>
      </c>
      <c r="T467" t="s">
        <v>82</v>
      </c>
      <c r="U467" t="s"/>
      <c r="V467" t="s">
        <v>83</v>
      </c>
      <c r="W467" t="s">
        <v>84</v>
      </c>
      <c r="X467" t="s"/>
      <c r="Y467" t="s">
        <v>85</v>
      </c>
      <c r="Z467">
        <f>HYPERLINK("https://hotelmonitor-cachepage.eclerx.com/savepage/tk_1543220622733811_sr_2047.html","info")</f>
        <v/>
      </c>
      <c r="AA467" t="s"/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>
        <v>87</v>
      </c>
      <c r="AO467" t="s">
        <v>88</v>
      </c>
      <c r="AP467" t="n">
        <v>225</v>
      </c>
      <c r="AQ467" t="s">
        <v>89</v>
      </c>
      <c r="AR467" t="s">
        <v>71</v>
      </c>
      <c r="AS467" t="s"/>
      <c r="AT467" t="s">
        <v>91</v>
      </c>
      <c r="AU467" t="s"/>
      <c r="AV467" t="s"/>
      <c r="AW467" t="s"/>
      <c r="AX467" t="s"/>
      <c r="AY467" t="s"/>
      <c r="AZ467" t="s"/>
      <c r="BA467" t="s"/>
      <c r="BB467" t="s"/>
      <c r="BC467" t="s"/>
      <c r="BD467" t="s"/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93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428</v>
      </c>
      <c r="F468" t="n">
        <v>-1</v>
      </c>
      <c r="G468" t="s">
        <v>74</v>
      </c>
      <c r="H468" t="s">
        <v>75</v>
      </c>
      <c r="I468" t="s"/>
      <c r="J468" t="s">
        <v>76</v>
      </c>
      <c r="K468" t="n">
        <v>66</v>
      </c>
      <c r="L468" t="s">
        <v>77</v>
      </c>
      <c r="M468" t="s"/>
      <c r="N468" t="s">
        <v>78</v>
      </c>
      <c r="O468" t="s">
        <v>79</v>
      </c>
      <c r="P468" t="s">
        <v>428</v>
      </c>
      <c r="Q468" t="s"/>
      <c r="R468" t="s">
        <v>80</v>
      </c>
      <c r="S468" t="s">
        <v>120</v>
      </c>
      <c r="T468" t="s">
        <v>82</v>
      </c>
      <c r="U468" t="s"/>
      <c r="V468" t="s">
        <v>83</v>
      </c>
      <c r="W468" t="s">
        <v>84</v>
      </c>
      <c r="X468" t="s"/>
      <c r="Y468" t="s">
        <v>85</v>
      </c>
      <c r="Z468">
        <f>HYPERLINK("https://hotelmonitor-cachepage.eclerx.com/savepage/tk_15432230766177535_sr_2047.html","info")</f>
        <v/>
      </c>
      <c r="AA468" t="n">
        <v>-6206292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>
        <v>87</v>
      </c>
      <c r="AO468" t="s">
        <v>88</v>
      </c>
      <c r="AP468" t="n">
        <v>569</v>
      </c>
      <c r="AQ468" t="s">
        <v>89</v>
      </c>
      <c r="AR468" t="s">
        <v>96</v>
      </c>
      <c r="AS468" t="s"/>
      <c r="AT468" t="s">
        <v>91</v>
      </c>
      <c r="AU468" t="s"/>
      <c r="AV468" t="s"/>
      <c r="AW468" t="s"/>
      <c r="AX468" t="s"/>
      <c r="AY468" t="n">
        <v>6206292</v>
      </c>
      <c r="AZ468" t="s"/>
      <c r="BA468" t="s"/>
      <c r="BB468" t="n">
        <v>1160962</v>
      </c>
      <c r="BC468" t="s"/>
      <c r="BD468" t="s"/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93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428</v>
      </c>
      <c r="F469" t="n">
        <v>-1</v>
      </c>
      <c r="G469" t="s">
        <v>74</v>
      </c>
      <c r="H469" t="s">
        <v>75</v>
      </c>
      <c r="I469" t="s"/>
      <c r="J469" t="s">
        <v>76</v>
      </c>
      <c r="K469" t="n">
        <v>66</v>
      </c>
      <c r="L469" t="s">
        <v>77</v>
      </c>
      <c r="M469" t="s"/>
      <c r="N469" t="s">
        <v>78</v>
      </c>
      <c r="O469" t="s">
        <v>79</v>
      </c>
      <c r="P469" t="s">
        <v>428</v>
      </c>
      <c r="Q469" t="s"/>
      <c r="R469" t="s">
        <v>80</v>
      </c>
      <c r="S469" t="s">
        <v>120</v>
      </c>
      <c r="T469" t="s">
        <v>82</v>
      </c>
      <c r="U469" t="s"/>
      <c r="V469" t="s">
        <v>83</v>
      </c>
      <c r="W469" t="s">
        <v>84</v>
      </c>
      <c r="X469" t="s"/>
      <c r="Y469" t="s">
        <v>85</v>
      </c>
      <c r="Z469">
        <f>HYPERLINK("https://hotelmonitor-cachepage.eclerx.com/savepage/tk_15432230766177535_sr_2047.html","info")</f>
        <v/>
      </c>
      <c r="AA469" t="n">
        <v>-6206292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>
        <v>87</v>
      </c>
      <c r="AO469" t="s">
        <v>88</v>
      </c>
      <c r="AP469" t="n">
        <v>569</v>
      </c>
      <c r="AQ469" t="s">
        <v>89</v>
      </c>
      <c r="AR469" t="s">
        <v>96</v>
      </c>
      <c r="AS469" t="s"/>
      <c r="AT469" t="s">
        <v>91</v>
      </c>
      <c r="AU469" t="s"/>
      <c r="AV469" t="s"/>
      <c r="AW469" t="s"/>
      <c r="AX469" t="s"/>
      <c r="AY469" t="n">
        <v>6206292</v>
      </c>
      <c r="AZ469" t="s"/>
      <c r="BA469" t="s"/>
      <c r="BB469" t="n">
        <v>1160962</v>
      </c>
      <c r="BC469" t="s"/>
      <c r="BD469" t="s"/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93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429</v>
      </c>
      <c r="F470" t="s"/>
      <c r="G470" t="s">
        <v>74</v>
      </c>
      <c r="H470" t="s">
        <v>75</v>
      </c>
      <c r="I470" t="s"/>
      <c r="J470" t="s">
        <v>76</v>
      </c>
      <c r="K470" t="n">
        <v>40</v>
      </c>
      <c r="L470" t="s">
        <v>77</v>
      </c>
      <c r="M470" t="s"/>
      <c r="N470" t="s">
        <v>78</v>
      </c>
      <c r="O470" t="s">
        <v>79</v>
      </c>
      <c r="P470" t="s">
        <v>429</v>
      </c>
      <c r="Q470" t="s"/>
      <c r="R470" t="s">
        <v>80</v>
      </c>
      <c r="S470" t="s">
        <v>330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HYPERLINK("https://hotelmonitor-cachepage.eclerx.com/savepage/tk_1543223160255748_sr_2047.html","info")</f>
        <v/>
      </c>
      <c r="AA470" t="s"/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>
        <v>87</v>
      </c>
      <c r="AO470" t="s">
        <v>88</v>
      </c>
      <c r="AP470" t="n">
        <v>581</v>
      </c>
      <c r="AQ470" t="s">
        <v>89</v>
      </c>
      <c r="AR470" t="s">
        <v>71</v>
      </c>
      <c r="AS470" t="s"/>
      <c r="AT470" t="s">
        <v>91</v>
      </c>
      <c r="AU470" t="s"/>
      <c r="AV470" t="s"/>
      <c r="AW470" t="s"/>
      <c r="AX470" t="s"/>
      <c r="AY470" t="s"/>
      <c r="AZ470" t="s"/>
      <c r="BA470" t="s"/>
      <c r="BB470" t="s"/>
      <c r="BC470" t="s"/>
      <c r="BD470" t="s"/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93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430</v>
      </c>
      <c r="F471" t="s"/>
      <c r="G471" t="s">
        <v>74</v>
      </c>
      <c r="H471" t="s">
        <v>75</v>
      </c>
      <c r="I471" t="s"/>
      <c r="J471" t="s">
        <v>76</v>
      </c>
      <c r="K471" t="n">
        <v>111</v>
      </c>
      <c r="L471" t="s">
        <v>77</v>
      </c>
      <c r="M471" t="s"/>
      <c r="N471" t="s">
        <v>78</v>
      </c>
      <c r="O471" t="s">
        <v>79</v>
      </c>
      <c r="P471" t="s">
        <v>430</v>
      </c>
      <c r="Q471" t="s"/>
      <c r="R471" t="s">
        <v>80</v>
      </c>
      <c r="S471" t="s">
        <v>417</v>
      </c>
      <c r="T471" t="s">
        <v>82</v>
      </c>
      <c r="U471" t="s"/>
      <c r="V471" t="s">
        <v>83</v>
      </c>
      <c r="W471" t="s">
        <v>84</v>
      </c>
      <c r="X471" t="s"/>
      <c r="Y471" t="s">
        <v>85</v>
      </c>
      <c r="Z471">
        <f>HYPERLINK("https://hotelmonitor-cachepage.eclerx.com/savepage/tk_15432198042795348_sr_2047.html","info")</f>
        <v/>
      </c>
      <c r="AA471" t="s"/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>
        <v>87</v>
      </c>
      <c r="AO471" t="s">
        <v>88</v>
      </c>
      <c r="AP471" t="n">
        <v>110</v>
      </c>
      <c r="AQ471" t="s">
        <v>89</v>
      </c>
      <c r="AR471" t="s">
        <v>99</v>
      </c>
      <c r="AS471" t="s"/>
      <c r="AT471" t="s">
        <v>91</v>
      </c>
      <c r="AU471" t="s"/>
      <c r="AV471" t="s"/>
      <c r="AW471" t="s"/>
      <c r="AX471" t="s"/>
      <c r="AY471" t="s"/>
      <c r="AZ471" t="s"/>
      <c r="BA471" t="s"/>
      <c r="BB471" t="n">
        <v>639786</v>
      </c>
      <c r="BC471" t="s"/>
      <c r="BD471" t="s"/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93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430</v>
      </c>
      <c r="F472" t="s"/>
      <c r="G472" t="s">
        <v>74</v>
      </c>
      <c r="H472" t="s">
        <v>75</v>
      </c>
      <c r="I472" t="s"/>
      <c r="J472" t="s">
        <v>76</v>
      </c>
      <c r="K472" t="n">
        <v>304</v>
      </c>
      <c r="L472" t="s">
        <v>77</v>
      </c>
      <c r="M472" t="s"/>
      <c r="N472" t="s">
        <v>78</v>
      </c>
      <c r="O472" t="s">
        <v>79</v>
      </c>
      <c r="P472" t="s">
        <v>430</v>
      </c>
      <c r="Q472" t="s"/>
      <c r="R472" t="s">
        <v>80</v>
      </c>
      <c r="S472" t="s">
        <v>431</v>
      </c>
      <c r="T472" t="s">
        <v>82</v>
      </c>
      <c r="U472" t="s"/>
      <c r="V472" t="s">
        <v>83</v>
      </c>
      <c r="W472" t="s">
        <v>84</v>
      </c>
      <c r="X472" t="s"/>
      <c r="Y472" t="s">
        <v>85</v>
      </c>
      <c r="Z472">
        <f>HYPERLINK("https://hotelmonitor-cachepage.eclerx.com/savepage/tk_15432198042795348_sr_2047.html","info")</f>
        <v/>
      </c>
      <c r="AA472" t="s"/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>
        <v>87</v>
      </c>
      <c r="AO472" t="s">
        <v>88</v>
      </c>
      <c r="AP472" t="n">
        <v>110</v>
      </c>
      <c r="AQ472" t="s">
        <v>89</v>
      </c>
      <c r="AR472" t="s">
        <v>126</v>
      </c>
      <c r="AS472" t="s"/>
      <c r="AT472" t="s">
        <v>91</v>
      </c>
      <c r="AU472" t="s"/>
      <c r="AV472" t="s"/>
      <c r="AW472" t="s"/>
      <c r="AX472" t="s"/>
      <c r="AY472" t="s"/>
      <c r="AZ472" t="s"/>
      <c r="BA472" t="s"/>
      <c r="BB472" t="n">
        <v>639786</v>
      </c>
      <c r="BC472" t="s"/>
      <c r="BD472" t="s"/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93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430</v>
      </c>
      <c r="F473" t="s"/>
      <c r="G473" t="s">
        <v>74</v>
      </c>
      <c r="H473" t="s">
        <v>75</v>
      </c>
      <c r="I473" t="s"/>
      <c r="J473" t="s">
        <v>76</v>
      </c>
      <c r="K473" t="n">
        <v>113</v>
      </c>
      <c r="L473" t="s">
        <v>77</v>
      </c>
      <c r="M473" t="s"/>
      <c r="N473" t="s">
        <v>78</v>
      </c>
      <c r="O473" t="s">
        <v>79</v>
      </c>
      <c r="P473" t="s">
        <v>430</v>
      </c>
      <c r="Q473" t="s"/>
      <c r="R473" t="s">
        <v>80</v>
      </c>
      <c r="S473" t="s">
        <v>338</v>
      </c>
      <c r="T473" t="s">
        <v>82</v>
      </c>
      <c r="U473" t="s"/>
      <c r="V473" t="s">
        <v>83</v>
      </c>
      <c r="W473" t="s">
        <v>84</v>
      </c>
      <c r="X473" t="s"/>
      <c r="Y473" t="s">
        <v>85</v>
      </c>
      <c r="Z473">
        <f>HYPERLINK("https://hotelmonitor-cachepage.eclerx.com/savepage/tk_15432198042795348_sr_2047.html","info")</f>
        <v/>
      </c>
      <c r="AA473" t="s"/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>
        <v>87</v>
      </c>
      <c r="AO473" t="s">
        <v>88</v>
      </c>
      <c r="AP473" t="n">
        <v>110</v>
      </c>
      <c r="AQ473" t="s">
        <v>89</v>
      </c>
      <c r="AR473" t="s">
        <v>95</v>
      </c>
      <c r="AS473" t="s"/>
      <c r="AT473" t="s">
        <v>91</v>
      </c>
      <c r="AU473" t="s"/>
      <c r="AV473" t="s"/>
      <c r="AW473" t="s"/>
      <c r="AX473" t="s"/>
      <c r="AY473" t="s"/>
      <c r="AZ473" t="s"/>
      <c r="BA473" t="s"/>
      <c r="BB473" t="n">
        <v>639786</v>
      </c>
      <c r="BC473" t="s"/>
      <c r="BD473" t="s"/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93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430</v>
      </c>
      <c r="F474" t="s"/>
      <c r="G474" t="s">
        <v>74</v>
      </c>
      <c r="H474" t="s">
        <v>75</v>
      </c>
      <c r="I474" t="s"/>
      <c r="J474" t="s">
        <v>76</v>
      </c>
      <c r="K474" t="n">
        <v>113</v>
      </c>
      <c r="L474" t="s">
        <v>77</v>
      </c>
      <c r="M474" t="s"/>
      <c r="N474" t="s">
        <v>78</v>
      </c>
      <c r="O474" t="s">
        <v>79</v>
      </c>
      <c r="P474" t="s">
        <v>430</v>
      </c>
      <c r="Q474" t="s"/>
      <c r="R474" t="s">
        <v>80</v>
      </c>
      <c r="S474" t="s">
        <v>338</v>
      </c>
      <c r="T474" t="s">
        <v>82</v>
      </c>
      <c r="U474" t="s"/>
      <c r="V474" t="s">
        <v>83</v>
      </c>
      <c r="W474" t="s">
        <v>84</v>
      </c>
      <c r="X474" t="s"/>
      <c r="Y474" t="s">
        <v>85</v>
      </c>
      <c r="Z474">
        <f>HYPERLINK("https://hotelmonitor-cachepage.eclerx.com/savepage/tk_15432198042795348_sr_2047.html","info")</f>
        <v/>
      </c>
      <c r="AA474" t="s"/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>
        <v>87</v>
      </c>
      <c r="AO474" t="s">
        <v>88</v>
      </c>
      <c r="AP474" t="n">
        <v>110</v>
      </c>
      <c r="AQ474" t="s">
        <v>89</v>
      </c>
      <c r="AR474" t="s">
        <v>97</v>
      </c>
      <c r="AS474" t="s"/>
      <c r="AT474" t="s">
        <v>91</v>
      </c>
      <c r="AU474" t="s"/>
      <c r="AV474" t="s"/>
      <c r="AW474" t="s"/>
      <c r="AX474" t="s"/>
      <c r="AY474" t="s"/>
      <c r="AZ474" t="s"/>
      <c r="BA474" t="s"/>
      <c r="BB474" t="n">
        <v>639786</v>
      </c>
      <c r="BC474" t="s"/>
      <c r="BD474" t="s"/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93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430</v>
      </c>
      <c r="F475" t="s"/>
      <c r="G475" t="s">
        <v>74</v>
      </c>
      <c r="H475" t="s">
        <v>75</v>
      </c>
      <c r="I475" t="s"/>
      <c r="J475" t="s">
        <v>76</v>
      </c>
      <c r="K475" t="n">
        <v>111</v>
      </c>
      <c r="L475" t="s">
        <v>77</v>
      </c>
      <c r="M475" t="s"/>
      <c r="N475" t="s">
        <v>78</v>
      </c>
      <c r="O475" t="s">
        <v>79</v>
      </c>
      <c r="P475" t="s">
        <v>430</v>
      </c>
      <c r="Q475" t="s"/>
      <c r="R475" t="s">
        <v>80</v>
      </c>
      <c r="S475" t="s">
        <v>417</v>
      </c>
      <c r="T475" t="s">
        <v>82</v>
      </c>
      <c r="U475" t="s"/>
      <c r="V475" t="s">
        <v>83</v>
      </c>
      <c r="W475" t="s">
        <v>84</v>
      </c>
      <c r="X475" t="s"/>
      <c r="Y475" t="s">
        <v>85</v>
      </c>
      <c r="Z475">
        <f>HYPERLINK("https://hotelmonitor-cachepage.eclerx.com/savepage/tk_15432198042795348_sr_2047.html","info")</f>
        <v/>
      </c>
      <c r="AA475" t="s"/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>
        <v>87</v>
      </c>
      <c r="AO475" t="s">
        <v>88</v>
      </c>
      <c r="AP475" t="n">
        <v>110</v>
      </c>
      <c r="AQ475" t="s">
        <v>89</v>
      </c>
      <c r="AR475" t="s">
        <v>192</v>
      </c>
      <c r="AS475" t="s"/>
      <c r="AT475" t="s">
        <v>91</v>
      </c>
      <c r="AU475" t="s"/>
      <c r="AV475" t="s"/>
      <c r="AW475" t="s"/>
      <c r="AX475" t="s"/>
      <c r="AY475" t="s"/>
      <c r="AZ475" t="s"/>
      <c r="BA475" t="s"/>
      <c r="BB475" t="n">
        <v>639786</v>
      </c>
      <c r="BC475" t="s"/>
      <c r="BD475" t="s"/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93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430</v>
      </c>
      <c r="F476" t="s"/>
      <c r="G476" t="s">
        <v>74</v>
      </c>
      <c r="H476" t="s">
        <v>75</v>
      </c>
      <c r="I476" t="s"/>
      <c r="J476" t="s">
        <v>76</v>
      </c>
      <c r="K476" t="n">
        <v>120</v>
      </c>
      <c r="L476" t="s">
        <v>77</v>
      </c>
      <c r="M476" t="s"/>
      <c r="N476" t="s">
        <v>78</v>
      </c>
      <c r="O476" t="s">
        <v>79</v>
      </c>
      <c r="P476" t="s">
        <v>430</v>
      </c>
      <c r="Q476" t="s"/>
      <c r="R476" t="s">
        <v>80</v>
      </c>
      <c r="S476" t="s">
        <v>432</v>
      </c>
      <c r="T476" t="s">
        <v>82</v>
      </c>
      <c r="U476" t="s"/>
      <c r="V476" t="s">
        <v>83</v>
      </c>
      <c r="W476" t="s">
        <v>84</v>
      </c>
      <c r="X476" t="s"/>
      <c r="Y476" t="s">
        <v>85</v>
      </c>
      <c r="Z476">
        <f>HYPERLINK("https://hotelmonitor-cachepage.eclerx.com/savepage/tk_15432198042795348_sr_2047.html","info")</f>
        <v/>
      </c>
      <c r="AA476" t="s"/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>
        <v>87</v>
      </c>
      <c r="AO476" t="s">
        <v>88</v>
      </c>
      <c r="AP476" t="n">
        <v>110</v>
      </c>
      <c r="AQ476" t="s">
        <v>89</v>
      </c>
      <c r="AR476" t="s">
        <v>96</v>
      </c>
      <c r="AS476" t="s"/>
      <c r="AT476" t="s">
        <v>91</v>
      </c>
      <c r="AU476" t="s"/>
      <c r="AV476" t="s"/>
      <c r="AW476" t="s"/>
      <c r="AX476" t="s"/>
      <c r="AY476" t="s"/>
      <c r="AZ476" t="s"/>
      <c r="BA476" t="s"/>
      <c r="BB476" t="n">
        <v>639786</v>
      </c>
      <c r="BC476" t="s"/>
      <c r="BD476" t="s"/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93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430</v>
      </c>
      <c r="F477" t="s"/>
      <c r="G477" t="s">
        <v>74</v>
      </c>
      <c r="H477" t="s">
        <v>75</v>
      </c>
      <c r="I477" t="s"/>
      <c r="J477" t="s">
        <v>76</v>
      </c>
      <c r="K477" t="n">
        <v>120</v>
      </c>
      <c r="L477" t="s">
        <v>77</v>
      </c>
      <c r="M477" t="s"/>
      <c r="N477" t="s">
        <v>78</v>
      </c>
      <c r="O477" t="s">
        <v>79</v>
      </c>
      <c r="P477" t="s">
        <v>430</v>
      </c>
      <c r="Q477" t="s"/>
      <c r="R477" t="s">
        <v>80</v>
      </c>
      <c r="S477" t="s">
        <v>432</v>
      </c>
      <c r="T477" t="s">
        <v>82</v>
      </c>
      <c r="U477" t="s"/>
      <c r="V477" t="s">
        <v>83</v>
      </c>
      <c r="W477" t="s">
        <v>84</v>
      </c>
      <c r="X477" t="s"/>
      <c r="Y477" t="s">
        <v>85</v>
      </c>
      <c r="Z477">
        <f>HYPERLINK("https://hotelmonitor-cachepage.eclerx.com/savepage/tk_15432198042795348_sr_2047.html","info")</f>
        <v/>
      </c>
      <c r="AA477" t="s"/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>
        <v>87</v>
      </c>
      <c r="AO477" t="s">
        <v>88</v>
      </c>
      <c r="AP477" t="n">
        <v>110</v>
      </c>
      <c r="AQ477" t="s">
        <v>89</v>
      </c>
      <c r="AR477" t="s">
        <v>106</v>
      </c>
      <c r="AS477" t="s"/>
      <c r="AT477" t="s">
        <v>91</v>
      </c>
      <c r="AU477" t="s"/>
      <c r="AV477" t="s"/>
      <c r="AW477" t="s"/>
      <c r="AX477" t="s"/>
      <c r="AY477" t="s"/>
      <c r="AZ477" t="s"/>
      <c r="BA477" t="s"/>
      <c r="BB477" t="n">
        <v>639786</v>
      </c>
      <c r="BC477" t="s"/>
      <c r="BD477" t="s"/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93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430</v>
      </c>
      <c r="F478" t="s"/>
      <c r="G478" t="s">
        <v>74</v>
      </c>
      <c r="H478" t="s">
        <v>75</v>
      </c>
      <c r="I478" t="s"/>
      <c r="J478" t="s">
        <v>76</v>
      </c>
      <c r="K478" t="n">
        <v>113</v>
      </c>
      <c r="L478" t="s">
        <v>77</v>
      </c>
      <c r="M478" t="s"/>
      <c r="N478" t="s">
        <v>78</v>
      </c>
      <c r="O478" t="s">
        <v>79</v>
      </c>
      <c r="P478" t="s">
        <v>430</v>
      </c>
      <c r="Q478" t="s"/>
      <c r="R478" t="s">
        <v>80</v>
      </c>
      <c r="S478" t="s">
        <v>338</v>
      </c>
      <c r="T478" t="s">
        <v>82</v>
      </c>
      <c r="U478" t="s"/>
      <c r="V478" t="s">
        <v>83</v>
      </c>
      <c r="W478" t="s">
        <v>84</v>
      </c>
      <c r="X478" t="s"/>
      <c r="Y478" t="s">
        <v>85</v>
      </c>
      <c r="Z478">
        <f>HYPERLINK("https://hotelmonitor-cachepage.eclerx.com/savepage/tk_15432198042795348_sr_2047.html","info")</f>
        <v/>
      </c>
      <c r="AA478" t="s"/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>
        <v>87</v>
      </c>
      <c r="AO478" t="s">
        <v>88</v>
      </c>
      <c r="AP478" t="n">
        <v>110</v>
      </c>
      <c r="AQ478" t="s">
        <v>89</v>
      </c>
      <c r="AR478" t="s">
        <v>111</v>
      </c>
      <c r="AS478" t="s"/>
      <c r="AT478" t="s">
        <v>91</v>
      </c>
      <c r="AU478" t="s"/>
      <c r="AV478" t="s"/>
      <c r="AW478" t="s"/>
      <c r="AX478" t="s"/>
      <c r="AY478" t="s"/>
      <c r="AZ478" t="s"/>
      <c r="BA478" t="s"/>
      <c r="BB478" t="n">
        <v>639786</v>
      </c>
      <c r="BC478" t="s"/>
      <c r="BD478" t="s"/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93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430</v>
      </c>
      <c r="F479" t="s"/>
      <c r="G479" t="s">
        <v>74</v>
      </c>
      <c r="H479" t="s">
        <v>75</v>
      </c>
      <c r="I479" t="s"/>
      <c r="J479" t="s">
        <v>76</v>
      </c>
      <c r="K479" t="n">
        <v>118</v>
      </c>
      <c r="L479" t="s">
        <v>77</v>
      </c>
      <c r="M479" t="s"/>
      <c r="N479" t="s">
        <v>78</v>
      </c>
      <c r="O479" t="s">
        <v>79</v>
      </c>
      <c r="P479" t="s">
        <v>430</v>
      </c>
      <c r="Q479" t="s"/>
      <c r="R479" t="s">
        <v>80</v>
      </c>
      <c r="S479" t="s">
        <v>395</v>
      </c>
      <c r="T479" t="s">
        <v>82</v>
      </c>
      <c r="U479" t="s"/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HYPERLINK("https://hotelmonitor-cachepage.eclerx.com/savepage/tk_15432198042795348_sr_2047.html","info")</f>
        <v/>
      </c>
      <c r="AA479" t="s"/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>
        <v>87</v>
      </c>
      <c r="AO479" t="s">
        <v>88</v>
      </c>
      <c r="AP479" t="n">
        <v>110</v>
      </c>
      <c r="AQ479" t="s">
        <v>89</v>
      </c>
      <c r="AR479" t="s">
        <v>113</v>
      </c>
      <c r="AS479" t="s"/>
      <c r="AT479" t="s">
        <v>91</v>
      </c>
      <c r="AU479" t="s"/>
      <c r="AV479" t="s"/>
      <c r="AW479" t="s"/>
      <c r="AX479" t="s"/>
      <c r="AY479" t="s"/>
      <c r="AZ479" t="s"/>
      <c r="BA479" t="s"/>
      <c r="BB479" t="n">
        <v>639786</v>
      </c>
      <c r="BC479" t="s"/>
      <c r="BD479" t="s"/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93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430</v>
      </c>
      <c r="F480" t="s"/>
      <c r="G480" t="s">
        <v>74</v>
      </c>
      <c r="H480" t="s">
        <v>75</v>
      </c>
      <c r="I480" t="s"/>
      <c r="J480" t="s">
        <v>76</v>
      </c>
      <c r="K480" t="n">
        <v>113</v>
      </c>
      <c r="L480" t="s">
        <v>77</v>
      </c>
      <c r="M480" t="s"/>
      <c r="N480" t="s">
        <v>78</v>
      </c>
      <c r="O480" t="s">
        <v>79</v>
      </c>
      <c r="P480" t="s">
        <v>430</v>
      </c>
      <c r="Q480" t="s"/>
      <c r="R480" t="s">
        <v>80</v>
      </c>
      <c r="S480" t="s">
        <v>338</v>
      </c>
      <c r="T480" t="s">
        <v>82</v>
      </c>
      <c r="U480" t="s"/>
      <c r="V480" t="s">
        <v>83</v>
      </c>
      <c r="W480" t="s">
        <v>84</v>
      </c>
      <c r="X480" t="s"/>
      <c r="Y480" t="s">
        <v>85</v>
      </c>
      <c r="Z480">
        <f>HYPERLINK("https://hotelmonitor-cachepage.eclerx.com/savepage/tk_15432198042795348_sr_2047.html","info")</f>
        <v/>
      </c>
      <c r="AA480" t="s"/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>
        <v>87</v>
      </c>
      <c r="AO480" t="s">
        <v>88</v>
      </c>
      <c r="AP480" t="n">
        <v>110</v>
      </c>
      <c r="AQ480" t="s">
        <v>89</v>
      </c>
      <c r="AR480" t="s">
        <v>116</v>
      </c>
      <c r="AS480" t="s"/>
      <c r="AT480" t="s">
        <v>91</v>
      </c>
      <c r="AU480" t="s"/>
      <c r="AV480" t="s"/>
      <c r="AW480" t="s"/>
      <c r="AX480" t="s"/>
      <c r="AY480" t="s"/>
      <c r="AZ480" t="s"/>
      <c r="BA480" t="s"/>
      <c r="BB480" t="n">
        <v>639786</v>
      </c>
      <c r="BC480" t="s"/>
      <c r="BD480" t="s"/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93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430</v>
      </c>
      <c r="F481" t="s"/>
      <c r="G481" t="s">
        <v>74</v>
      </c>
      <c r="H481" t="s">
        <v>75</v>
      </c>
      <c r="I481" t="s"/>
      <c r="J481" t="s">
        <v>76</v>
      </c>
      <c r="K481" t="n">
        <v>114</v>
      </c>
      <c r="L481" t="s">
        <v>77</v>
      </c>
      <c r="M481" t="s"/>
      <c r="N481" t="s">
        <v>78</v>
      </c>
      <c r="O481" t="s">
        <v>79</v>
      </c>
      <c r="P481" t="s">
        <v>430</v>
      </c>
      <c r="Q481" t="s"/>
      <c r="R481" t="s">
        <v>80</v>
      </c>
      <c r="S481" t="s">
        <v>420</v>
      </c>
      <c r="T481" t="s">
        <v>82</v>
      </c>
      <c r="U481" t="s"/>
      <c r="V481" t="s">
        <v>83</v>
      </c>
      <c r="W481" t="s">
        <v>84</v>
      </c>
      <c r="X481" t="s"/>
      <c r="Y481" t="s">
        <v>85</v>
      </c>
      <c r="Z481">
        <f>HYPERLINK("https://hotelmonitor-cachepage.eclerx.com/savepage/tk_15432198042795348_sr_2047.html","info")</f>
        <v/>
      </c>
      <c r="AA481" t="s"/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/>
      <c r="AM481" t="s"/>
      <c r="AN481" t="s">
        <v>87</v>
      </c>
      <c r="AO481" t="s">
        <v>88</v>
      </c>
      <c r="AP481" t="n">
        <v>110</v>
      </c>
      <c r="AQ481" t="s">
        <v>89</v>
      </c>
      <c r="AR481" t="s">
        <v>225</v>
      </c>
      <c r="AS481" t="s"/>
      <c r="AT481" t="s">
        <v>91</v>
      </c>
      <c r="AU481" t="s"/>
      <c r="AV481" t="s"/>
      <c r="AW481" t="s"/>
      <c r="AX481" t="s"/>
      <c r="AY481" t="s"/>
      <c r="AZ481" t="s"/>
      <c r="BA481" t="s"/>
      <c r="BB481" t="n">
        <v>639786</v>
      </c>
      <c r="BC481" t="s"/>
      <c r="BD481" t="s"/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93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430</v>
      </c>
      <c r="F482" t="s"/>
      <c r="G482" t="s">
        <v>74</v>
      </c>
      <c r="H482" t="s">
        <v>75</v>
      </c>
      <c r="I482" t="s"/>
      <c r="J482" t="s">
        <v>76</v>
      </c>
      <c r="K482" t="n">
        <v>139</v>
      </c>
      <c r="L482" t="s">
        <v>77</v>
      </c>
      <c r="M482" t="s"/>
      <c r="N482" t="s">
        <v>78</v>
      </c>
      <c r="O482" t="s">
        <v>79</v>
      </c>
      <c r="P482" t="s">
        <v>430</v>
      </c>
      <c r="Q482" t="s"/>
      <c r="R482" t="s">
        <v>80</v>
      </c>
      <c r="S482" t="s">
        <v>433</v>
      </c>
      <c r="T482" t="s">
        <v>82</v>
      </c>
      <c r="U482" t="s"/>
      <c r="V482" t="s">
        <v>83</v>
      </c>
      <c r="W482" t="s">
        <v>84</v>
      </c>
      <c r="X482" t="s"/>
      <c r="Y482" t="s">
        <v>85</v>
      </c>
      <c r="Z482">
        <f>HYPERLINK("https://hotelmonitor-cachepage.eclerx.com/savepage/tk_15432198042795348_sr_2047.html","info")</f>
        <v/>
      </c>
      <c r="AA482" t="s"/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/>
      <c r="AM482" t="s"/>
      <c r="AN482" t="s">
        <v>87</v>
      </c>
      <c r="AO482" t="s">
        <v>88</v>
      </c>
      <c r="AP482" t="n">
        <v>110</v>
      </c>
      <c r="AQ482" t="s">
        <v>89</v>
      </c>
      <c r="AR482" t="s">
        <v>293</v>
      </c>
      <c r="AS482" t="s"/>
      <c r="AT482" t="s">
        <v>91</v>
      </c>
      <c r="AU482" t="s"/>
      <c r="AV482" t="s"/>
      <c r="AW482" t="s"/>
      <c r="AX482" t="s"/>
      <c r="AY482" t="s"/>
      <c r="AZ482" t="s"/>
      <c r="BA482" t="s"/>
      <c r="BB482" t="n">
        <v>639786</v>
      </c>
      <c r="BC482" t="s"/>
      <c r="BD482" t="s"/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93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430</v>
      </c>
      <c r="F483" t="s"/>
      <c r="G483" t="s">
        <v>74</v>
      </c>
      <c r="H483" t="s">
        <v>75</v>
      </c>
      <c r="I483" t="s"/>
      <c r="J483" t="s">
        <v>76</v>
      </c>
      <c r="K483" t="n">
        <v>111</v>
      </c>
      <c r="L483" t="s">
        <v>77</v>
      </c>
      <c r="M483" t="s"/>
      <c r="N483" t="s">
        <v>78</v>
      </c>
      <c r="O483" t="s">
        <v>79</v>
      </c>
      <c r="P483" t="s">
        <v>430</v>
      </c>
      <c r="Q483" t="s"/>
      <c r="R483" t="s">
        <v>80</v>
      </c>
      <c r="S483" t="s">
        <v>417</v>
      </c>
      <c r="T483" t="s">
        <v>82</v>
      </c>
      <c r="U483" t="s"/>
      <c r="V483" t="s">
        <v>83</v>
      </c>
      <c r="W483" t="s">
        <v>84</v>
      </c>
      <c r="X483" t="s"/>
      <c r="Y483" t="s">
        <v>85</v>
      </c>
      <c r="Z483">
        <f>HYPERLINK("https://hotelmonitor-cachepage.eclerx.com/savepage/tk_15432198042795348_sr_2047.html","info")</f>
        <v/>
      </c>
      <c r="AA483" t="s"/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/>
      <c r="AM483" t="s"/>
      <c r="AN483" t="s">
        <v>87</v>
      </c>
      <c r="AO483" t="s">
        <v>88</v>
      </c>
      <c r="AP483" t="n">
        <v>110</v>
      </c>
      <c r="AQ483" t="s">
        <v>89</v>
      </c>
      <c r="AR483" t="s">
        <v>115</v>
      </c>
      <c r="AS483" t="s"/>
      <c r="AT483" t="s">
        <v>91</v>
      </c>
      <c r="AU483" t="s"/>
      <c r="AV483" t="s"/>
      <c r="AW483" t="s"/>
      <c r="AX483" t="s"/>
      <c r="AY483" t="s"/>
      <c r="AZ483" t="s"/>
      <c r="BA483" t="s"/>
      <c r="BB483" t="n">
        <v>639786</v>
      </c>
      <c r="BC483" t="s"/>
      <c r="BD483" t="s"/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93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434</v>
      </c>
      <c r="F484" t="n">
        <v>-1</v>
      </c>
      <c r="G484" t="s">
        <v>74</v>
      </c>
      <c r="H484" t="s">
        <v>75</v>
      </c>
      <c r="I484" t="s"/>
      <c r="J484" t="s">
        <v>76</v>
      </c>
      <c r="K484" t="n">
        <v>319</v>
      </c>
      <c r="L484" t="s">
        <v>77</v>
      </c>
      <c r="M484" t="s"/>
      <c r="N484" t="s">
        <v>78</v>
      </c>
      <c r="O484" t="s">
        <v>79</v>
      </c>
      <c r="P484" t="s">
        <v>434</v>
      </c>
      <c r="Q484" t="s"/>
      <c r="R484" t="s">
        <v>80</v>
      </c>
      <c r="S484" t="s">
        <v>435</v>
      </c>
      <c r="T484" t="s">
        <v>82</v>
      </c>
      <c r="U484" t="s"/>
      <c r="V484" t="s">
        <v>83</v>
      </c>
      <c r="W484" t="s">
        <v>84</v>
      </c>
      <c r="X484" t="s"/>
      <c r="Y484" t="s">
        <v>85</v>
      </c>
      <c r="Z484">
        <f>HYPERLINK("https://hotelmonitor-cachepage.eclerx.com/savepage/tk_1543219149439092_sr_2047.html","info")</f>
        <v/>
      </c>
      <c r="AA484" t="n">
        <v>-5101059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/>
      <c r="AM484" t="s"/>
      <c r="AN484" t="s">
        <v>87</v>
      </c>
      <c r="AO484" t="s">
        <v>88</v>
      </c>
      <c r="AP484" t="n">
        <v>17</v>
      </c>
      <c r="AQ484" t="s">
        <v>89</v>
      </c>
      <c r="AR484" t="s">
        <v>96</v>
      </c>
      <c r="AS484" t="s"/>
      <c r="AT484" t="s">
        <v>91</v>
      </c>
      <c r="AU484" t="s"/>
      <c r="AV484" t="s"/>
      <c r="AW484" t="s"/>
      <c r="AX484" t="s"/>
      <c r="AY484" t="n">
        <v>5101059</v>
      </c>
      <c r="AZ484" t="s"/>
      <c r="BA484" t="s"/>
      <c r="BB484" t="n">
        <v>13196286</v>
      </c>
      <c r="BC484" t="s"/>
      <c r="BD484" t="s"/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93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434</v>
      </c>
      <c r="F485" t="n">
        <v>-1</v>
      </c>
      <c r="G485" t="s">
        <v>74</v>
      </c>
      <c r="H485" t="s">
        <v>75</v>
      </c>
      <c r="I485" t="s"/>
      <c r="J485" t="s">
        <v>76</v>
      </c>
      <c r="K485" t="n">
        <v>476</v>
      </c>
      <c r="L485" t="s">
        <v>77</v>
      </c>
      <c r="M485" t="s"/>
      <c r="N485" t="s">
        <v>78</v>
      </c>
      <c r="O485" t="s">
        <v>79</v>
      </c>
      <c r="P485" t="s">
        <v>434</v>
      </c>
      <c r="Q485" t="s"/>
      <c r="R485" t="s">
        <v>80</v>
      </c>
      <c r="S485" t="s">
        <v>436</v>
      </c>
      <c r="T485" t="s">
        <v>82</v>
      </c>
      <c r="U485" t="s"/>
      <c r="V485" t="s">
        <v>83</v>
      </c>
      <c r="W485" t="s">
        <v>84</v>
      </c>
      <c r="X485" t="s"/>
      <c r="Y485" t="s">
        <v>85</v>
      </c>
      <c r="Z485">
        <f>HYPERLINK("https://hotelmonitor-cachepage.eclerx.com/savepage/tk_1543219149439092_sr_2047.html","info")</f>
        <v/>
      </c>
      <c r="AA485" t="n">
        <v>-5101059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/>
      <c r="AM485" t="s"/>
      <c r="AN485" t="s">
        <v>87</v>
      </c>
      <c r="AO485" t="s">
        <v>88</v>
      </c>
      <c r="AP485" t="n">
        <v>17</v>
      </c>
      <c r="AQ485" t="s">
        <v>89</v>
      </c>
      <c r="AR485" t="s">
        <v>126</v>
      </c>
      <c r="AS485" t="s"/>
      <c r="AT485" t="s">
        <v>91</v>
      </c>
      <c r="AU485" t="s"/>
      <c r="AV485" t="s"/>
      <c r="AW485" t="s"/>
      <c r="AX485" t="s"/>
      <c r="AY485" t="n">
        <v>5101059</v>
      </c>
      <c r="AZ485" t="s"/>
      <c r="BA485" t="s"/>
      <c r="BB485" t="n">
        <v>13196286</v>
      </c>
      <c r="BC485" t="s"/>
      <c r="BD485" t="s"/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93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434</v>
      </c>
      <c r="F486" t="n">
        <v>-1</v>
      </c>
      <c r="G486" t="s">
        <v>74</v>
      </c>
      <c r="H486" t="s">
        <v>75</v>
      </c>
      <c r="I486" t="s"/>
      <c r="J486" t="s">
        <v>76</v>
      </c>
      <c r="K486" t="n">
        <v>319</v>
      </c>
      <c r="L486" t="s">
        <v>77</v>
      </c>
      <c r="M486" t="s"/>
      <c r="N486" t="s">
        <v>78</v>
      </c>
      <c r="O486" t="s">
        <v>79</v>
      </c>
      <c r="P486" t="s">
        <v>434</v>
      </c>
      <c r="Q486" t="s"/>
      <c r="R486" t="s">
        <v>80</v>
      </c>
      <c r="S486" t="s">
        <v>435</v>
      </c>
      <c r="T486" t="s">
        <v>82</v>
      </c>
      <c r="U486" t="s"/>
      <c r="V486" t="s">
        <v>83</v>
      </c>
      <c r="W486" t="s">
        <v>84</v>
      </c>
      <c r="X486" t="s"/>
      <c r="Y486" t="s">
        <v>85</v>
      </c>
      <c r="Z486">
        <f>HYPERLINK("https://hotelmonitor-cachepage.eclerx.com/savepage/tk_1543219149439092_sr_2047.html","info")</f>
        <v/>
      </c>
      <c r="AA486" t="n">
        <v>-5101059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/>
      <c r="AM486" t="s"/>
      <c r="AN486" t="s">
        <v>87</v>
      </c>
      <c r="AO486" t="s">
        <v>88</v>
      </c>
      <c r="AP486" t="n">
        <v>17</v>
      </c>
      <c r="AQ486" t="s">
        <v>89</v>
      </c>
      <c r="AR486" t="s">
        <v>95</v>
      </c>
      <c r="AS486" t="s"/>
      <c r="AT486" t="s">
        <v>91</v>
      </c>
      <c r="AU486" t="s"/>
      <c r="AV486" t="s"/>
      <c r="AW486" t="s"/>
      <c r="AX486" t="s"/>
      <c r="AY486" t="n">
        <v>5101059</v>
      </c>
      <c r="AZ486" t="s"/>
      <c r="BA486" t="s"/>
      <c r="BB486" t="n">
        <v>13196286</v>
      </c>
      <c r="BC486" t="s"/>
      <c r="BD486" t="s"/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93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434</v>
      </c>
      <c r="F487" t="n">
        <v>-1</v>
      </c>
      <c r="G487" t="s">
        <v>74</v>
      </c>
      <c r="H487" t="s">
        <v>75</v>
      </c>
      <c r="I487" t="s"/>
      <c r="J487" t="s">
        <v>76</v>
      </c>
      <c r="K487" t="n">
        <v>319</v>
      </c>
      <c r="L487" t="s">
        <v>77</v>
      </c>
      <c r="M487" t="s"/>
      <c r="N487" t="s">
        <v>78</v>
      </c>
      <c r="O487" t="s">
        <v>79</v>
      </c>
      <c r="P487" t="s">
        <v>434</v>
      </c>
      <c r="Q487" t="s"/>
      <c r="R487" t="s">
        <v>80</v>
      </c>
      <c r="S487" t="s">
        <v>435</v>
      </c>
      <c r="T487" t="s">
        <v>82</v>
      </c>
      <c r="U487" t="s"/>
      <c r="V487" t="s">
        <v>83</v>
      </c>
      <c r="W487" t="s">
        <v>84</v>
      </c>
      <c r="X487" t="s"/>
      <c r="Y487" t="s">
        <v>85</v>
      </c>
      <c r="Z487">
        <f>HYPERLINK("https://hotelmonitor-cachepage.eclerx.com/savepage/tk_1543219149439092_sr_2047.html","info")</f>
        <v/>
      </c>
      <c r="AA487" t="n">
        <v>-5101059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/>
      <c r="AM487" t="s"/>
      <c r="AN487" t="s">
        <v>87</v>
      </c>
      <c r="AO487" t="s">
        <v>88</v>
      </c>
      <c r="AP487" t="n">
        <v>17</v>
      </c>
      <c r="AQ487" t="s">
        <v>89</v>
      </c>
      <c r="AR487" t="s">
        <v>97</v>
      </c>
      <c r="AS487" t="s"/>
      <c r="AT487" t="s">
        <v>91</v>
      </c>
      <c r="AU487" t="s"/>
      <c r="AV487" t="s"/>
      <c r="AW487" t="s"/>
      <c r="AX487" t="s"/>
      <c r="AY487" t="n">
        <v>5101059</v>
      </c>
      <c r="AZ487" t="s"/>
      <c r="BA487" t="s"/>
      <c r="BB487" t="n">
        <v>13196286</v>
      </c>
      <c r="BC487" t="s"/>
      <c r="BD487" t="s"/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93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434</v>
      </c>
      <c r="F488" t="n">
        <v>-1</v>
      </c>
      <c r="G488" t="s">
        <v>74</v>
      </c>
      <c r="H488" t="s">
        <v>75</v>
      </c>
      <c r="I488" t="s"/>
      <c r="J488" t="s">
        <v>76</v>
      </c>
      <c r="K488" t="n">
        <v>319</v>
      </c>
      <c r="L488" t="s">
        <v>77</v>
      </c>
      <c r="M488" t="s"/>
      <c r="N488" t="s">
        <v>78</v>
      </c>
      <c r="O488" t="s">
        <v>79</v>
      </c>
      <c r="P488" t="s">
        <v>434</v>
      </c>
      <c r="Q488" t="s"/>
      <c r="R488" t="s">
        <v>80</v>
      </c>
      <c r="S488" t="s">
        <v>435</v>
      </c>
      <c r="T488" t="s">
        <v>82</v>
      </c>
      <c r="U488" t="s"/>
      <c r="V488" t="s">
        <v>83</v>
      </c>
      <c r="W488" t="s">
        <v>84</v>
      </c>
      <c r="X488" t="s"/>
      <c r="Y488" t="s">
        <v>85</v>
      </c>
      <c r="Z488">
        <f>HYPERLINK("https://hotelmonitor-cachepage.eclerx.com/savepage/tk_1543219149439092_sr_2047.html","info")</f>
        <v/>
      </c>
      <c r="AA488" t="n">
        <v>-5101059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/>
      <c r="AM488" t="s"/>
      <c r="AN488" t="s">
        <v>87</v>
      </c>
      <c r="AO488" t="s">
        <v>88</v>
      </c>
      <c r="AP488" t="n">
        <v>17</v>
      </c>
      <c r="AQ488" t="s">
        <v>89</v>
      </c>
      <c r="AR488" t="s">
        <v>116</v>
      </c>
      <c r="AS488" t="s"/>
      <c r="AT488" t="s">
        <v>91</v>
      </c>
      <c r="AU488" t="s"/>
      <c r="AV488" t="s"/>
      <c r="AW488" t="s"/>
      <c r="AX488" t="s"/>
      <c r="AY488" t="n">
        <v>5101059</v>
      </c>
      <c r="AZ488" t="s"/>
      <c r="BA488" t="s"/>
      <c r="BB488" t="n">
        <v>13196286</v>
      </c>
      <c r="BC488" t="s"/>
      <c r="BD488" t="s"/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93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434</v>
      </c>
      <c r="F489" t="n">
        <v>-1</v>
      </c>
      <c r="G489" t="s">
        <v>74</v>
      </c>
      <c r="H489" t="s">
        <v>75</v>
      </c>
      <c r="I489" t="s"/>
      <c r="J489" t="s">
        <v>76</v>
      </c>
      <c r="K489" t="n">
        <v>319</v>
      </c>
      <c r="L489" t="s">
        <v>77</v>
      </c>
      <c r="M489" t="s"/>
      <c r="N489" t="s">
        <v>78</v>
      </c>
      <c r="O489" t="s">
        <v>79</v>
      </c>
      <c r="P489" t="s">
        <v>434</v>
      </c>
      <c r="Q489" t="s"/>
      <c r="R489" t="s">
        <v>80</v>
      </c>
      <c r="S489" t="s">
        <v>435</v>
      </c>
      <c r="T489" t="s">
        <v>82</v>
      </c>
      <c r="U489" t="s"/>
      <c r="V489" t="s">
        <v>83</v>
      </c>
      <c r="W489" t="s">
        <v>84</v>
      </c>
      <c r="X489" t="s"/>
      <c r="Y489" t="s">
        <v>85</v>
      </c>
      <c r="Z489">
        <f>HYPERLINK("https://hotelmonitor-cachepage.eclerx.com/savepage/tk_1543219149439092_sr_2047.html","info")</f>
        <v/>
      </c>
      <c r="AA489" t="n">
        <v>-5101059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/>
      <c r="AM489" t="s"/>
      <c r="AN489" t="s">
        <v>87</v>
      </c>
      <c r="AO489" t="s">
        <v>88</v>
      </c>
      <c r="AP489" t="n">
        <v>17</v>
      </c>
      <c r="AQ489" t="s">
        <v>89</v>
      </c>
      <c r="AR489" t="s">
        <v>133</v>
      </c>
      <c r="AS489" t="s"/>
      <c r="AT489" t="s">
        <v>91</v>
      </c>
      <c r="AU489" t="s"/>
      <c r="AV489" t="s"/>
      <c r="AW489" t="s"/>
      <c r="AX489" t="s"/>
      <c r="AY489" t="n">
        <v>5101059</v>
      </c>
      <c r="AZ489" t="s"/>
      <c r="BA489" t="s"/>
      <c r="BB489" t="n">
        <v>13196286</v>
      </c>
      <c r="BC489" t="s"/>
      <c r="BD489" t="s"/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93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434</v>
      </c>
      <c r="F490" t="n">
        <v>-1</v>
      </c>
      <c r="G490" t="s">
        <v>74</v>
      </c>
      <c r="H490" t="s">
        <v>75</v>
      </c>
      <c r="I490" t="s"/>
      <c r="J490" t="s">
        <v>76</v>
      </c>
      <c r="K490" t="n">
        <v>319</v>
      </c>
      <c r="L490" t="s">
        <v>77</v>
      </c>
      <c r="M490" t="s"/>
      <c r="N490" t="s">
        <v>78</v>
      </c>
      <c r="O490" t="s">
        <v>79</v>
      </c>
      <c r="P490" t="s">
        <v>434</v>
      </c>
      <c r="Q490" t="s"/>
      <c r="R490" t="s">
        <v>80</v>
      </c>
      <c r="S490" t="s">
        <v>435</v>
      </c>
      <c r="T490" t="s">
        <v>82</v>
      </c>
      <c r="U490" t="s"/>
      <c r="V490" t="s">
        <v>83</v>
      </c>
      <c r="W490" t="s">
        <v>84</v>
      </c>
      <c r="X490" t="s"/>
      <c r="Y490" t="s">
        <v>85</v>
      </c>
      <c r="Z490">
        <f>HYPERLINK("https://hotelmonitor-cachepage.eclerx.com/savepage/tk_1543219149439092_sr_2047.html","info")</f>
        <v/>
      </c>
      <c r="AA490" t="n">
        <v>-5101059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>
        <v>87</v>
      </c>
      <c r="AO490" t="s">
        <v>88</v>
      </c>
      <c r="AP490" t="n">
        <v>17</v>
      </c>
      <c r="AQ490" t="s">
        <v>89</v>
      </c>
      <c r="AR490" t="s">
        <v>107</v>
      </c>
      <c r="AS490" t="s"/>
      <c r="AT490" t="s">
        <v>91</v>
      </c>
      <c r="AU490" t="s"/>
      <c r="AV490" t="s"/>
      <c r="AW490" t="s"/>
      <c r="AX490" t="s"/>
      <c r="AY490" t="n">
        <v>5101059</v>
      </c>
      <c r="AZ490" t="s"/>
      <c r="BA490" t="s"/>
      <c r="BB490" t="n">
        <v>13196286</v>
      </c>
      <c r="BC490" t="s"/>
      <c r="BD490" t="s"/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93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437</v>
      </c>
      <c r="F491" t="n">
        <v>-1</v>
      </c>
      <c r="G491" t="s">
        <v>74</v>
      </c>
      <c r="H491" t="s">
        <v>75</v>
      </c>
      <c r="I491" t="s"/>
      <c r="J491" t="s">
        <v>76</v>
      </c>
      <c r="K491" t="n">
        <v>59</v>
      </c>
      <c r="L491" t="s">
        <v>77</v>
      </c>
      <c r="M491" t="s"/>
      <c r="N491" t="s">
        <v>78</v>
      </c>
      <c r="O491" t="s">
        <v>79</v>
      </c>
      <c r="P491" t="s">
        <v>437</v>
      </c>
      <c r="Q491" t="s"/>
      <c r="R491" t="s">
        <v>80</v>
      </c>
      <c r="S491" t="s">
        <v>377</v>
      </c>
      <c r="T491" t="s">
        <v>82</v>
      </c>
      <c r="U491" t="s"/>
      <c r="V491" t="s">
        <v>83</v>
      </c>
      <c r="W491" t="s">
        <v>84</v>
      </c>
      <c r="X491" t="s"/>
      <c r="Y491" t="s">
        <v>85</v>
      </c>
      <c r="Z491">
        <f>HYPERLINK("https://hotelmonitor-cachepage.eclerx.com/savepage/tk_15432237054697664_sr_2047.html","info")</f>
        <v/>
      </c>
      <c r="AA491" t="n">
        <v>-6529585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>
        <v>87</v>
      </c>
      <c r="AO491" t="s">
        <v>88</v>
      </c>
      <c r="AP491" t="n">
        <v>659</v>
      </c>
      <c r="AQ491" t="s">
        <v>89</v>
      </c>
      <c r="AR491" t="s">
        <v>96</v>
      </c>
      <c r="AS491" t="s"/>
      <c r="AT491" t="s">
        <v>91</v>
      </c>
      <c r="AU491" t="s"/>
      <c r="AV491" t="s"/>
      <c r="AW491" t="s"/>
      <c r="AX491" t="s"/>
      <c r="AY491" t="n">
        <v>6529585</v>
      </c>
      <c r="AZ491" t="s"/>
      <c r="BA491" t="s"/>
      <c r="BB491" t="n">
        <v>10226178</v>
      </c>
      <c r="BC491" t="s"/>
      <c r="BD491" t="s"/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93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437</v>
      </c>
      <c r="F492" t="n">
        <v>-1</v>
      </c>
      <c r="G492" t="s">
        <v>74</v>
      </c>
      <c r="H492" t="s">
        <v>75</v>
      </c>
      <c r="I492" t="s"/>
      <c r="J492" t="s">
        <v>76</v>
      </c>
      <c r="K492" t="n">
        <v>59</v>
      </c>
      <c r="L492" t="s">
        <v>77</v>
      </c>
      <c r="M492" t="s"/>
      <c r="N492" t="s">
        <v>78</v>
      </c>
      <c r="O492" t="s">
        <v>79</v>
      </c>
      <c r="P492" t="s">
        <v>437</v>
      </c>
      <c r="Q492" t="s"/>
      <c r="R492" t="s">
        <v>80</v>
      </c>
      <c r="S492" t="s">
        <v>377</v>
      </c>
      <c r="T492" t="s">
        <v>82</v>
      </c>
      <c r="U492" t="s"/>
      <c r="V492" t="s">
        <v>83</v>
      </c>
      <c r="W492" t="s">
        <v>84</v>
      </c>
      <c r="X492" t="s"/>
      <c r="Y492" t="s">
        <v>85</v>
      </c>
      <c r="Z492">
        <f>HYPERLINK("https://hotelmonitor-cachepage.eclerx.com/savepage/tk_15432237054697664_sr_2047.html","info")</f>
        <v/>
      </c>
      <c r="AA492" t="n">
        <v>-6529585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>
        <v>87</v>
      </c>
      <c r="AO492" t="s">
        <v>88</v>
      </c>
      <c r="AP492" t="n">
        <v>659</v>
      </c>
      <c r="AQ492" t="s">
        <v>89</v>
      </c>
      <c r="AR492" t="s">
        <v>107</v>
      </c>
      <c r="AS492" t="s"/>
      <c r="AT492" t="s">
        <v>91</v>
      </c>
      <c r="AU492" t="s"/>
      <c r="AV492" t="s"/>
      <c r="AW492" t="s"/>
      <c r="AX492" t="s"/>
      <c r="AY492" t="n">
        <v>6529585</v>
      </c>
      <c r="AZ492" t="s"/>
      <c r="BA492" t="s"/>
      <c r="BB492" t="n">
        <v>10226178</v>
      </c>
      <c r="BC492" t="s"/>
      <c r="BD492" t="s"/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93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437</v>
      </c>
      <c r="F493" t="n">
        <v>-1</v>
      </c>
      <c r="G493" t="s">
        <v>74</v>
      </c>
      <c r="H493" t="s">
        <v>75</v>
      </c>
      <c r="I493" t="s"/>
      <c r="J493" t="s">
        <v>76</v>
      </c>
      <c r="K493" t="n">
        <v>59</v>
      </c>
      <c r="L493" t="s">
        <v>77</v>
      </c>
      <c r="M493" t="s"/>
      <c r="N493" t="s">
        <v>78</v>
      </c>
      <c r="O493" t="s">
        <v>79</v>
      </c>
      <c r="P493" t="s">
        <v>437</v>
      </c>
      <c r="Q493" t="s"/>
      <c r="R493" t="s">
        <v>80</v>
      </c>
      <c r="S493" t="s">
        <v>377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HYPERLINK("https://hotelmonitor-cachepage.eclerx.com/savepage/tk_15432237054697664_sr_2047.html","info")</f>
        <v/>
      </c>
      <c r="AA493" t="n">
        <v>-6529585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>
        <v>87</v>
      </c>
      <c r="AO493" t="s">
        <v>88</v>
      </c>
      <c r="AP493" t="n">
        <v>659</v>
      </c>
      <c r="AQ493" t="s">
        <v>89</v>
      </c>
      <c r="AR493" t="s">
        <v>106</v>
      </c>
      <c r="AS493" t="s"/>
      <c r="AT493" t="s">
        <v>91</v>
      </c>
      <c r="AU493" t="s"/>
      <c r="AV493" t="s"/>
      <c r="AW493" t="s"/>
      <c r="AX493" t="s"/>
      <c r="AY493" t="n">
        <v>6529585</v>
      </c>
      <c r="AZ493" t="s"/>
      <c r="BA493" t="s"/>
      <c r="BB493" t="n">
        <v>10226178</v>
      </c>
      <c r="BC493" t="s"/>
      <c r="BD493" t="s"/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93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437</v>
      </c>
      <c r="F494" t="n">
        <v>-1</v>
      </c>
      <c r="G494" t="s">
        <v>74</v>
      </c>
      <c r="H494" t="s">
        <v>75</v>
      </c>
      <c r="I494" t="s"/>
      <c r="J494" t="s">
        <v>76</v>
      </c>
      <c r="K494" t="n">
        <v>59</v>
      </c>
      <c r="L494" t="s">
        <v>77</v>
      </c>
      <c r="M494" t="s"/>
      <c r="N494" t="s">
        <v>78</v>
      </c>
      <c r="O494" t="s">
        <v>79</v>
      </c>
      <c r="P494" t="s">
        <v>437</v>
      </c>
      <c r="Q494" t="s"/>
      <c r="R494" t="s">
        <v>80</v>
      </c>
      <c r="S494" t="s">
        <v>377</v>
      </c>
      <c r="T494" t="s">
        <v>82</v>
      </c>
      <c r="U494" t="s"/>
      <c r="V494" t="s">
        <v>83</v>
      </c>
      <c r="W494" t="s">
        <v>84</v>
      </c>
      <c r="X494" t="s"/>
      <c r="Y494" t="s">
        <v>85</v>
      </c>
      <c r="Z494">
        <f>HYPERLINK("https://hotelmonitor-cachepage.eclerx.com/savepage/tk_15432237054697664_sr_2047.html","info")</f>
        <v/>
      </c>
      <c r="AA494" t="n">
        <v>-6529585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>
        <v>87</v>
      </c>
      <c r="AO494" t="s">
        <v>88</v>
      </c>
      <c r="AP494" t="n">
        <v>659</v>
      </c>
      <c r="AQ494" t="s">
        <v>89</v>
      </c>
      <c r="AR494" t="s">
        <v>96</v>
      </c>
      <c r="AS494" t="s"/>
      <c r="AT494" t="s">
        <v>91</v>
      </c>
      <c r="AU494" t="s"/>
      <c r="AV494" t="s"/>
      <c r="AW494" t="s"/>
      <c r="AX494" t="s"/>
      <c r="AY494" t="n">
        <v>6529585</v>
      </c>
      <c r="AZ494" t="s"/>
      <c r="BA494" t="s"/>
      <c r="BB494" t="n">
        <v>10226178</v>
      </c>
      <c r="BC494" t="s"/>
      <c r="BD494" t="s"/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93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438</v>
      </c>
      <c r="F495" t="n">
        <v>-1</v>
      </c>
      <c r="G495" t="s">
        <v>74</v>
      </c>
      <c r="H495" t="s">
        <v>75</v>
      </c>
      <c r="I495" t="s"/>
      <c r="J495" t="s">
        <v>76</v>
      </c>
      <c r="K495" t="n">
        <v>80</v>
      </c>
      <c r="L495" t="s">
        <v>77</v>
      </c>
      <c r="M495" t="s"/>
      <c r="N495" t="s">
        <v>78</v>
      </c>
      <c r="O495" t="s">
        <v>79</v>
      </c>
      <c r="P495" t="s">
        <v>438</v>
      </c>
      <c r="Q495" t="s"/>
      <c r="R495" t="s">
        <v>80</v>
      </c>
      <c r="S495" t="s">
        <v>188</v>
      </c>
      <c r="T495" t="s">
        <v>82</v>
      </c>
      <c r="U495" t="s"/>
      <c r="V495" t="s">
        <v>83</v>
      </c>
      <c r="W495" t="s">
        <v>84</v>
      </c>
      <c r="X495" t="s"/>
      <c r="Y495" t="s">
        <v>85</v>
      </c>
      <c r="Z495">
        <f>HYPERLINK("https://hotelmonitor-cachepage.eclerx.com/savepage/tk_15432201623354948_sr_2047.html","info")</f>
        <v/>
      </c>
      <c r="AA495" t="n">
        <v>-6285061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>
        <v>87</v>
      </c>
      <c r="AO495" t="s">
        <v>88</v>
      </c>
      <c r="AP495" t="n">
        <v>160</v>
      </c>
      <c r="AQ495" t="s">
        <v>89</v>
      </c>
      <c r="AR495" t="s">
        <v>95</v>
      </c>
      <c r="AS495" t="s"/>
      <c r="AT495" t="s">
        <v>91</v>
      </c>
      <c r="AU495" t="s"/>
      <c r="AV495" t="s"/>
      <c r="AW495" t="s"/>
      <c r="AX495" t="s"/>
      <c r="AY495" t="n">
        <v>6285061</v>
      </c>
      <c r="AZ495" t="s">
        <v>439</v>
      </c>
      <c r="BA495" t="s"/>
      <c r="BB495" t="n">
        <v>569716</v>
      </c>
      <c r="BC495" t="s"/>
      <c r="BD495" t="s"/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93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438</v>
      </c>
      <c r="F496" t="n">
        <v>-1</v>
      </c>
      <c r="G496" t="s">
        <v>74</v>
      </c>
      <c r="H496" t="s">
        <v>75</v>
      </c>
      <c r="I496" t="s"/>
      <c r="J496" t="s">
        <v>76</v>
      </c>
      <c r="K496" t="n">
        <v>80</v>
      </c>
      <c r="L496" t="s">
        <v>77</v>
      </c>
      <c r="M496" t="s"/>
      <c r="N496" t="s">
        <v>78</v>
      </c>
      <c r="O496" t="s">
        <v>79</v>
      </c>
      <c r="P496" t="s">
        <v>438</v>
      </c>
      <c r="Q496" t="s"/>
      <c r="R496" t="s">
        <v>80</v>
      </c>
      <c r="S496" t="s">
        <v>188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HYPERLINK("https://hotelmonitor-cachepage.eclerx.com/savepage/tk_15432201623354948_sr_2047.html","info")</f>
        <v/>
      </c>
      <c r="AA496" t="n">
        <v>-6285061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>
        <v>87</v>
      </c>
      <c r="AO496" t="s">
        <v>88</v>
      </c>
      <c r="AP496" t="n">
        <v>160</v>
      </c>
      <c r="AQ496" t="s">
        <v>89</v>
      </c>
      <c r="AR496" t="s">
        <v>97</v>
      </c>
      <c r="AS496" t="s"/>
      <c r="AT496" t="s">
        <v>91</v>
      </c>
      <c r="AU496" t="s"/>
      <c r="AV496" t="s"/>
      <c r="AW496" t="s"/>
      <c r="AX496" t="s"/>
      <c r="AY496" t="n">
        <v>6285061</v>
      </c>
      <c r="AZ496" t="s">
        <v>439</v>
      </c>
      <c r="BA496" t="s"/>
      <c r="BB496" t="n">
        <v>569716</v>
      </c>
      <c r="BC496" t="s"/>
      <c r="BD496" t="s"/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93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438</v>
      </c>
      <c r="F497" t="n">
        <v>-1</v>
      </c>
      <c r="G497" t="s">
        <v>74</v>
      </c>
      <c r="H497" t="s">
        <v>75</v>
      </c>
      <c r="I497" t="s"/>
      <c r="J497" t="s">
        <v>76</v>
      </c>
      <c r="K497" t="n">
        <v>80</v>
      </c>
      <c r="L497" t="s">
        <v>77</v>
      </c>
      <c r="M497" t="s"/>
      <c r="N497" t="s">
        <v>78</v>
      </c>
      <c r="O497" t="s">
        <v>79</v>
      </c>
      <c r="P497" t="s">
        <v>438</v>
      </c>
      <c r="Q497" t="s"/>
      <c r="R497" t="s">
        <v>80</v>
      </c>
      <c r="S497" t="s">
        <v>188</v>
      </c>
      <c r="T497" t="s">
        <v>82</v>
      </c>
      <c r="U497" t="s"/>
      <c r="V497" t="s">
        <v>83</v>
      </c>
      <c r="W497" t="s">
        <v>84</v>
      </c>
      <c r="X497" t="s"/>
      <c r="Y497" t="s">
        <v>85</v>
      </c>
      <c r="Z497">
        <f>HYPERLINK("https://hotelmonitor-cachepage.eclerx.com/savepage/tk_15432201623354948_sr_2047.html","info")</f>
        <v/>
      </c>
      <c r="AA497" t="n">
        <v>-6285061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>
        <v>87</v>
      </c>
      <c r="AO497" t="s">
        <v>88</v>
      </c>
      <c r="AP497" t="n">
        <v>160</v>
      </c>
      <c r="AQ497" t="s">
        <v>89</v>
      </c>
      <c r="AR497" t="s">
        <v>96</v>
      </c>
      <c r="AS497" t="s"/>
      <c r="AT497" t="s">
        <v>91</v>
      </c>
      <c r="AU497" t="s"/>
      <c r="AV497" t="s"/>
      <c r="AW497" t="s"/>
      <c r="AX497" t="s"/>
      <c r="AY497" t="n">
        <v>6285061</v>
      </c>
      <c r="AZ497" t="s">
        <v>439</v>
      </c>
      <c r="BA497" t="s"/>
      <c r="BB497" t="n">
        <v>569716</v>
      </c>
      <c r="BC497" t="s"/>
      <c r="BD497" t="s"/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93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438</v>
      </c>
      <c r="F498" t="n">
        <v>-1</v>
      </c>
      <c r="G498" t="s">
        <v>74</v>
      </c>
      <c r="H498" t="s">
        <v>75</v>
      </c>
      <c r="I498" t="s"/>
      <c r="J498" t="s">
        <v>76</v>
      </c>
      <c r="K498" t="n">
        <v>80</v>
      </c>
      <c r="L498" t="s">
        <v>77</v>
      </c>
      <c r="M498" t="s"/>
      <c r="N498" t="s">
        <v>78</v>
      </c>
      <c r="O498" t="s">
        <v>79</v>
      </c>
      <c r="P498" t="s">
        <v>438</v>
      </c>
      <c r="Q498" t="s"/>
      <c r="R498" t="s">
        <v>80</v>
      </c>
      <c r="S498" t="s">
        <v>188</v>
      </c>
      <c r="T498" t="s">
        <v>82</v>
      </c>
      <c r="U498" t="s"/>
      <c r="V498" t="s">
        <v>83</v>
      </c>
      <c r="W498" t="s">
        <v>84</v>
      </c>
      <c r="X498" t="s"/>
      <c r="Y498" t="s">
        <v>85</v>
      </c>
      <c r="Z498">
        <f>HYPERLINK("https://hotelmonitor-cachepage.eclerx.com/savepage/tk_15432201623354948_sr_2047.html","info")</f>
        <v/>
      </c>
      <c r="AA498" t="n">
        <v>-6285061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>
        <v>87</v>
      </c>
      <c r="AO498" t="s">
        <v>88</v>
      </c>
      <c r="AP498" t="n">
        <v>160</v>
      </c>
      <c r="AQ498" t="s">
        <v>89</v>
      </c>
      <c r="AR498" t="s">
        <v>116</v>
      </c>
      <c r="AS498" t="s"/>
      <c r="AT498" t="s">
        <v>91</v>
      </c>
      <c r="AU498" t="s"/>
      <c r="AV498" t="s"/>
      <c r="AW498" t="s"/>
      <c r="AX498" t="s"/>
      <c r="AY498" t="n">
        <v>6285061</v>
      </c>
      <c r="AZ498" t="s">
        <v>439</v>
      </c>
      <c r="BA498" t="s"/>
      <c r="BB498" t="n">
        <v>569716</v>
      </c>
      <c r="BC498" t="s"/>
      <c r="BD498" t="s"/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93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438</v>
      </c>
      <c r="F499" t="n">
        <v>-1</v>
      </c>
      <c r="G499" t="s">
        <v>74</v>
      </c>
      <c r="H499" t="s">
        <v>75</v>
      </c>
      <c r="I499" t="s"/>
      <c r="J499" t="s">
        <v>76</v>
      </c>
      <c r="K499" t="n">
        <v>80</v>
      </c>
      <c r="L499" t="s">
        <v>77</v>
      </c>
      <c r="M499" t="s"/>
      <c r="N499" t="s">
        <v>78</v>
      </c>
      <c r="O499" t="s">
        <v>79</v>
      </c>
      <c r="P499" t="s">
        <v>438</v>
      </c>
      <c r="Q499" t="s"/>
      <c r="R499" t="s">
        <v>80</v>
      </c>
      <c r="S499" t="s">
        <v>188</v>
      </c>
      <c r="T499" t="s">
        <v>82</v>
      </c>
      <c r="U499" t="s"/>
      <c r="V499" t="s">
        <v>83</v>
      </c>
      <c r="W499" t="s">
        <v>84</v>
      </c>
      <c r="X499" t="s"/>
      <c r="Y499" t="s">
        <v>85</v>
      </c>
      <c r="Z499">
        <f>HYPERLINK("https://hotelmonitor-cachepage.eclerx.com/savepage/tk_15432201623354948_sr_2047.html","info")</f>
        <v/>
      </c>
      <c r="AA499" t="n">
        <v>-6285061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>
        <v>87</v>
      </c>
      <c r="AO499" t="s">
        <v>88</v>
      </c>
      <c r="AP499" t="n">
        <v>160</v>
      </c>
      <c r="AQ499" t="s">
        <v>89</v>
      </c>
      <c r="AR499" t="s">
        <v>96</v>
      </c>
      <c r="AS499" t="s"/>
      <c r="AT499" t="s">
        <v>91</v>
      </c>
      <c r="AU499" t="s"/>
      <c r="AV499" t="s"/>
      <c r="AW499" t="s"/>
      <c r="AX499" t="s"/>
      <c r="AY499" t="n">
        <v>6285061</v>
      </c>
      <c r="AZ499" t="s">
        <v>439</v>
      </c>
      <c r="BA499" t="s"/>
      <c r="BB499" t="n">
        <v>569716</v>
      </c>
      <c r="BC499" t="s"/>
      <c r="BD499" t="s"/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93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438</v>
      </c>
      <c r="F500" t="n">
        <v>-1</v>
      </c>
      <c r="G500" t="s">
        <v>74</v>
      </c>
      <c r="H500" t="s">
        <v>75</v>
      </c>
      <c r="I500" t="s"/>
      <c r="J500" t="s">
        <v>76</v>
      </c>
      <c r="K500" t="n">
        <v>82</v>
      </c>
      <c r="L500" t="s">
        <v>77</v>
      </c>
      <c r="M500" t="s"/>
      <c r="N500" t="s">
        <v>78</v>
      </c>
      <c r="O500" t="s">
        <v>79</v>
      </c>
      <c r="P500" t="s">
        <v>438</v>
      </c>
      <c r="Q500" t="s"/>
      <c r="R500" t="s">
        <v>80</v>
      </c>
      <c r="S500" t="s">
        <v>227</v>
      </c>
      <c r="T500" t="s">
        <v>82</v>
      </c>
      <c r="U500" t="s"/>
      <c r="V500" t="s">
        <v>83</v>
      </c>
      <c r="W500" t="s">
        <v>84</v>
      </c>
      <c r="X500" t="s"/>
      <c r="Y500" t="s">
        <v>85</v>
      </c>
      <c r="Z500">
        <f>HYPERLINK("https://hotelmonitor-cachepage.eclerx.com/savepage/tk_15432201623354948_sr_2047.html","info")</f>
        <v/>
      </c>
      <c r="AA500" t="n">
        <v>-6285061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>
        <v>87</v>
      </c>
      <c r="AO500" t="s">
        <v>88</v>
      </c>
      <c r="AP500" t="n">
        <v>160</v>
      </c>
      <c r="AQ500" t="s">
        <v>89</v>
      </c>
      <c r="AR500" t="s">
        <v>111</v>
      </c>
      <c r="AS500" t="s"/>
      <c r="AT500" t="s">
        <v>91</v>
      </c>
      <c r="AU500" t="s"/>
      <c r="AV500" t="s"/>
      <c r="AW500" t="s"/>
      <c r="AX500" t="s"/>
      <c r="AY500" t="n">
        <v>6285061</v>
      </c>
      <c r="AZ500" t="s">
        <v>439</v>
      </c>
      <c r="BA500" t="s"/>
      <c r="BB500" t="n">
        <v>569716</v>
      </c>
      <c r="BC500" t="s"/>
      <c r="BD500" t="s"/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93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438</v>
      </c>
      <c r="F501" t="n">
        <v>-1</v>
      </c>
      <c r="G501" t="s">
        <v>74</v>
      </c>
      <c r="H501" t="s">
        <v>75</v>
      </c>
      <c r="I501" t="s"/>
      <c r="J501" t="s">
        <v>76</v>
      </c>
      <c r="K501" t="n">
        <v>80</v>
      </c>
      <c r="L501" t="s">
        <v>77</v>
      </c>
      <c r="M501" t="s"/>
      <c r="N501" t="s">
        <v>78</v>
      </c>
      <c r="O501" t="s">
        <v>79</v>
      </c>
      <c r="P501" t="s">
        <v>438</v>
      </c>
      <c r="Q501" t="s"/>
      <c r="R501" t="s">
        <v>80</v>
      </c>
      <c r="S501" t="s">
        <v>188</v>
      </c>
      <c r="T501" t="s">
        <v>82</v>
      </c>
      <c r="U501" t="s"/>
      <c r="V501" t="s">
        <v>83</v>
      </c>
      <c r="W501" t="s">
        <v>84</v>
      </c>
      <c r="X501" t="s"/>
      <c r="Y501" t="s">
        <v>85</v>
      </c>
      <c r="Z501">
        <f>HYPERLINK("https://hotelmonitor-cachepage.eclerx.com/savepage/tk_15432201623354948_sr_2047.html","info")</f>
        <v/>
      </c>
      <c r="AA501" t="n">
        <v>-6285061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>
        <v>87</v>
      </c>
      <c r="AO501" t="s">
        <v>88</v>
      </c>
      <c r="AP501" t="n">
        <v>160</v>
      </c>
      <c r="AQ501" t="s">
        <v>89</v>
      </c>
      <c r="AR501" t="s">
        <v>107</v>
      </c>
      <c r="AS501" t="s"/>
      <c r="AT501" t="s">
        <v>91</v>
      </c>
      <c r="AU501" t="s"/>
      <c r="AV501" t="s"/>
      <c r="AW501" t="s"/>
      <c r="AX501" t="s"/>
      <c r="AY501" t="n">
        <v>6285061</v>
      </c>
      <c r="AZ501" t="s">
        <v>439</v>
      </c>
      <c r="BA501" t="s"/>
      <c r="BB501" t="n">
        <v>569716</v>
      </c>
      <c r="BC501" t="s"/>
      <c r="BD501" t="s"/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93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440</v>
      </c>
      <c r="F502" t="n">
        <v>377373</v>
      </c>
      <c r="G502" t="s">
        <v>74</v>
      </c>
      <c r="H502" t="s">
        <v>75</v>
      </c>
      <c r="I502" t="s"/>
      <c r="J502" t="s">
        <v>76</v>
      </c>
      <c r="K502" t="n">
        <v>77</v>
      </c>
      <c r="L502" t="s">
        <v>77</v>
      </c>
      <c r="M502" t="s"/>
      <c r="N502" t="s">
        <v>78</v>
      </c>
      <c r="O502" t="s">
        <v>79</v>
      </c>
      <c r="P502" t="s">
        <v>440</v>
      </c>
      <c r="Q502" t="s"/>
      <c r="R502" t="s">
        <v>80</v>
      </c>
      <c r="S502" t="s">
        <v>209</v>
      </c>
      <c r="T502" t="s">
        <v>82</v>
      </c>
      <c r="U502" t="s"/>
      <c r="V502" t="s">
        <v>83</v>
      </c>
      <c r="W502" t="s">
        <v>84</v>
      </c>
      <c r="X502" t="s"/>
      <c r="Y502" t="s">
        <v>85</v>
      </c>
      <c r="Z502">
        <f>HYPERLINK("https://hotelmonitor-cachepage.eclerx.com/savepage/tk_15432223500945191_sr_2047.html","info")</f>
        <v/>
      </c>
      <c r="AA502" t="n">
        <v>99795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>
        <v>87</v>
      </c>
      <c r="AO502" t="s">
        <v>88</v>
      </c>
      <c r="AP502" t="n">
        <v>466</v>
      </c>
      <c r="AQ502" t="s">
        <v>89</v>
      </c>
      <c r="AR502" t="s">
        <v>99</v>
      </c>
      <c r="AS502" t="s"/>
      <c r="AT502" t="s">
        <v>91</v>
      </c>
      <c r="AU502" t="s"/>
      <c r="AV502" t="s"/>
      <c r="AW502" t="s"/>
      <c r="AX502" t="s"/>
      <c r="AY502" t="n">
        <v>6135885</v>
      </c>
      <c r="AZ502" t="s">
        <v>441</v>
      </c>
      <c r="BA502" t="s"/>
      <c r="BB502" t="n">
        <v>1416636</v>
      </c>
      <c r="BC502" t="s"/>
      <c r="BD502" t="s"/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93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442</v>
      </c>
      <c r="F503" t="s"/>
      <c r="G503" t="s">
        <v>74</v>
      </c>
      <c r="H503" t="s">
        <v>75</v>
      </c>
      <c r="I503" t="s"/>
      <c r="J503" t="s">
        <v>76</v>
      </c>
      <c r="K503" t="n">
        <v>31</v>
      </c>
      <c r="L503" t="s">
        <v>77</v>
      </c>
      <c r="M503" t="s"/>
      <c r="N503" t="s">
        <v>78</v>
      </c>
      <c r="O503" t="s">
        <v>79</v>
      </c>
      <c r="P503" t="s">
        <v>442</v>
      </c>
      <c r="Q503" t="s"/>
      <c r="R503" t="s">
        <v>80</v>
      </c>
      <c r="S503" t="s">
        <v>310</v>
      </c>
      <c r="T503" t="s">
        <v>82</v>
      </c>
      <c r="U503" t="s"/>
      <c r="V503" t="s">
        <v>83</v>
      </c>
      <c r="W503" t="s">
        <v>84</v>
      </c>
      <c r="X503" t="s"/>
      <c r="Y503" t="s">
        <v>85</v>
      </c>
      <c r="Z503">
        <f>HYPERLINK("https://hotelmonitor-cachepage.eclerx.com/savepage/tk_15432208935794597_sr_2047.html","info")</f>
        <v/>
      </c>
      <c r="AA503" t="s"/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>
        <v>87</v>
      </c>
      <c r="AO503" t="s">
        <v>88</v>
      </c>
      <c r="AP503" t="n">
        <v>262</v>
      </c>
      <c r="AQ503" t="s">
        <v>89</v>
      </c>
      <c r="AR503" t="s">
        <v>121</v>
      </c>
      <c r="AS503" t="s"/>
      <c r="AT503" t="s">
        <v>91</v>
      </c>
      <c r="AU503" t="s"/>
      <c r="AV503" t="s"/>
      <c r="AW503" t="s"/>
      <c r="AX503" t="s"/>
      <c r="AY503" t="s"/>
      <c r="AZ503" t="s"/>
      <c r="BA503" t="s"/>
      <c r="BB503" t="s"/>
      <c r="BC503" t="s"/>
      <c r="BD503" t="s"/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93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443</v>
      </c>
      <c r="F504" t="s"/>
      <c r="G504" t="s">
        <v>74</v>
      </c>
      <c r="H504" t="s">
        <v>75</v>
      </c>
      <c r="I504" t="s"/>
      <c r="J504" t="s">
        <v>76</v>
      </c>
      <c r="K504" t="n">
        <v>58</v>
      </c>
      <c r="L504" t="s">
        <v>77</v>
      </c>
      <c r="M504" t="s"/>
      <c r="N504" t="s">
        <v>78</v>
      </c>
      <c r="O504" t="s">
        <v>79</v>
      </c>
      <c r="P504" t="s">
        <v>443</v>
      </c>
      <c r="Q504" t="s"/>
      <c r="R504" t="s">
        <v>80</v>
      </c>
      <c r="S504" t="s">
        <v>376</v>
      </c>
      <c r="T504" t="s">
        <v>82</v>
      </c>
      <c r="U504" t="s"/>
      <c r="V504" t="s">
        <v>83</v>
      </c>
      <c r="W504" t="s">
        <v>84</v>
      </c>
      <c r="X504" t="s"/>
      <c r="Y504" t="s">
        <v>85</v>
      </c>
      <c r="Z504">
        <f>HYPERLINK("https://hotelmonitor-cachepage.eclerx.com/savepage/tk_15432205381618583_sr_2047.html","info")</f>
        <v/>
      </c>
      <c r="AA504" t="s"/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>
        <v>87</v>
      </c>
      <c r="AO504" t="s">
        <v>88</v>
      </c>
      <c r="AP504" t="n">
        <v>213</v>
      </c>
      <c r="AQ504" t="s">
        <v>89</v>
      </c>
      <c r="AR504" t="s">
        <v>121</v>
      </c>
      <c r="AS504" t="s"/>
      <c r="AT504" t="s">
        <v>91</v>
      </c>
      <c r="AU504" t="s"/>
      <c r="AV504" t="s"/>
      <c r="AW504" t="s"/>
      <c r="AX504" t="s"/>
      <c r="AY504" t="s"/>
      <c r="AZ504" t="s"/>
      <c r="BA504" t="s"/>
      <c r="BB504" t="s"/>
      <c r="BC504" t="s"/>
      <c r="BD504" t="s"/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93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444</v>
      </c>
      <c r="F505" t="n">
        <v>72088</v>
      </c>
      <c r="G505" t="s">
        <v>74</v>
      </c>
      <c r="H505" t="s">
        <v>75</v>
      </c>
      <c r="I505" t="s"/>
      <c r="J505" t="s">
        <v>76</v>
      </c>
      <c r="K505" t="n">
        <v>127</v>
      </c>
      <c r="L505" t="s">
        <v>77</v>
      </c>
      <c r="M505" t="s"/>
      <c r="N505" t="s">
        <v>78</v>
      </c>
      <c r="O505" t="s">
        <v>79</v>
      </c>
      <c r="P505" t="s">
        <v>445</v>
      </c>
      <c r="Q505" t="s"/>
      <c r="R505" t="s">
        <v>80</v>
      </c>
      <c r="S505" t="s">
        <v>446</v>
      </c>
      <c r="T505" t="s">
        <v>82</v>
      </c>
      <c r="U505" t="s"/>
      <c r="V505" t="s">
        <v>83</v>
      </c>
      <c r="W505" t="s">
        <v>84</v>
      </c>
      <c r="X505" t="s"/>
      <c r="Y505" t="s">
        <v>85</v>
      </c>
      <c r="Z505">
        <f>HYPERLINK("https://hotelmonitor-cachepage.eclerx.com/savepage/tk_15432197061453462_sr_2047.html","info")</f>
        <v/>
      </c>
      <c r="AA505" t="n">
        <v>294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>
        <v>87</v>
      </c>
      <c r="AO505" t="s">
        <v>88</v>
      </c>
      <c r="AP505" t="n">
        <v>96</v>
      </c>
      <c r="AQ505" t="s">
        <v>89</v>
      </c>
      <c r="AR505" t="s">
        <v>103</v>
      </c>
      <c r="AS505" t="s"/>
      <c r="AT505" t="s">
        <v>91</v>
      </c>
      <c r="AU505" t="s"/>
      <c r="AV505" t="s"/>
      <c r="AW505" t="s"/>
      <c r="AX505" t="s"/>
      <c r="AY505" t="n">
        <v>3009118</v>
      </c>
      <c r="AZ505" t="s">
        <v>447</v>
      </c>
      <c r="BA505" t="s"/>
      <c r="BB505" t="n">
        <v>248455</v>
      </c>
      <c r="BC505" t="n">
        <v>-16.72976</v>
      </c>
      <c r="BD505" t="n">
        <v>28.054363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93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444</v>
      </c>
      <c r="F506" t="n">
        <v>72088</v>
      </c>
      <c r="G506" t="s">
        <v>74</v>
      </c>
      <c r="H506" t="s">
        <v>75</v>
      </c>
      <c r="I506" t="s"/>
      <c r="J506" t="s">
        <v>76</v>
      </c>
      <c r="K506" t="n">
        <v>138</v>
      </c>
      <c r="L506" t="s">
        <v>77</v>
      </c>
      <c r="M506" t="s"/>
      <c r="N506" t="s">
        <v>78</v>
      </c>
      <c r="O506" t="s">
        <v>79</v>
      </c>
      <c r="P506" t="s">
        <v>445</v>
      </c>
      <c r="Q506" t="s"/>
      <c r="R506" t="s">
        <v>80</v>
      </c>
      <c r="S506" t="s">
        <v>448</v>
      </c>
      <c r="T506" t="s">
        <v>82</v>
      </c>
      <c r="U506" t="s"/>
      <c r="V506" t="s">
        <v>83</v>
      </c>
      <c r="W506" t="s">
        <v>84</v>
      </c>
      <c r="X506" t="s"/>
      <c r="Y506" t="s">
        <v>85</v>
      </c>
      <c r="Z506">
        <f>HYPERLINK("https://hotelmonitor-cachepage.eclerx.com/savepage/tk_15432197061453462_sr_2047.html","info")</f>
        <v/>
      </c>
      <c r="AA506" t="n">
        <v>294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/>
      <c r="AM506" t="s"/>
      <c r="AN506" t="s">
        <v>87</v>
      </c>
      <c r="AO506" t="s">
        <v>88</v>
      </c>
      <c r="AP506" t="n">
        <v>96</v>
      </c>
      <c r="AQ506" t="s">
        <v>89</v>
      </c>
      <c r="AR506" t="s">
        <v>291</v>
      </c>
      <c r="AS506" t="s"/>
      <c r="AT506" t="s">
        <v>91</v>
      </c>
      <c r="AU506" t="s"/>
      <c r="AV506" t="s"/>
      <c r="AW506" t="s"/>
      <c r="AX506" t="s"/>
      <c r="AY506" t="n">
        <v>3009118</v>
      </c>
      <c r="AZ506" t="s">
        <v>447</v>
      </c>
      <c r="BA506" t="s"/>
      <c r="BB506" t="n">
        <v>248455</v>
      </c>
      <c r="BC506" t="n">
        <v>-16.72976</v>
      </c>
      <c r="BD506" t="n">
        <v>28.054363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93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444</v>
      </c>
      <c r="F507" t="n">
        <v>72088</v>
      </c>
      <c r="G507" t="s">
        <v>74</v>
      </c>
      <c r="H507" t="s">
        <v>75</v>
      </c>
      <c r="I507" t="s"/>
      <c r="J507" t="s">
        <v>76</v>
      </c>
      <c r="K507" t="n">
        <v>320</v>
      </c>
      <c r="L507" t="s">
        <v>77</v>
      </c>
      <c r="M507" t="s"/>
      <c r="N507" t="s">
        <v>78</v>
      </c>
      <c r="O507" t="s">
        <v>79</v>
      </c>
      <c r="P507" t="s">
        <v>445</v>
      </c>
      <c r="Q507" t="s"/>
      <c r="R507" t="s">
        <v>80</v>
      </c>
      <c r="S507" t="s">
        <v>100</v>
      </c>
      <c r="T507" t="s">
        <v>82</v>
      </c>
      <c r="U507" t="s"/>
      <c r="V507" t="s">
        <v>83</v>
      </c>
      <c r="W507" t="s">
        <v>84</v>
      </c>
      <c r="X507" t="s"/>
      <c r="Y507" t="s">
        <v>85</v>
      </c>
      <c r="Z507">
        <f>HYPERLINK("https://hotelmonitor-cachepage.eclerx.com/savepage/tk_15432197061453462_sr_2047.html","info")</f>
        <v/>
      </c>
      <c r="AA507" t="n">
        <v>294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/>
      <c r="AM507" t="s"/>
      <c r="AN507" t="s">
        <v>87</v>
      </c>
      <c r="AO507" t="s">
        <v>88</v>
      </c>
      <c r="AP507" t="n">
        <v>96</v>
      </c>
      <c r="AQ507" t="s">
        <v>89</v>
      </c>
      <c r="AR507" t="s">
        <v>126</v>
      </c>
      <c r="AS507" t="s"/>
      <c r="AT507" t="s">
        <v>91</v>
      </c>
      <c r="AU507" t="s"/>
      <c r="AV507" t="s"/>
      <c r="AW507" t="s"/>
      <c r="AX507" t="s"/>
      <c r="AY507" t="n">
        <v>3009118</v>
      </c>
      <c r="AZ507" t="s">
        <v>447</v>
      </c>
      <c r="BA507" t="s"/>
      <c r="BB507" t="n">
        <v>248455</v>
      </c>
      <c r="BC507" t="n">
        <v>-16.72976</v>
      </c>
      <c r="BD507" t="n">
        <v>28.054363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93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444</v>
      </c>
      <c r="F508" t="n">
        <v>72088</v>
      </c>
      <c r="G508" t="s">
        <v>74</v>
      </c>
      <c r="H508" t="s">
        <v>75</v>
      </c>
      <c r="I508" t="s"/>
      <c r="J508" t="s">
        <v>76</v>
      </c>
      <c r="K508" t="n">
        <v>147</v>
      </c>
      <c r="L508" t="s">
        <v>77</v>
      </c>
      <c r="M508" t="s"/>
      <c r="N508" t="s">
        <v>78</v>
      </c>
      <c r="O508" t="s">
        <v>79</v>
      </c>
      <c r="P508" t="s">
        <v>445</v>
      </c>
      <c r="Q508" t="s"/>
      <c r="R508" t="s">
        <v>80</v>
      </c>
      <c r="S508" t="s">
        <v>290</v>
      </c>
      <c r="T508" t="s">
        <v>82</v>
      </c>
      <c r="U508" t="s"/>
      <c r="V508" t="s">
        <v>83</v>
      </c>
      <c r="W508" t="s">
        <v>84</v>
      </c>
      <c r="X508" t="s"/>
      <c r="Y508" t="s">
        <v>85</v>
      </c>
      <c r="Z508">
        <f>HYPERLINK("https://hotelmonitor-cachepage.eclerx.com/savepage/tk_15432197061453462_sr_2047.html","info")</f>
        <v/>
      </c>
      <c r="AA508" t="n">
        <v>294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/>
      <c r="AM508" t="s"/>
      <c r="AN508" t="s">
        <v>87</v>
      </c>
      <c r="AO508" t="s">
        <v>88</v>
      </c>
      <c r="AP508" t="n">
        <v>96</v>
      </c>
      <c r="AQ508" t="s">
        <v>89</v>
      </c>
      <c r="AR508" t="s">
        <v>96</v>
      </c>
      <c r="AS508" t="s"/>
      <c r="AT508" t="s">
        <v>91</v>
      </c>
      <c r="AU508" t="s"/>
      <c r="AV508" t="s"/>
      <c r="AW508" t="s"/>
      <c r="AX508" t="s"/>
      <c r="AY508" t="n">
        <v>3009118</v>
      </c>
      <c r="AZ508" t="s">
        <v>447</v>
      </c>
      <c r="BA508" t="s"/>
      <c r="BB508" t="n">
        <v>248455</v>
      </c>
      <c r="BC508" t="n">
        <v>-16.72976</v>
      </c>
      <c r="BD508" t="n">
        <v>28.054363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93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444</v>
      </c>
      <c r="F509" t="n">
        <v>72088</v>
      </c>
      <c r="G509" t="s">
        <v>74</v>
      </c>
      <c r="H509" t="s">
        <v>75</v>
      </c>
      <c r="I509" t="s"/>
      <c r="J509" t="s">
        <v>76</v>
      </c>
      <c r="K509" t="n">
        <v>146</v>
      </c>
      <c r="L509" t="s">
        <v>77</v>
      </c>
      <c r="M509" t="s"/>
      <c r="N509" t="s">
        <v>78</v>
      </c>
      <c r="O509" t="s">
        <v>79</v>
      </c>
      <c r="P509" t="s">
        <v>445</v>
      </c>
      <c r="Q509" t="s"/>
      <c r="R509" t="s">
        <v>80</v>
      </c>
      <c r="S509" t="s">
        <v>383</v>
      </c>
      <c r="T509" t="s">
        <v>82</v>
      </c>
      <c r="U509" t="s"/>
      <c r="V509" t="s">
        <v>83</v>
      </c>
      <c r="W509" t="s">
        <v>84</v>
      </c>
      <c r="X509" t="s"/>
      <c r="Y509" t="s">
        <v>85</v>
      </c>
      <c r="Z509">
        <f>HYPERLINK("https://hotelmonitor-cachepage.eclerx.com/savepage/tk_15432197061453462_sr_2047.html","info")</f>
        <v/>
      </c>
      <c r="AA509" t="n">
        <v>294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/>
      <c r="AM509" t="s"/>
      <c r="AN509" t="s">
        <v>87</v>
      </c>
      <c r="AO509" t="s">
        <v>88</v>
      </c>
      <c r="AP509" t="n">
        <v>96</v>
      </c>
      <c r="AQ509" t="s">
        <v>89</v>
      </c>
      <c r="AR509" t="s">
        <v>95</v>
      </c>
      <c r="AS509" t="s"/>
      <c r="AT509" t="s">
        <v>91</v>
      </c>
      <c r="AU509" t="s"/>
      <c r="AV509" t="s"/>
      <c r="AW509" t="s"/>
      <c r="AX509" t="s"/>
      <c r="AY509" t="n">
        <v>3009118</v>
      </c>
      <c r="AZ509" t="s">
        <v>447</v>
      </c>
      <c r="BA509" t="s"/>
      <c r="BB509" t="n">
        <v>248455</v>
      </c>
      <c r="BC509" t="n">
        <v>-16.72976</v>
      </c>
      <c r="BD509" t="n">
        <v>28.054363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93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444</v>
      </c>
      <c r="F510" t="n">
        <v>72088</v>
      </c>
      <c r="G510" t="s">
        <v>74</v>
      </c>
      <c r="H510" t="s">
        <v>75</v>
      </c>
      <c r="I510" t="s"/>
      <c r="J510" t="s">
        <v>76</v>
      </c>
      <c r="K510" t="n">
        <v>146</v>
      </c>
      <c r="L510" t="s">
        <v>77</v>
      </c>
      <c r="M510" t="s"/>
      <c r="N510" t="s">
        <v>78</v>
      </c>
      <c r="O510" t="s">
        <v>79</v>
      </c>
      <c r="P510" t="s">
        <v>445</v>
      </c>
      <c r="Q510" t="s"/>
      <c r="R510" t="s">
        <v>80</v>
      </c>
      <c r="S510" t="s">
        <v>383</v>
      </c>
      <c r="T510" t="s">
        <v>82</v>
      </c>
      <c r="U510" t="s"/>
      <c r="V510" t="s">
        <v>83</v>
      </c>
      <c r="W510" t="s">
        <v>84</v>
      </c>
      <c r="X510" t="s"/>
      <c r="Y510" t="s">
        <v>85</v>
      </c>
      <c r="Z510">
        <f>HYPERLINK("https://hotelmonitor-cachepage.eclerx.com/savepage/tk_15432197061453462_sr_2047.html","info")</f>
        <v/>
      </c>
      <c r="AA510" t="n">
        <v>294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/>
      <c r="AM510" t="s"/>
      <c r="AN510" t="s">
        <v>87</v>
      </c>
      <c r="AO510" t="s">
        <v>88</v>
      </c>
      <c r="AP510" t="n">
        <v>96</v>
      </c>
      <c r="AQ510" t="s">
        <v>89</v>
      </c>
      <c r="AR510" t="s">
        <v>97</v>
      </c>
      <c r="AS510" t="s"/>
      <c r="AT510" t="s">
        <v>91</v>
      </c>
      <c r="AU510" t="s"/>
      <c r="AV510" t="s"/>
      <c r="AW510" t="s"/>
      <c r="AX510" t="s"/>
      <c r="AY510" t="n">
        <v>3009118</v>
      </c>
      <c r="AZ510" t="s">
        <v>447</v>
      </c>
      <c r="BA510" t="s"/>
      <c r="BB510" t="n">
        <v>248455</v>
      </c>
      <c r="BC510" t="n">
        <v>-16.72976</v>
      </c>
      <c r="BD510" t="n">
        <v>28.054363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93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444</v>
      </c>
      <c r="F511" t="n">
        <v>72088</v>
      </c>
      <c r="G511" t="s">
        <v>74</v>
      </c>
      <c r="H511" t="s">
        <v>75</v>
      </c>
      <c r="I511" t="s"/>
      <c r="J511" t="s">
        <v>76</v>
      </c>
      <c r="K511" t="n">
        <v>129</v>
      </c>
      <c r="L511" t="s">
        <v>77</v>
      </c>
      <c r="M511" t="s"/>
      <c r="N511" t="s">
        <v>78</v>
      </c>
      <c r="O511" t="s">
        <v>79</v>
      </c>
      <c r="P511" t="s">
        <v>445</v>
      </c>
      <c r="Q511" t="s"/>
      <c r="R511" t="s">
        <v>80</v>
      </c>
      <c r="S511" t="s">
        <v>342</v>
      </c>
      <c r="T511" t="s">
        <v>82</v>
      </c>
      <c r="U511" t="s"/>
      <c r="V511" t="s">
        <v>83</v>
      </c>
      <c r="W511" t="s">
        <v>84</v>
      </c>
      <c r="X511" t="s"/>
      <c r="Y511" t="s">
        <v>85</v>
      </c>
      <c r="Z511">
        <f>HYPERLINK("https://hotelmonitor-cachepage.eclerx.com/savepage/tk_15432197061453462_sr_2047.html","info")</f>
        <v/>
      </c>
      <c r="AA511" t="n">
        <v>294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/>
      <c r="AM511" t="s"/>
      <c r="AN511" t="s">
        <v>87</v>
      </c>
      <c r="AO511" t="s">
        <v>88</v>
      </c>
      <c r="AP511" t="n">
        <v>96</v>
      </c>
      <c r="AQ511" t="s">
        <v>89</v>
      </c>
      <c r="AR511" t="s">
        <v>109</v>
      </c>
      <c r="AS511" t="s"/>
      <c r="AT511" t="s">
        <v>91</v>
      </c>
      <c r="AU511" t="s"/>
      <c r="AV511" t="s"/>
      <c r="AW511" t="s"/>
      <c r="AX511" t="s"/>
      <c r="AY511" t="n">
        <v>3009118</v>
      </c>
      <c r="AZ511" t="s">
        <v>447</v>
      </c>
      <c r="BA511" t="s"/>
      <c r="BB511" t="n">
        <v>248455</v>
      </c>
      <c r="BC511" t="n">
        <v>-16.72976</v>
      </c>
      <c r="BD511" t="n">
        <v>28.054363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93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444</v>
      </c>
      <c r="F512" t="n">
        <v>72088</v>
      </c>
      <c r="G512" t="s">
        <v>74</v>
      </c>
      <c r="H512" t="s">
        <v>75</v>
      </c>
      <c r="I512" t="s"/>
      <c r="J512" t="s">
        <v>76</v>
      </c>
      <c r="K512" t="n">
        <v>131</v>
      </c>
      <c r="L512" t="s">
        <v>77</v>
      </c>
      <c r="M512" t="s"/>
      <c r="N512" t="s">
        <v>78</v>
      </c>
      <c r="O512" t="s">
        <v>79</v>
      </c>
      <c r="P512" t="s">
        <v>445</v>
      </c>
      <c r="Q512" t="s"/>
      <c r="R512" t="s">
        <v>80</v>
      </c>
      <c r="S512" t="s">
        <v>449</v>
      </c>
      <c r="T512" t="s">
        <v>82</v>
      </c>
      <c r="U512" t="s"/>
      <c r="V512" t="s">
        <v>83</v>
      </c>
      <c r="W512" t="s">
        <v>84</v>
      </c>
      <c r="X512" t="s"/>
      <c r="Y512" t="s">
        <v>85</v>
      </c>
      <c r="Z512">
        <f>HYPERLINK("https://hotelmonitor-cachepage.eclerx.com/savepage/tk_15432197061453462_sr_2047.html","info")</f>
        <v/>
      </c>
      <c r="AA512" t="n">
        <v>294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/>
      <c r="AM512" t="s"/>
      <c r="AN512" t="s">
        <v>87</v>
      </c>
      <c r="AO512" t="s">
        <v>88</v>
      </c>
      <c r="AP512" t="n">
        <v>96</v>
      </c>
      <c r="AQ512" t="s">
        <v>89</v>
      </c>
      <c r="AR512" t="s">
        <v>113</v>
      </c>
      <c r="AS512" t="s"/>
      <c r="AT512" t="s">
        <v>91</v>
      </c>
      <c r="AU512" t="s"/>
      <c r="AV512" t="s"/>
      <c r="AW512" t="s"/>
      <c r="AX512" t="s"/>
      <c r="AY512" t="n">
        <v>3009118</v>
      </c>
      <c r="AZ512" t="s">
        <v>447</v>
      </c>
      <c r="BA512" t="s"/>
      <c r="BB512" t="n">
        <v>248455</v>
      </c>
      <c r="BC512" t="n">
        <v>-16.72976</v>
      </c>
      <c r="BD512" t="n">
        <v>28.054363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93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444</v>
      </c>
      <c r="F513" t="n">
        <v>72088</v>
      </c>
      <c r="G513" t="s">
        <v>74</v>
      </c>
      <c r="H513" t="s">
        <v>75</v>
      </c>
      <c r="I513" t="s"/>
      <c r="J513" t="s">
        <v>76</v>
      </c>
      <c r="K513" t="n">
        <v>142</v>
      </c>
      <c r="L513" t="s">
        <v>77</v>
      </c>
      <c r="M513" t="s"/>
      <c r="N513" t="s">
        <v>78</v>
      </c>
      <c r="O513" t="s">
        <v>79</v>
      </c>
      <c r="P513" t="s">
        <v>445</v>
      </c>
      <c r="Q513" t="s"/>
      <c r="R513" t="s">
        <v>80</v>
      </c>
      <c r="S513" t="s">
        <v>450</v>
      </c>
      <c r="T513" t="s">
        <v>82</v>
      </c>
      <c r="U513" t="s"/>
      <c r="V513" t="s">
        <v>83</v>
      </c>
      <c r="W513" t="s">
        <v>84</v>
      </c>
      <c r="X513" t="s"/>
      <c r="Y513" t="s">
        <v>85</v>
      </c>
      <c r="Z513">
        <f>HYPERLINK("https://hotelmonitor-cachepage.eclerx.com/savepage/tk_15432197061453462_sr_2047.html","info")</f>
        <v/>
      </c>
      <c r="AA513" t="n">
        <v>294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/>
      <c r="AM513" t="s"/>
      <c r="AN513" t="s">
        <v>87</v>
      </c>
      <c r="AO513" t="s">
        <v>88</v>
      </c>
      <c r="AP513" t="n">
        <v>96</v>
      </c>
      <c r="AQ513" t="s">
        <v>89</v>
      </c>
      <c r="AR513" t="s">
        <v>111</v>
      </c>
      <c r="AS513" t="s"/>
      <c r="AT513" t="s">
        <v>91</v>
      </c>
      <c r="AU513" t="s"/>
      <c r="AV513" t="s"/>
      <c r="AW513" t="s"/>
      <c r="AX513" t="s"/>
      <c r="AY513" t="n">
        <v>3009118</v>
      </c>
      <c r="AZ513" t="s">
        <v>447</v>
      </c>
      <c r="BA513" t="s"/>
      <c r="BB513" t="n">
        <v>248455</v>
      </c>
      <c r="BC513" t="n">
        <v>-16.72976</v>
      </c>
      <c r="BD513" t="n">
        <v>28.054363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93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444</v>
      </c>
      <c r="F514" t="n">
        <v>72088</v>
      </c>
      <c r="G514" t="s">
        <v>74</v>
      </c>
      <c r="H514" t="s">
        <v>75</v>
      </c>
      <c r="I514" t="s"/>
      <c r="J514" t="s">
        <v>76</v>
      </c>
      <c r="K514" t="n">
        <v>128</v>
      </c>
      <c r="L514" t="s">
        <v>77</v>
      </c>
      <c r="M514" t="s"/>
      <c r="N514" t="s">
        <v>78</v>
      </c>
      <c r="O514" t="s">
        <v>79</v>
      </c>
      <c r="P514" t="s">
        <v>445</v>
      </c>
      <c r="Q514" t="s"/>
      <c r="R514" t="s">
        <v>80</v>
      </c>
      <c r="S514" t="s">
        <v>451</v>
      </c>
      <c r="T514" t="s">
        <v>82</v>
      </c>
      <c r="U514" t="s"/>
      <c r="V514" t="s">
        <v>83</v>
      </c>
      <c r="W514" t="s">
        <v>84</v>
      </c>
      <c r="X514" t="s"/>
      <c r="Y514" t="s">
        <v>85</v>
      </c>
      <c r="Z514">
        <f>HYPERLINK("https://hotelmonitor-cachepage.eclerx.com/savepage/tk_15432197061453462_sr_2047.html","info")</f>
        <v/>
      </c>
      <c r="AA514" t="n">
        <v>294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/>
      <c r="AM514" t="s"/>
      <c r="AN514" t="s">
        <v>87</v>
      </c>
      <c r="AO514" t="s">
        <v>88</v>
      </c>
      <c r="AP514" t="n">
        <v>96</v>
      </c>
      <c r="AQ514" t="s">
        <v>89</v>
      </c>
      <c r="AR514" t="s">
        <v>105</v>
      </c>
      <c r="AS514" t="s"/>
      <c r="AT514" t="s">
        <v>91</v>
      </c>
      <c r="AU514" t="s"/>
      <c r="AV514" t="s"/>
      <c r="AW514" t="s"/>
      <c r="AX514" t="s"/>
      <c r="AY514" t="n">
        <v>3009118</v>
      </c>
      <c r="AZ514" t="s">
        <v>447</v>
      </c>
      <c r="BA514" t="s"/>
      <c r="BB514" t="n">
        <v>248455</v>
      </c>
      <c r="BC514" t="n">
        <v>-16.72976</v>
      </c>
      <c r="BD514" t="n">
        <v>28.054363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93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444</v>
      </c>
      <c r="F515" t="n">
        <v>72088</v>
      </c>
      <c r="G515" t="s">
        <v>74</v>
      </c>
      <c r="H515" t="s">
        <v>75</v>
      </c>
      <c r="I515" t="s"/>
      <c r="J515" t="s">
        <v>76</v>
      </c>
      <c r="K515" t="n">
        <v>146</v>
      </c>
      <c r="L515" t="s">
        <v>77</v>
      </c>
      <c r="M515" t="s"/>
      <c r="N515" t="s">
        <v>78</v>
      </c>
      <c r="O515" t="s">
        <v>79</v>
      </c>
      <c r="P515" t="s">
        <v>445</v>
      </c>
      <c r="Q515" t="s"/>
      <c r="R515" t="s">
        <v>80</v>
      </c>
      <c r="S515" t="s">
        <v>383</v>
      </c>
      <c r="T515" t="s">
        <v>82</v>
      </c>
      <c r="U515" t="s"/>
      <c r="V515" t="s">
        <v>83</v>
      </c>
      <c r="W515" t="s">
        <v>84</v>
      </c>
      <c r="X515" t="s"/>
      <c r="Y515" t="s">
        <v>85</v>
      </c>
      <c r="Z515">
        <f>HYPERLINK("https://hotelmonitor-cachepage.eclerx.com/savepage/tk_15432197061453462_sr_2047.html","info")</f>
        <v/>
      </c>
      <c r="AA515" t="n">
        <v>294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/>
      <c r="AM515" t="s"/>
      <c r="AN515" t="s">
        <v>87</v>
      </c>
      <c r="AO515" t="s">
        <v>88</v>
      </c>
      <c r="AP515" t="n">
        <v>96</v>
      </c>
      <c r="AQ515" t="s">
        <v>89</v>
      </c>
      <c r="AR515" t="s">
        <v>116</v>
      </c>
      <c r="AS515" t="s"/>
      <c r="AT515" t="s">
        <v>91</v>
      </c>
      <c r="AU515" t="s"/>
      <c r="AV515" t="s"/>
      <c r="AW515" t="s"/>
      <c r="AX515" t="s"/>
      <c r="AY515" t="n">
        <v>3009118</v>
      </c>
      <c r="AZ515" t="s">
        <v>447</v>
      </c>
      <c r="BA515" t="s"/>
      <c r="BB515" t="n">
        <v>248455</v>
      </c>
      <c r="BC515" t="n">
        <v>-16.72976</v>
      </c>
      <c r="BD515" t="n">
        <v>28.054363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93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444</v>
      </c>
      <c r="F516" t="n">
        <v>72088</v>
      </c>
      <c r="G516" t="s">
        <v>74</v>
      </c>
      <c r="H516" t="s">
        <v>75</v>
      </c>
      <c r="I516" t="s"/>
      <c r="J516" t="s">
        <v>76</v>
      </c>
      <c r="K516" t="n">
        <v>147</v>
      </c>
      <c r="L516" t="s">
        <v>77</v>
      </c>
      <c r="M516" t="s"/>
      <c r="N516" t="s">
        <v>78</v>
      </c>
      <c r="O516" t="s">
        <v>79</v>
      </c>
      <c r="P516" t="s">
        <v>445</v>
      </c>
      <c r="Q516" t="s"/>
      <c r="R516" t="s">
        <v>80</v>
      </c>
      <c r="S516" t="s">
        <v>290</v>
      </c>
      <c r="T516" t="s">
        <v>82</v>
      </c>
      <c r="U516" t="s"/>
      <c r="V516" t="s">
        <v>83</v>
      </c>
      <c r="W516" t="s">
        <v>84</v>
      </c>
      <c r="X516" t="s"/>
      <c r="Y516" t="s">
        <v>85</v>
      </c>
      <c r="Z516">
        <f>HYPERLINK("https://hotelmonitor-cachepage.eclerx.com/savepage/tk_15432197061453462_sr_2047.html","info")</f>
        <v/>
      </c>
      <c r="AA516" t="n">
        <v>294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/>
      <c r="AM516" t="s"/>
      <c r="AN516" t="s">
        <v>87</v>
      </c>
      <c r="AO516" t="s">
        <v>88</v>
      </c>
      <c r="AP516" t="n">
        <v>96</v>
      </c>
      <c r="AQ516" t="s">
        <v>89</v>
      </c>
      <c r="AR516" t="s">
        <v>115</v>
      </c>
      <c r="AS516" t="s"/>
      <c r="AT516" t="s">
        <v>91</v>
      </c>
      <c r="AU516" t="s"/>
      <c r="AV516" t="s"/>
      <c r="AW516" t="s"/>
      <c r="AX516" t="s"/>
      <c r="AY516" t="n">
        <v>3009118</v>
      </c>
      <c r="AZ516" t="s">
        <v>447</v>
      </c>
      <c r="BA516" t="s"/>
      <c r="BB516" t="n">
        <v>248455</v>
      </c>
      <c r="BC516" t="n">
        <v>-16.72976</v>
      </c>
      <c r="BD516" t="n">
        <v>28.054363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93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444</v>
      </c>
      <c r="F517" t="n">
        <v>72088</v>
      </c>
      <c r="G517" t="s">
        <v>74</v>
      </c>
      <c r="H517" t="s">
        <v>75</v>
      </c>
      <c r="I517" t="s"/>
      <c r="J517" t="s">
        <v>76</v>
      </c>
      <c r="K517" t="n">
        <v>151</v>
      </c>
      <c r="L517" t="s">
        <v>77</v>
      </c>
      <c r="M517" t="s"/>
      <c r="N517" t="s">
        <v>78</v>
      </c>
      <c r="O517" t="s">
        <v>79</v>
      </c>
      <c r="P517" t="s">
        <v>445</v>
      </c>
      <c r="Q517" t="s"/>
      <c r="R517" t="s">
        <v>80</v>
      </c>
      <c r="S517" t="s">
        <v>131</v>
      </c>
      <c r="T517" t="s">
        <v>82</v>
      </c>
      <c r="U517" t="s"/>
      <c r="V517" t="s">
        <v>83</v>
      </c>
      <c r="W517" t="s">
        <v>84</v>
      </c>
      <c r="X517" t="s"/>
      <c r="Y517" t="s">
        <v>85</v>
      </c>
      <c r="Z517">
        <f>HYPERLINK("https://hotelmonitor-cachepage.eclerx.com/savepage/tk_15432197061453462_sr_2047.html","info")</f>
        <v/>
      </c>
      <c r="AA517" t="n">
        <v>294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/>
      <c r="AM517" t="s"/>
      <c r="AN517" t="s">
        <v>87</v>
      </c>
      <c r="AO517" t="s">
        <v>88</v>
      </c>
      <c r="AP517" t="n">
        <v>96</v>
      </c>
      <c r="AQ517" t="s">
        <v>89</v>
      </c>
      <c r="AR517" t="s">
        <v>118</v>
      </c>
      <c r="AS517" t="s"/>
      <c r="AT517" t="s">
        <v>91</v>
      </c>
      <c r="AU517" t="s"/>
      <c r="AV517" t="s"/>
      <c r="AW517" t="s"/>
      <c r="AX517" t="s"/>
      <c r="AY517" t="n">
        <v>3009118</v>
      </c>
      <c r="AZ517" t="s">
        <v>447</v>
      </c>
      <c r="BA517" t="s"/>
      <c r="BB517" t="n">
        <v>248455</v>
      </c>
      <c r="BC517" t="n">
        <v>-16.72976</v>
      </c>
      <c r="BD517" t="n">
        <v>28.054363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93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444</v>
      </c>
      <c r="F518" t="n">
        <v>72088</v>
      </c>
      <c r="G518" t="s">
        <v>74</v>
      </c>
      <c r="H518" t="s">
        <v>75</v>
      </c>
      <c r="I518" t="s"/>
      <c r="J518" t="s">
        <v>76</v>
      </c>
      <c r="K518" t="n">
        <v>132</v>
      </c>
      <c r="L518" t="s">
        <v>77</v>
      </c>
      <c r="M518" t="s"/>
      <c r="N518" t="s">
        <v>78</v>
      </c>
      <c r="O518" t="s">
        <v>79</v>
      </c>
      <c r="P518" t="s">
        <v>445</v>
      </c>
      <c r="Q518" t="s"/>
      <c r="R518" t="s">
        <v>80</v>
      </c>
      <c r="S518" t="s">
        <v>251</v>
      </c>
      <c r="T518" t="s">
        <v>82</v>
      </c>
      <c r="U518" t="s"/>
      <c r="V518" t="s">
        <v>83</v>
      </c>
      <c r="W518" t="s">
        <v>84</v>
      </c>
      <c r="X518" t="s"/>
      <c r="Y518" t="s">
        <v>85</v>
      </c>
      <c r="Z518">
        <f>HYPERLINK("https://hotelmonitor-cachepage.eclerx.com/savepage/tk_15432197061453462_sr_2047.html","info")</f>
        <v/>
      </c>
      <c r="AA518" t="n">
        <v>294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/>
      <c r="AM518" t="s"/>
      <c r="AN518" t="s">
        <v>87</v>
      </c>
      <c r="AO518" t="s">
        <v>88</v>
      </c>
      <c r="AP518" t="n">
        <v>96</v>
      </c>
      <c r="AQ518" t="s">
        <v>89</v>
      </c>
      <c r="AR518" t="s">
        <v>228</v>
      </c>
      <c r="AS518" t="s"/>
      <c r="AT518" t="s">
        <v>91</v>
      </c>
      <c r="AU518" t="s"/>
      <c r="AV518" t="s"/>
      <c r="AW518" t="s"/>
      <c r="AX518" t="s"/>
      <c r="AY518" t="n">
        <v>3009118</v>
      </c>
      <c r="AZ518" t="s">
        <v>447</v>
      </c>
      <c r="BA518" t="s"/>
      <c r="BB518" t="n">
        <v>248455</v>
      </c>
      <c r="BC518" t="n">
        <v>-16.72976</v>
      </c>
      <c r="BD518" t="n">
        <v>28.054363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93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452</v>
      </c>
      <c r="F519" t="n">
        <v>1770824</v>
      </c>
      <c r="G519" t="s">
        <v>74</v>
      </c>
      <c r="H519" t="s">
        <v>75</v>
      </c>
      <c r="I519" t="s"/>
      <c r="J519" t="s">
        <v>76</v>
      </c>
      <c r="K519" t="n">
        <v>152</v>
      </c>
      <c r="L519" t="s">
        <v>77</v>
      </c>
      <c r="M519" t="s"/>
      <c r="N519" t="s">
        <v>78</v>
      </c>
      <c r="O519" t="s">
        <v>79</v>
      </c>
      <c r="P519" t="s">
        <v>453</v>
      </c>
      <c r="Q519" t="s"/>
      <c r="R519" t="s">
        <v>80</v>
      </c>
      <c r="S519" t="s">
        <v>386</v>
      </c>
      <c r="T519" t="s">
        <v>82</v>
      </c>
      <c r="U519" t="s"/>
      <c r="V519" t="s">
        <v>83</v>
      </c>
      <c r="W519" t="s">
        <v>84</v>
      </c>
      <c r="X519" t="s"/>
      <c r="Y519" t="s">
        <v>85</v>
      </c>
      <c r="Z519">
        <f>HYPERLINK("https://hotelmonitor-cachepage.eclerx.com/savepage/tk_15432190558401477_sr_2047.html","info")</f>
        <v/>
      </c>
      <c r="AA519" t="n">
        <v>196370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/>
      <c r="AM519" t="s"/>
      <c r="AN519" t="s">
        <v>87</v>
      </c>
      <c r="AO519" t="s">
        <v>88</v>
      </c>
      <c r="AP519" t="n">
        <v>4</v>
      </c>
      <c r="AQ519" t="s">
        <v>89</v>
      </c>
      <c r="AR519" t="s">
        <v>99</v>
      </c>
      <c r="AS519" t="s"/>
      <c r="AT519" t="s">
        <v>91</v>
      </c>
      <c r="AU519" t="s"/>
      <c r="AV519" t="s"/>
      <c r="AW519" t="s"/>
      <c r="AX519" t="s"/>
      <c r="AY519" t="n">
        <v>2268355</v>
      </c>
      <c r="AZ519" t="s">
        <v>454</v>
      </c>
      <c r="BA519" t="s"/>
      <c r="BB519" t="n">
        <v>596048</v>
      </c>
      <c r="BC519" t="s"/>
      <c r="BD519" t="s"/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93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452</v>
      </c>
      <c r="F520" t="n">
        <v>1770824</v>
      </c>
      <c r="G520" t="s">
        <v>74</v>
      </c>
      <c r="H520" t="s">
        <v>75</v>
      </c>
      <c r="I520" t="s"/>
      <c r="J520" t="s">
        <v>76</v>
      </c>
      <c r="K520" t="n">
        <v>155</v>
      </c>
      <c r="L520" t="s">
        <v>77</v>
      </c>
      <c r="M520" t="s"/>
      <c r="N520" t="s">
        <v>78</v>
      </c>
      <c r="O520" t="s">
        <v>79</v>
      </c>
      <c r="P520" t="s">
        <v>453</v>
      </c>
      <c r="Q520" t="s"/>
      <c r="R520" t="s">
        <v>80</v>
      </c>
      <c r="S520" t="s">
        <v>132</v>
      </c>
      <c r="T520" t="s">
        <v>82</v>
      </c>
      <c r="U520" t="s"/>
      <c r="V520" t="s">
        <v>83</v>
      </c>
      <c r="W520" t="s">
        <v>84</v>
      </c>
      <c r="X520" t="s"/>
      <c r="Y520" t="s">
        <v>85</v>
      </c>
      <c r="Z520">
        <f>HYPERLINK("https://hotelmonitor-cachepage.eclerx.com/savepage/tk_15432190558401477_sr_2047.html","info")</f>
        <v/>
      </c>
      <c r="AA520" t="n">
        <v>196370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/>
      <c r="AM520" t="s"/>
      <c r="AN520" t="s">
        <v>87</v>
      </c>
      <c r="AO520" t="s">
        <v>88</v>
      </c>
      <c r="AP520" t="n">
        <v>4</v>
      </c>
      <c r="AQ520" t="s">
        <v>89</v>
      </c>
      <c r="AR520" t="s">
        <v>109</v>
      </c>
      <c r="AS520" t="s"/>
      <c r="AT520" t="s">
        <v>91</v>
      </c>
      <c r="AU520" t="s"/>
      <c r="AV520" t="s"/>
      <c r="AW520" t="s"/>
      <c r="AX520" t="s"/>
      <c r="AY520" t="n">
        <v>2268355</v>
      </c>
      <c r="AZ520" t="s">
        <v>454</v>
      </c>
      <c r="BA520" t="s"/>
      <c r="BB520" t="n">
        <v>596048</v>
      </c>
      <c r="BC520" t="s"/>
      <c r="BD520" t="s"/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93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452</v>
      </c>
      <c r="F521" t="n">
        <v>1770824</v>
      </c>
      <c r="G521" t="s">
        <v>74</v>
      </c>
      <c r="H521" t="s">
        <v>75</v>
      </c>
      <c r="I521" t="s"/>
      <c r="J521" t="s">
        <v>76</v>
      </c>
      <c r="K521" t="n">
        <v>184</v>
      </c>
      <c r="L521" t="s">
        <v>77</v>
      </c>
      <c r="M521" t="s"/>
      <c r="N521" t="s">
        <v>78</v>
      </c>
      <c r="O521" t="s">
        <v>79</v>
      </c>
      <c r="P521" t="s">
        <v>453</v>
      </c>
      <c r="Q521" t="s"/>
      <c r="R521" t="s">
        <v>80</v>
      </c>
      <c r="S521" t="s">
        <v>455</v>
      </c>
      <c r="T521" t="s">
        <v>82</v>
      </c>
      <c r="U521" t="s"/>
      <c r="V521" t="s">
        <v>83</v>
      </c>
      <c r="W521" t="s">
        <v>84</v>
      </c>
      <c r="X521" t="s"/>
      <c r="Y521" t="s">
        <v>85</v>
      </c>
      <c r="Z521">
        <f>HYPERLINK("https://hotelmonitor-cachepage.eclerx.com/savepage/tk_15432190558401477_sr_2047.html","info")</f>
        <v/>
      </c>
      <c r="AA521" t="n">
        <v>196370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/>
      <c r="AM521" t="s"/>
      <c r="AN521" t="s">
        <v>87</v>
      </c>
      <c r="AO521" t="s">
        <v>88</v>
      </c>
      <c r="AP521" t="n">
        <v>4</v>
      </c>
      <c r="AQ521" t="s">
        <v>89</v>
      </c>
      <c r="AR521" t="s">
        <v>90</v>
      </c>
      <c r="AS521" t="s"/>
      <c r="AT521" t="s">
        <v>91</v>
      </c>
      <c r="AU521" t="s"/>
      <c r="AV521" t="s"/>
      <c r="AW521" t="s"/>
      <c r="AX521" t="s"/>
      <c r="AY521" t="n">
        <v>2268355</v>
      </c>
      <c r="AZ521" t="s">
        <v>454</v>
      </c>
      <c r="BA521" t="s"/>
      <c r="BB521" t="n">
        <v>596048</v>
      </c>
      <c r="BC521" t="s"/>
      <c r="BD521" t="s"/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93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452</v>
      </c>
      <c r="F522" t="n">
        <v>1770824</v>
      </c>
      <c r="G522" t="s">
        <v>74</v>
      </c>
      <c r="H522" t="s">
        <v>75</v>
      </c>
      <c r="I522" t="s"/>
      <c r="J522" t="s">
        <v>76</v>
      </c>
      <c r="K522" t="n">
        <v>155</v>
      </c>
      <c r="L522" t="s">
        <v>77</v>
      </c>
      <c r="M522" t="s"/>
      <c r="N522" t="s">
        <v>78</v>
      </c>
      <c r="O522" t="s">
        <v>79</v>
      </c>
      <c r="P522" t="s">
        <v>453</v>
      </c>
      <c r="Q522" t="s"/>
      <c r="R522" t="s">
        <v>80</v>
      </c>
      <c r="S522" t="s">
        <v>132</v>
      </c>
      <c r="T522" t="s">
        <v>82</v>
      </c>
      <c r="U522" t="s"/>
      <c r="V522" t="s">
        <v>83</v>
      </c>
      <c r="W522" t="s">
        <v>84</v>
      </c>
      <c r="X522" t="s"/>
      <c r="Y522" t="s">
        <v>85</v>
      </c>
      <c r="Z522">
        <f>HYPERLINK("https://hotelmonitor-cachepage.eclerx.com/savepage/tk_15432190558401477_sr_2047.html","info")</f>
        <v/>
      </c>
      <c r="AA522" t="n">
        <v>196370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/>
      <c r="AM522" t="s"/>
      <c r="AN522" t="s">
        <v>87</v>
      </c>
      <c r="AO522" t="s">
        <v>88</v>
      </c>
      <c r="AP522" t="n">
        <v>4</v>
      </c>
      <c r="AQ522" t="s">
        <v>89</v>
      </c>
      <c r="AR522" t="s">
        <v>118</v>
      </c>
      <c r="AS522" t="s"/>
      <c r="AT522" t="s">
        <v>91</v>
      </c>
      <c r="AU522" t="s"/>
      <c r="AV522" t="s"/>
      <c r="AW522" t="s"/>
      <c r="AX522" t="s"/>
      <c r="AY522" t="n">
        <v>2268355</v>
      </c>
      <c r="AZ522" t="s">
        <v>454</v>
      </c>
      <c r="BA522" t="s"/>
      <c r="BB522" t="n">
        <v>596048</v>
      </c>
      <c r="BC522" t="s"/>
      <c r="BD522" t="s"/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93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452</v>
      </c>
      <c r="F523" t="n">
        <v>1770824</v>
      </c>
      <c r="G523" t="s">
        <v>74</v>
      </c>
      <c r="H523" t="s">
        <v>75</v>
      </c>
      <c r="I523" t="s"/>
      <c r="J523" t="s">
        <v>76</v>
      </c>
      <c r="K523" t="n">
        <v>158</v>
      </c>
      <c r="L523" t="s">
        <v>77</v>
      </c>
      <c r="M523" t="s"/>
      <c r="N523" t="s">
        <v>78</v>
      </c>
      <c r="O523" t="s">
        <v>79</v>
      </c>
      <c r="P523" t="s">
        <v>453</v>
      </c>
      <c r="Q523" t="s"/>
      <c r="R523" t="s">
        <v>80</v>
      </c>
      <c r="S523" t="s">
        <v>127</v>
      </c>
      <c r="T523" t="s">
        <v>82</v>
      </c>
      <c r="U523" t="s"/>
      <c r="V523" t="s">
        <v>83</v>
      </c>
      <c r="W523" t="s">
        <v>84</v>
      </c>
      <c r="X523" t="s"/>
      <c r="Y523" t="s">
        <v>85</v>
      </c>
      <c r="Z523">
        <f>HYPERLINK("https://hotelmonitor-cachepage.eclerx.com/savepage/tk_15432190558401477_sr_2047.html","info")</f>
        <v/>
      </c>
      <c r="AA523" t="n">
        <v>196370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/>
      <c r="AM523" t="s"/>
      <c r="AN523" t="s">
        <v>87</v>
      </c>
      <c r="AO523" t="s">
        <v>88</v>
      </c>
      <c r="AP523" t="n">
        <v>4</v>
      </c>
      <c r="AQ523" t="s">
        <v>89</v>
      </c>
      <c r="AR523" t="s">
        <v>111</v>
      </c>
      <c r="AS523" t="s"/>
      <c r="AT523" t="s">
        <v>91</v>
      </c>
      <c r="AU523" t="s"/>
      <c r="AV523" t="s"/>
      <c r="AW523" t="s"/>
      <c r="AX523" t="s"/>
      <c r="AY523" t="n">
        <v>2268355</v>
      </c>
      <c r="AZ523" t="s">
        <v>454</v>
      </c>
      <c r="BA523" t="s"/>
      <c r="BB523" t="n">
        <v>596048</v>
      </c>
      <c r="BC523" t="s"/>
      <c r="BD523" t="s"/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93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456</v>
      </c>
      <c r="F524" t="s"/>
      <c r="G524" t="s">
        <v>74</v>
      </c>
      <c r="H524" t="s">
        <v>75</v>
      </c>
      <c r="I524" t="s"/>
      <c r="J524" t="s">
        <v>76</v>
      </c>
      <c r="K524" t="n">
        <v>42</v>
      </c>
      <c r="L524" t="s">
        <v>77</v>
      </c>
      <c r="M524" t="s"/>
      <c r="N524" t="s">
        <v>78</v>
      </c>
      <c r="O524" t="s">
        <v>79</v>
      </c>
      <c r="P524" t="s">
        <v>456</v>
      </c>
      <c r="Q524" t="s"/>
      <c r="R524" t="s">
        <v>80</v>
      </c>
      <c r="S524" t="s">
        <v>284</v>
      </c>
      <c r="T524" t="s">
        <v>82</v>
      </c>
      <c r="U524" t="s"/>
      <c r="V524" t="s">
        <v>83</v>
      </c>
      <c r="W524" t="s">
        <v>84</v>
      </c>
      <c r="X524" t="s"/>
      <c r="Y524" t="s">
        <v>85</v>
      </c>
      <c r="Z524">
        <f>HYPERLINK("https://hotelmonitor-cachepage.eclerx.com/savepage/tk_1543223542446873_sr_2047.html","info")</f>
        <v/>
      </c>
      <c r="AA524" t="s"/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/>
      <c r="AM524" t="s"/>
      <c r="AN524" t="s">
        <v>87</v>
      </c>
      <c r="AO524" t="s">
        <v>88</v>
      </c>
      <c r="AP524" t="n">
        <v>636</v>
      </c>
      <c r="AQ524" t="s">
        <v>89</v>
      </c>
      <c r="AR524" t="s">
        <v>146</v>
      </c>
      <c r="AS524" t="s"/>
      <c r="AT524" t="s">
        <v>91</v>
      </c>
      <c r="AU524" t="s"/>
      <c r="AV524" t="s"/>
      <c r="AW524" t="s"/>
      <c r="AX524" t="s"/>
      <c r="AY524" t="s"/>
      <c r="AZ524" t="s"/>
      <c r="BA524" t="s"/>
      <c r="BB524" t="s"/>
      <c r="BC524" t="s"/>
      <c r="BD524" t="s"/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93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456</v>
      </c>
      <c r="F525" t="s"/>
      <c r="G525" t="s">
        <v>74</v>
      </c>
      <c r="H525" t="s">
        <v>75</v>
      </c>
      <c r="I525" t="s"/>
      <c r="J525" t="s">
        <v>76</v>
      </c>
      <c r="K525" t="n">
        <v>42</v>
      </c>
      <c r="L525" t="s">
        <v>77</v>
      </c>
      <c r="M525" t="s"/>
      <c r="N525" t="s">
        <v>78</v>
      </c>
      <c r="O525" t="s">
        <v>79</v>
      </c>
      <c r="P525" t="s">
        <v>456</v>
      </c>
      <c r="Q525" t="s"/>
      <c r="R525" t="s">
        <v>80</v>
      </c>
      <c r="S525" t="s">
        <v>284</v>
      </c>
      <c r="T525" t="s">
        <v>82</v>
      </c>
      <c r="U525" t="s"/>
      <c r="V525" t="s">
        <v>83</v>
      </c>
      <c r="W525" t="s">
        <v>84</v>
      </c>
      <c r="X525" t="s"/>
      <c r="Y525" t="s">
        <v>85</v>
      </c>
      <c r="Z525">
        <f>HYPERLINK("https://hotelmonitor-cachepage.eclerx.com/savepage/tk_1543223542446873_sr_2047.html","info")</f>
        <v/>
      </c>
      <c r="AA525" t="s"/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/>
      <c r="AM525" t="s"/>
      <c r="AN525" t="s">
        <v>87</v>
      </c>
      <c r="AO525" t="s">
        <v>88</v>
      </c>
      <c r="AP525" t="n">
        <v>636</v>
      </c>
      <c r="AQ525" t="s">
        <v>89</v>
      </c>
      <c r="AR525" t="s">
        <v>149</v>
      </c>
      <c r="AS525" t="s"/>
      <c r="AT525" t="s">
        <v>91</v>
      </c>
      <c r="AU525" t="s"/>
      <c r="AV525" t="s"/>
      <c r="AW525" t="s"/>
      <c r="AX525" t="s"/>
      <c r="AY525" t="s"/>
      <c r="AZ525" t="s"/>
      <c r="BA525" t="s"/>
      <c r="BB525" t="s"/>
      <c r="BC525" t="s"/>
      <c r="BD525" t="s"/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93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457</v>
      </c>
      <c r="F526" t="n">
        <v>575321</v>
      </c>
      <c r="G526" t="s">
        <v>74</v>
      </c>
      <c r="H526" t="s">
        <v>75</v>
      </c>
      <c r="I526" t="s"/>
      <c r="J526" t="s">
        <v>76</v>
      </c>
      <c r="K526" t="n">
        <v>49</v>
      </c>
      <c r="L526" t="s">
        <v>77</v>
      </c>
      <c r="M526" t="s"/>
      <c r="N526" t="s">
        <v>78</v>
      </c>
      <c r="O526" t="s">
        <v>79</v>
      </c>
      <c r="P526" t="s">
        <v>458</v>
      </c>
      <c r="Q526" t="s"/>
      <c r="R526" t="s">
        <v>80</v>
      </c>
      <c r="S526" t="s">
        <v>201</v>
      </c>
      <c r="T526" t="s">
        <v>82</v>
      </c>
      <c r="U526" t="s"/>
      <c r="V526" t="s">
        <v>83</v>
      </c>
      <c r="W526" t="s">
        <v>84</v>
      </c>
      <c r="X526" t="s"/>
      <c r="Y526" t="s">
        <v>85</v>
      </c>
      <c r="Z526">
        <f>HYPERLINK("https://hotelmonitor-cachepage.eclerx.com/savepage/tk_15432206158348393_sr_2047.html","info")</f>
        <v/>
      </c>
      <c r="AA526" t="n">
        <v>1140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/>
      <c r="AM526" t="s"/>
      <c r="AN526" t="s">
        <v>87</v>
      </c>
      <c r="AO526" t="s">
        <v>88</v>
      </c>
      <c r="AP526" t="n">
        <v>224</v>
      </c>
      <c r="AQ526" t="s">
        <v>89</v>
      </c>
      <c r="AR526" t="s">
        <v>90</v>
      </c>
      <c r="AS526" t="s"/>
      <c r="AT526" t="s">
        <v>91</v>
      </c>
      <c r="AU526" t="s"/>
      <c r="AV526" t="s"/>
      <c r="AW526" t="s"/>
      <c r="AX526" t="s"/>
      <c r="AY526" t="n">
        <v>2267503</v>
      </c>
      <c r="AZ526" t="s">
        <v>459</v>
      </c>
      <c r="BA526" t="s"/>
      <c r="BB526" t="n">
        <v>571326</v>
      </c>
      <c r="BC526" t="n">
        <v>-16.653158</v>
      </c>
      <c r="BD526" t="n">
        <v>28.008942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93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457</v>
      </c>
      <c r="F527" t="n">
        <v>575321</v>
      </c>
      <c r="G527" t="s">
        <v>74</v>
      </c>
      <c r="H527" t="s">
        <v>75</v>
      </c>
      <c r="I527" t="s"/>
      <c r="J527" t="s">
        <v>76</v>
      </c>
      <c r="K527" t="n">
        <v>69</v>
      </c>
      <c r="L527" t="s">
        <v>77</v>
      </c>
      <c r="M527" t="s"/>
      <c r="N527" t="s">
        <v>78</v>
      </c>
      <c r="O527" t="s">
        <v>79</v>
      </c>
      <c r="P527" t="s">
        <v>458</v>
      </c>
      <c r="Q527" t="s"/>
      <c r="R527" t="s">
        <v>80</v>
      </c>
      <c r="S527" t="s">
        <v>354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HYPERLINK("https://hotelmonitor-cachepage.eclerx.com/savepage/tk_15432206158348393_sr_2047.html","info")</f>
        <v/>
      </c>
      <c r="AA527" t="n">
        <v>1140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/>
      <c r="AM527" t="s"/>
      <c r="AN527" t="s">
        <v>87</v>
      </c>
      <c r="AO527" t="s">
        <v>88</v>
      </c>
      <c r="AP527" t="n">
        <v>224</v>
      </c>
      <c r="AQ527" t="s">
        <v>89</v>
      </c>
      <c r="AR527" t="s">
        <v>109</v>
      </c>
      <c r="AS527" t="s"/>
      <c r="AT527" t="s">
        <v>91</v>
      </c>
      <c r="AU527" t="s"/>
      <c r="AV527" t="s"/>
      <c r="AW527" t="s"/>
      <c r="AX527" t="s"/>
      <c r="AY527" t="n">
        <v>2267503</v>
      </c>
      <c r="AZ527" t="s">
        <v>459</v>
      </c>
      <c r="BA527" t="s"/>
      <c r="BB527" t="n">
        <v>571326</v>
      </c>
      <c r="BC527" t="n">
        <v>-16.653158</v>
      </c>
      <c r="BD527" t="n">
        <v>28.008942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93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457</v>
      </c>
      <c r="F528" t="n">
        <v>575321</v>
      </c>
      <c r="G528" t="s">
        <v>74</v>
      </c>
      <c r="H528" t="s">
        <v>75</v>
      </c>
      <c r="I528" t="s"/>
      <c r="J528" t="s">
        <v>76</v>
      </c>
      <c r="K528" t="n">
        <v>83</v>
      </c>
      <c r="L528" t="s">
        <v>77</v>
      </c>
      <c r="M528" t="s"/>
      <c r="N528" t="s">
        <v>78</v>
      </c>
      <c r="O528" t="s">
        <v>79</v>
      </c>
      <c r="P528" t="s">
        <v>458</v>
      </c>
      <c r="Q528" t="s"/>
      <c r="R528" t="s">
        <v>80</v>
      </c>
      <c r="S528" t="s">
        <v>226</v>
      </c>
      <c r="T528" t="s">
        <v>82</v>
      </c>
      <c r="U528" t="s"/>
      <c r="V528" t="s">
        <v>83</v>
      </c>
      <c r="W528" t="s">
        <v>84</v>
      </c>
      <c r="X528" t="s"/>
      <c r="Y528" t="s">
        <v>85</v>
      </c>
      <c r="Z528">
        <f>HYPERLINK("https://hotelmonitor-cachepage.eclerx.com/savepage/tk_15432206158348393_sr_2047.html","info")</f>
        <v/>
      </c>
      <c r="AA528" t="n">
        <v>1140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/>
      <c r="AM528" t="s"/>
      <c r="AN528" t="s">
        <v>87</v>
      </c>
      <c r="AO528" t="s">
        <v>88</v>
      </c>
      <c r="AP528" t="n">
        <v>224</v>
      </c>
      <c r="AQ528" t="s">
        <v>89</v>
      </c>
      <c r="AR528" t="s">
        <v>299</v>
      </c>
      <c r="AS528" t="s"/>
      <c r="AT528" t="s">
        <v>91</v>
      </c>
      <c r="AU528" t="s"/>
      <c r="AV528" t="s"/>
      <c r="AW528" t="s"/>
      <c r="AX528" t="s"/>
      <c r="AY528" t="n">
        <v>2267503</v>
      </c>
      <c r="AZ528" t="s">
        <v>459</v>
      </c>
      <c r="BA528" t="s"/>
      <c r="BB528" t="n">
        <v>571326</v>
      </c>
      <c r="BC528" t="n">
        <v>-16.653158</v>
      </c>
      <c r="BD528" t="n">
        <v>28.008942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93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457</v>
      </c>
      <c r="F529" t="n">
        <v>575321</v>
      </c>
      <c r="G529" t="s">
        <v>74</v>
      </c>
      <c r="H529" t="s">
        <v>75</v>
      </c>
      <c r="I529" t="s"/>
      <c r="J529" t="s">
        <v>76</v>
      </c>
      <c r="K529" t="n">
        <v>67</v>
      </c>
      <c r="L529" t="s">
        <v>77</v>
      </c>
      <c r="M529" t="s"/>
      <c r="N529" t="s">
        <v>78</v>
      </c>
      <c r="O529" t="s">
        <v>79</v>
      </c>
      <c r="P529" t="s">
        <v>458</v>
      </c>
      <c r="Q529" t="s"/>
      <c r="R529" t="s">
        <v>80</v>
      </c>
      <c r="S529" t="s">
        <v>381</v>
      </c>
      <c r="T529" t="s">
        <v>82</v>
      </c>
      <c r="U529" t="s"/>
      <c r="V529" t="s">
        <v>83</v>
      </c>
      <c r="W529" t="s">
        <v>84</v>
      </c>
      <c r="X529" t="s"/>
      <c r="Y529" t="s">
        <v>85</v>
      </c>
      <c r="Z529">
        <f>HYPERLINK("https://hotelmonitor-cachepage.eclerx.com/savepage/tk_15432206158348393_sr_2047.html","info")</f>
        <v/>
      </c>
      <c r="AA529" t="n">
        <v>1140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/>
      <c r="AM529" t="s"/>
      <c r="AN529" t="s">
        <v>87</v>
      </c>
      <c r="AO529" t="s">
        <v>88</v>
      </c>
      <c r="AP529" t="n">
        <v>224</v>
      </c>
      <c r="AQ529" t="s">
        <v>89</v>
      </c>
      <c r="AR529" t="s">
        <v>113</v>
      </c>
      <c r="AS529" t="s"/>
      <c r="AT529" t="s">
        <v>91</v>
      </c>
      <c r="AU529" t="s"/>
      <c r="AV529" t="s"/>
      <c r="AW529" t="s"/>
      <c r="AX529" t="s"/>
      <c r="AY529" t="n">
        <v>2267503</v>
      </c>
      <c r="AZ529" t="s">
        <v>459</v>
      </c>
      <c r="BA529" t="s"/>
      <c r="BB529" t="n">
        <v>571326</v>
      </c>
      <c r="BC529" t="n">
        <v>-16.653158</v>
      </c>
      <c r="BD529" t="n">
        <v>28.008942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93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460</v>
      </c>
      <c r="F530" t="n">
        <v>280246</v>
      </c>
      <c r="G530" t="s">
        <v>74</v>
      </c>
      <c r="H530" t="s">
        <v>75</v>
      </c>
      <c r="I530" t="s"/>
      <c r="J530" t="s">
        <v>76</v>
      </c>
      <c r="K530" t="n">
        <v>55</v>
      </c>
      <c r="L530" t="s">
        <v>77</v>
      </c>
      <c r="M530" t="s"/>
      <c r="N530" t="s">
        <v>78</v>
      </c>
      <c r="O530" t="s">
        <v>79</v>
      </c>
      <c r="P530" t="s">
        <v>461</v>
      </c>
      <c r="Q530" t="s"/>
      <c r="R530" t="s">
        <v>80</v>
      </c>
      <c r="S530" t="s">
        <v>462</v>
      </c>
      <c r="T530" t="s">
        <v>82</v>
      </c>
      <c r="U530" t="s"/>
      <c r="V530" t="s">
        <v>83</v>
      </c>
      <c r="W530" t="s">
        <v>84</v>
      </c>
      <c r="X530" t="s"/>
      <c r="Y530" t="s">
        <v>85</v>
      </c>
      <c r="Z530">
        <f>HYPERLINK("https://hotelmonitor-cachepage.eclerx.com/savepage/tk_15432202501394033_sr_2047.html","info")</f>
        <v/>
      </c>
      <c r="AA530" t="n">
        <v>38563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/>
      <c r="AM530" t="s"/>
      <c r="AN530" t="s">
        <v>87</v>
      </c>
      <c r="AO530" t="s">
        <v>88</v>
      </c>
      <c r="AP530" t="n">
        <v>172</v>
      </c>
      <c r="AQ530" t="s">
        <v>89</v>
      </c>
      <c r="AR530" t="s">
        <v>90</v>
      </c>
      <c r="AS530" t="s"/>
      <c r="AT530" t="s">
        <v>91</v>
      </c>
      <c r="AU530" t="s"/>
      <c r="AV530" t="s"/>
      <c r="AW530" t="s"/>
      <c r="AX530" t="s"/>
      <c r="AY530" t="n">
        <v>2267840</v>
      </c>
      <c r="AZ530" t="s">
        <v>463</v>
      </c>
      <c r="BA530" t="s"/>
      <c r="BB530" t="n">
        <v>666566</v>
      </c>
      <c r="BC530" t="n">
        <v>-16.71496</v>
      </c>
      <c r="BD530" t="n">
        <v>28.05256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93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460</v>
      </c>
      <c r="F531" t="n">
        <v>280246</v>
      </c>
      <c r="G531" t="s">
        <v>74</v>
      </c>
      <c r="H531" t="s">
        <v>75</v>
      </c>
      <c r="I531" t="s"/>
      <c r="J531" t="s">
        <v>76</v>
      </c>
      <c r="K531" t="n">
        <v>69</v>
      </c>
      <c r="L531" t="s">
        <v>77</v>
      </c>
      <c r="M531" t="s"/>
      <c r="N531" t="s">
        <v>78</v>
      </c>
      <c r="O531" t="s">
        <v>79</v>
      </c>
      <c r="P531" t="s">
        <v>461</v>
      </c>
      <c r="Q531" t="s"/>
      <c r="R531" t="s">
        <v>80</v>
      </c>
      <c r="S531" t="s">
        <v>354</v>
      </c>
      <c r="T531" t="s">
        <v>82</v>
      </c>
      <c r="U531" t="s"/>
      <c r="V531" t="s">
        <v>83</v>
      </c>
      <c r="W531" t="s">
        <v>84</v>
      </c>
      <c r="X531" t="s"/>
      <c r="Y531" t="s">
        <v>85</v>
      </c>
      <c r="Z531">
        <f>HYPERLINK("https://hotelmonitor-cachepage.eclerx.com/savepage/tk_15432202501394033_sr_2047.html","info")</f>
        <v/>
      </c>
      <c r="AA531" t="n">
        <v>38563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/>
      <c r="AM531" t="s"/>
      <c r="AN531" t="s">
        <v>87</v>
      </c>
      <c r="AO531" t="s">
        <v>88</v>
      </c>
      <c r="AP531" t="n">
        <v>172</v>
      </c>
      <c r="AQ531" t="s">
        <v>89</v>
      </c>
      <c r="AR531" t="s">
        <v>96</v>
      </c>
      <c r="AS531" t="s"/>
      <c r="AT531" t="s">
        <v>91</v>
      </c>
      <c r="AU531" t="s"/>
      <c r="AV531" t="s"/>
      <c r="AW531" t="s"/>
      <c r="AX531" t="s"/>
      <c r="AY531" t="n">
        <v>2267840</v>
      </c>
      <c r="AZ531" t="s">
        <v>463</v>
      </c>
      <c r="BA531" t="s"/>
      <c r="BB531" t="n">
        <v>666566</v>
      </c>
      <c r="BC531" t="n">
        <v>-16.71496</v>
      </c>
      <c r="BD531" t="n">
        <v>28.05256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93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460</v>
      </c>
      <c r="F532" t="n">
        <v>280246</v>
      </c>
      <c r="G532" t="s">
        <v>74</v>
      </c>
      <c r="H532" t="s">
        <v>75</v>
      </c>
      <c r="I532" t="s"/>
      <c r="J532" t="s">
        <v>76</v>
      </c>
      <c r="K532" t="n">
        <v>69</v>
      </c>
      <c r="L532" t="s">
        <v>77</v>
      </c>
      <c r="M532" t="s"/>
      <c r="N532" t="s">
        <v>78</v>
      </c>
      <c r="O532" t="s">
        <v>79</v>
      </c>
      <c r="P532" t="s">
        <v>461</v>
      </c>
      <c r="Q532" t="s"/>
      <c r="R532" t="s">
        <v>80</v>
      </c>
      <c r="S532" t="s">
        <v>354</v>
      </c>
      <c r="T532" t="s">
        <v>82</v>
      </c>
      <c r="U532" t="s"/>
      <c r="V532" t="s">
        <v>83</v>
      </c>
      <c r="W532" t="s">
        <v>84</v>
      </c>
      <c r="X532" t="s"/>
      <c r="Y532" t="s">
        <v>85</v>
      </c>
      <c r="Z532">
        <f>HYPERLINK("https://hotelmonitor-cachepage.eclerx.com/savepage/tk_15432202501394033_sr_2047.html","info")</f>
        <v/>
      </c>
      <c r="AA532" t="n">
        <v>38563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/>
      <c r="AM532" t="s"/>
      <c r="AN532" t="s">
        <v>87</v>
      </c>
      <c r="AO532" t="s">
        <v>88</v>
      </c>
      <c r="AP532" t="n">
        <v>172</v>
      </c>
      <c r="AQ532" t="s">
        <v>89</v>
      </c>
      <c r="AR532" t="s">
        <v>95</v>
      </c>
      <c r="AS532" t="s"/>
      <c r="AT532" t="s">
        <v>91</v>
      </c>
      <c r="AU532" t="s"/>
      <c r="AV532" t="s"/>
      <c r="AW532" t="s"/>
      <c r="AX532" t="s"/>
      <c r="AY532" t="n">
        <v>2267840</v>
      </c>
      <c r="AZ532" t="s">
        <v>463</v>
      </c>
      <c r="BA532" t="s"/>
      <c r="BB532" t="n">
        <v>666566</v>
      </c>
      <c r="BC532" t="n">
        <v>-16.71496</v>
      </c>
      <c r="BD532" t="n">
        <v>28.05256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93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460</v>
      </c>
      <c r="F533" t="n">
        <v>280246</v>
      </c>
      <c r="G533" t="s">
        <v>74</v>
      </c>
      <c r="H533" t="s">
        <v>75</v>
      </c>
      <c r="I533" t="s"/>
      <c r="J533" t="s">
        <v>76</v>
      </c>
      <c r="K533" t="n">
        <v>69</v>
      </c>
      <c r="L533" t="s">
        <v>77</v>
      </c>
      <c r="M533" t="s"/>
      <c r="N533" t="s">
        <v>78</v>
      </c>
      <c r="O533" t="s">
        <v>79</v>
      </c>
      <c r="P533" t="s">
        <v>461</v>
      </c>
      <c r="Q533" t="s"/>
      <c r="R533" t="s">
        <v>80</v>
      </c>
      <c r="S533" t="s">
        <v>354</v>
      </c>
      <c r="T533" t="s">
        <v>82</v>
      </c>
      <c r="U533" t="s"/>
      <c r="V533" t="s">
        <v>83</v>
      </c>
      <c r="W533" t="s">
        <v>84</v>
      </c>
      <c r="X533" t="s"/>
      <c r="Y533" t="s">
        <v>85</v>
      </c>
      <c r="Z533">
        <f>HYPERLINK("https://hotelmonitor-cachepage.eclerx.com/savepage/tk_15432202501394033_sr_2047.html","info")</f>
        <v/>
      </c>
      <c r="AA533" t="n">
        <v>38563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/>
      <c r="AM533" t="s"/>
      <c r="AN533" t="s">
        <v>87</v>
      </c>
      <c r="AO533" t="s">
        <v>88</v>
      </c>
      <c r="AP533" t="n">
        <v>172</v>
      </c>
      <c r="AQ533" t="s">
        <v>89</v>
      </c>
      <c r="AR533" t="s">
        <v>97</v>
      </c>
      <c r="AS533" t="s"/>
      <c r="AT533" t="s">
        <v>91</v>
      </c>
      <c r="AU533" t="s"/>
      <c r="AV533" t="s"/>
      <c r="AW533" t="s"/>
      <c r="AX533" t="s"/>
      <c r="AY533" t="n">
        <v>2267840</v>
      </c>
      <c r="AZ533" t="s">
        <v>463</v>
      </c>
      <c r="BA533" t="s"/>
      <c r="BB533" t="n">
        <v>666566</v>
      </c>
      <c r="BC533" t="n">
        <v>-16.71496</v>
      </c>
      <c r="BD533" t="n">
        <v>28.05256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93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460</v>
      </c>
      <c r="F534" t="n">
        <v>280246</v>
      </c>
      <c r="G534" t="s">
        <v>74</v>
      </c>
      <c r="H534" t="s">
        <v>75</v>
      </c>
      <c r="I534" t="s"/>
      <c r="J534" t="s">
        <v>76</v>
      </c>
      <c r="K534" t="n">
        <v>56</v>
      </c>
      <c r="L534" t="s">
        <v>77</v>
      </c>
      <c r="M534" t="s"/>
      <c r="N534" t="s">
        <v>78</v>
      </c>
      <c r="O534" t="s">
        <v>79</v>
      </c>
      <c r="P534" t="s">
        <v>461</v>
      </c>
      <c r="Q534" t="s"/>
      <c r="R534" t="s">
        <v>80</v>
      </c>
      <c r="S534" t="s">
        <v>464</v>
      </c>
      <c r="T534" t="s">
        <v>82</v>
      </c>
      <c r="U534" t="s"/>
      <c r="V534" t="s">
        <v>83</v>
      </c>
      <c r="W534" t="s">
        <v>84</v>
      </c>
      <c r="X534" t="s"/>
      <c r="Y534" t="s">
        <v>85</v>
      </c>
      <c r="Z534">
        <f>HYPERLINK("https://hotelmonitor-cachepage.eclerx.com/savepage/tk_15432202501394033_sr_2047.html","info")</f>
        <v/>
      </c>
      <c r="AA534" t="n">
        <v>38563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/>
      <c r="AM534" t="s"/>
      <c r="AN534" t="s">
        <v>87</v>
      </c>
      <c r="AO534" t="s">
        <v>88</v>
      </c>
      <c r="AP534" t="n">
        <v>172</v>
      </c>
      <c r="AQ534" t="s">
        <v>89</v>
      </c>
      <c r="AR534" t="s">
        <v>99</v>
      </c>
      <c r="AS534" t="s"/>
      <c r="AT534" t="s">
        <v>91</v>
      </c>
      <c r="AU534" t="s"/>
      <c r="AV534" t="s"/>
      <c r="AW534" t="s"/>
      <c r="AX534" t="s"/>
      <c r="AY534" t="n">
        <v>2267840</v>
      </c>
      <c r="AZ534" t="s">
        <v>463</v>
      </c>
      <c r="BA534" t="s"/>
      <c r="BB534" t="n">
        <v>666566</v>
      </c>
      <c r="BC534" t="n">
        <v>-16.71496</v>
      </c>
      <c r="BD534" t="n">
        <v>28.05256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93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460</v>
      </c>
      <c r="F535" t="n">
        <v>280246</v>
      </c>
      <c r="G535" t="s">
        <v>74</v>
      </c>
      <c r="H535" t="s">
        <v>75</v>
      </c>
      <c r="I535" t="s"/>
      <c r="J535" t="s">
        <v>76</v>
      </c>
      <c r="K535" t="n">
        <v>69</v>
      </c>
      <c r="L535" t="s">
        <v>77</v>
      </c>
      <c r="M535" t="s"/>
      <c r="N535" t="s">
        <v>78</v>
      </c>
      <c r="O535" t="s">
        <v>79</v>
      </c>
      <c r="P535" t="s">
        <v>461</v>
      </c>
      <c r="Q535" t="s"/>
      <c r="R535" t="s">
        <v>80</v>
      </c>
      <c r="S535" t="s">
        <v>354</v>
      </c>
      <c r="T535" t="s">
        <v>82</v>
      </c>
      <c r="U535" t="s"/>
      <c r="V535" t="s">
        <v>83</v>
      </c>
      <c r="W535" t="s">
        <v>84</v>
      </c>
      <c r="X535" t="s"/>
      <c r="Y535" t="s">
        <v>85</v>
      </c>
      <c r="Z535">
        <f>HYPERLINK("https://hotelmonitor-cachepage.eclerx.com/savepage/tk_15432202501394033_sr_2047.html","info")</f>
        <v/>
      </c>
      <c r="AA535" t="n">
        <v>38563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/>
      <c r="AM535" t="s"/>
      <c r="AN535" t="s">
        <v>87</v>
      </c>
      <c r="AO535" t="s">
        <v>88</v>
      </c>
      <c r="AP535" t="n">
        <v>172</v>
      </c>
      <c r="AQ535" t="s">
        <v>89</v>
      </c>
      <c r="AR535" t="s">
        <v>116</v>
      </c>
      <c r="AS535" t="s"/>
      <c r="AT535" t="s">
        <v>91</v>
      </c>
      <c r="AU535" t="s"/>
      <c r="AV535" t="s"/>
      <c r="AW535" t="s"/>
      <c r="AX535" t="s"/>
      <c r="AY535" t="n">
        <v>2267840</v>
      </c>
      <c r="AZ535" t="s">
        <v>463</v>
      </c>
      <c r="BA535" t="s"/>
      <c r="BB535" t="n">
        <v>666566</v>
      </c>
      <c r="BC535" t="n">
        <v>-16.71496</v>
      </c>
      <c r="BD535" t="n">
        <v>28.05256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93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460</v>
      </c>
      <c r="F536" t="n">
        <v>280246</v>
      </c>
      <c r="G536" t="s">
        <v>74</v>
      </c>
      <c r="H536" t="s">
        <v>75</v>
      </c>
      <c r="I536" t="s"/>
      <c r="J536" t="s">
        <v>76</v>
      </c>
      <c r="K536" t="n">
        <v>69</v>
      </c>
      <c r="L536" t="s">
        <v>77</v>
      </c>
      <c r="M536" t="s"/>
      <c r="N536" t="s">
        <v>78</v>
      </c>
      <c r="O536" t="s">
        <v>79</v>
      </c>
      <c r="P536" t="s">
        <v>461</v>
      </c>
      <c r="Q536" t="s"/>
      <c r="R536" t="s">
        <v>80</v>
      </c>
      <c r="S536" t="s">
        <v>354</v>
      </c>
      <c r="T536" t="s">
        <v>82</v>
      </c>
      <c r="U536" t="s"/>
      <c r="V536" t="s">
        <v>83</v>
      </c>
      <c r="W536" t="s">
        <v>84</v>
      </c>
      <c r="X536" t="s"/>
      <c r="Y536" t="s">
        <v>85</v>
      </c>
      <c r="Z536">
        <f>HYPERLINK("https://hotelmonitor-cachepage.eclerx.com/savepage/tk_15432202501394033_sr_2047.html","info")</f>
        <v/>
      </c>
      <c r="AA536" t="n">
        <v>38563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/>
      <c r="AM536" t="s"/>
      <c r="AN536" t="s">
        <v>87</v>
      </c>
      <c r="AO536" t="s">
        <v>88</v>
      </c>
      <c r="AP536" t="n">
        <v>172</v>
      </c>
      <c r="AQ536" t="s">
        <v>89</v>
      </c>
      <c r="AR536" t="s">
        <v>106</v>
      </c>
      <c r="AS536" t="s"/>
      <c r="AT536" t="s">
        <v>91</v>
      </c>
      <c r="AU536" t="s"/>
      <c r="AV536" t="s"/>
      <c r="AW536" t="s"/>
      <c r="AX536" t="s"/>
      <c r="AY536" t="n">
        <v>2267840</v>
      </c>
      <c r="AZ536" t="s">
        <v>463</v>
      </c>
      <c r="BA536" t="s"/>
      <c r="BB536" t="n">
        <v>666566</v>
      </c>
      <c r="BC536" t="n">
        <v>-16.71496</v>
      </c>
      <c r="BD536" t="n">
        <v>28.05256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93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460</v>
      </c>
      <c r="F537" t="n">
        <v>280246</v>
      </c>
      <c r="G537" t="s">
        <v>74</v>
      </c>
      <c r="H537" t="s">
        <v>75</v>
      </c>
      <c r="I537" t="s"/>
      <c r="J537" t="s">
        <v>76</v>
      </c>
      <c r="K537" t="n">
        <v>59</v>
      </c>
      <c r="L537" t="s">
        <v>77</v>
      </c>
      <c r="M537" t="s"/>
      <c r="N537" t="s">
        <v>78</v>
      </c>
      <c r="O537" t="s">
        <v>79</v>
      </c>
      <c r="P537" t="s">
        <v>461</v>
      </c>
      <c r="Q537" t="s"/>
      <c r="R537" t="s">
        <v>80</v>
      </c>
      <c r="S537" t="s">
        <v>377</v>
      </c>
      <c r="T537" t="s">
        <v>82</v>
      </c>
      <c r="U537" t="s"/>
      <c r="V537" t="s">
        <v>83</v>
      </c>
      <c r="W537" t="s">
        <v>84</v>
      </c>
      <c r="X537" t="s"/>
      <c r="Y537" t="s">
        <v>85</v>
      </c>
      <c r="Z537">
        <f>HYPERLINK("https://hotelmonitor-cachepage.eclerx.com/savepage/tk_15432202501394033_sr_2047.html","info")</f>
        <v/>
      </c>
      <c r="AA537" t="n">
        <v>38563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/>
      <c r="AM537" t="s"/>
      <c r="AN537" t="s">
        <v>87</v>
      </c>
      <c r="AO537" t="s">
        <v>88</v>
      </c>
      <c r="AP537" t="n">
        <v>172</v>
      </c>
      <c r="AQ537" t="s">
        <v>89</v>
      </c>
      <c r="AR537" t="s">
        <v>101</v>
      </c>
      <c r="AS537" t="s"/>
      <c r="AT537" t="s">
        <v>91</v>
      </c>
      <c r="AU537" t="s"/>
      <c r="AV537" t="s"/>
      <c r="AW537" t="s"/>
      <c r="AX537" t="s"/>
      <c r="AY537" t="n">
        <v>2267840</v>
      </c>
      <c r="AZ537" t="s">
        <v>463</v>
      </c>
      <c r="BA537" t="s"/>
      <c r="BB537" t="n">
        <v>666566</v>
      </c>
      <c r="BC537" t="n">
        <v>-16.71496</v>
      </c>
      <c r="BD537" t="n">
        <v>28.05256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93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460</v>
      </c>
      <c r="F538" t="n">
        <v>280246</v>
      </c>
      <c r="G538" t="s">
        <v>74</v>
      </c>
      <c r="H538" t="s">
        <v>75</v>
      </c>
      <c r="I538" t="s"/>
      <c r="J538" t="s">
        <v>76</v>
      </c>
      <c r="K538" t="n">
        <v>62</v>
      </c>
      <c r="L538" t="s">
        <v>77</v>
      </c>
      <c r="M538" t="s"/>
      <c r="N538" t="s">
        <v>78</v>
      </c>
      <c r="O538" t="s">
        <v>79</v>
      </c>
      <c r="P538" t="s">
        <v>461</v>
      </c>
      <c r="Q538" t="s"/>
      <c r="R538" t="s">
        <v>80</v>
      </c>
      <c r="S538" t="s">
        <v>144</v>
      </c>
      <c r="T538" t="s">
        <v>82</v>
      </c>
      <c r="U538" t="s"/>
      <c r="V538" t="s">
        <v>83</v>
      </c>
      <c r="W538" t="s">
        <v>84</v>
      </c>
      <c r="X538" t="s"/>
      <c r="Y538" t="s">
        <v>85</v>
      </c>
      <c r="Z538">
        <f>HYPERLINK("https://hotelmonitor-cachepage.eclerx.com/savepage/tk_15432202501394033_sr_2047.html","info")</f>
        <v/>
      </c>
      <c r="AA538" t="n">
        <v>38563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/>
      <c r="AM538" t="s"/>
      <c r="AN538" t="s">
        <v>87</v>
      </c>
      <c r="AO538" t="s">
        <v>88</v>
      </c>
      <c r="AP538" t="n">
        <v>172</v>
      </c>
      <c r="AQ538" t="s">
        <v>89</v>
      </c>
      <c r="AR538" t="s">
        <v>113</v>
      </c>
      <c r="AS538" t="s"/>
      <c r="AT538" t="s">
        <v>91</v>
      </c>
      <c r="AU538" t="s"/>
      <c r="AV538" t="s"/>
      <c r="AW538" t="s"/>
      <c r="AX538" t="s"/>
      <c r="AY538" t="n">
        <v>2267840</v>
      </c>
      <c r="AZ538" t="s">
        <v>463</v>
      </c>
      <c r="BA538" t="s"/>
      <c r="BB538" t="n">
        <v>666566</v>
      </c>
      <c r="BC538" t="n">
        <v>-16.71496</v>
      </c>
      <c r="BD538" t="n">
        <v>28.05256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93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460</v>
      </c>
      <c r="F539" t="n">
        <v>280246</v>
      </c>
      <c r="G539" t="s">
        <v>74</v>
      </c>
      <c r="H539" t="s">
        <v>75</v>
      </c>
      <c r="I539" t="s"/>
      <c r="J539" t="s">
        <v>76</v>
      </c>
      <c r="K539" t="n">
        <v>60</v>
      </c>
      <c r="L539" t="s">
        <v>77</v>
      </c>
      <c r="M539" t="s"/>
      <c r="N539" t="s">
        <v>78</v>
      </c>
      <c r="O539" t="s">
        <v>79</v>
      </c>
      <c r="P539" t="s">
        <v>461</v>
      </c>
      <c r="Q539" t="s"/>
      <c r="R539" t="s">
        <v>80</v>
      </c>
      <c r="S539" t="s">
        <v>150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HYPERLINK("https://hotelmonitor-cachepage.eclerx.com/savepage/tk_15432202501394033_sr_2047.html","info")</f>
        <v/>
      </c>
      <c r="AA539" t="n">
        <v>38563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/>
      <c r="AM539" t="s"/>
      <c r="AN539" t="s">
        <v>87</v>
      </c>
      <c r="AO539" t="s">
        <v>88</v>
      </c>
      <c r="AP539" t="n">
        <v>172</v>
      </c>
      <c r="AQ539" t="s">
        <v>89</v>
      </c>
      <c r="AR539" t="s">
        <v>109</v>
      </c>
      <c r="AS539" t="s"/>
      <c r="AT539" t="s">
        <v>91</v>
      </c>
      <c r="AU539" t="s"/>
      <c r="AV539" t="s"/>
      <c r="AW539" t="s"/>
      <c r="AX539" t="s"/>
      <c r="AY539" t="n">
        <v>2267840</v>
      </c>
      <c r="AZ539" t="s">
        <v>463</v>
      </c>
      <c r="BA539" t="s"/>
      <c r="BB539" t="n">
        <v>666566</v>
      </c>
      <c r="BC539" t="n">
        <v>-16.71496</v>
      </c>
      <c r="BD539" t="n">
        <v>28.05256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93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460</v>
      </c>
      <c r="F540" t="n">
        <v>280246</v>
      </c>
      <c r="G540" t="s">
        <v>74</v>
      </c>
      <c r="H540" t="s">
        <v>75</v>
      </c>
      <c r="I540" t="s"/>
      <c r="J540" t="s">
        <v>76</v>
      </c>
      <c r="K540" t="n">
        <v>59</v>
      </c>
      <c r="L540" t="s">
        <v>77</v>
      </c>
      <c r="M540" t="s"/>
      <c r="N540" t="s">
        <v>78</v>
      </c>
      <c r="O540" t="s">
        <v>79</v>
      </c>
      <c r="P540" t="s">
        <v>461</v>
      </c>
      <c r="Q540" t="s"/>
      <c r="R540" t="s">
        <v>80</v>
      </c>
      <c r="S540" t="s">
        <v>377</v>
      </c>
      <c r="T540" t="s">
        <v>82</v>
      </c>
      <c r="U540" t="s"/>
      <c r="V540" t="s">
        <v>83</v>
      </c>
      <c r="W540" t="s">
        <v>84</v>
      </c>
      <c r="X540" t="s"/>
      <c r="Y540" t="s">
        <v>85</v>
      </c>
      <c r="Z540">
        <f>HYPERLINK("https://hotelmonitor-cachepage.eclerx.com/savepage/tk_15432202501394033_sr_2047.html","info")</f>
        <v/>
      </c>
      <c r="AA540" t="n">
        <v>38563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/>
      <c r="AM540" t="s"/>
      <c r="AN540" t="s">
        <v>87</v>
      </c>
      <c r="AO540" t="s">
        <v>88</v>
      </c>
      <c r="AP540" t="n">
        <v>172</v>
      </c>
      <c r="AQ540" t="s">
        <v>89</v>
      </c>
      <c r="AR540" t="s">
        <v>111</v>
      </c>
      <c r="AS540" t="s"/>
      <c r="AT540" t="s">
        <v>91</v>
      </c>
      <c r="AU540" t="s"/>
      <c r="AV540" t="s"/>
      <c r="AW540" t="s"/>
      <c r="AX540" t="s"/>
      <c r="AY540" t="n">
        <v>2267840</v>
      </c>
      <c r="AZ540" t="s">
        <v>463</v>
      </c>
      <c r="BA540" t="s"/>
      <c r="BB540" t="n">
        <v>666566</v>
      </c>
      <c r="BC540" t="n">
        <v>-16.71496</v>
      </c>
      <c r="BD540" t="n">
        <v>28.05256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93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460</v>
      </c>
      <c r="F541" t="n">
        <v>280246</v>
      </c>
      <c r="G541" t="s">
        <v>74</v>
      </c>
      <c r="H541" t="s">
        <v>75</v>
      </c>
      <c r="I541" t="s"/>
      <c r="J541" t="s">
        <v>76</v>
      </c>
      <c r="K541" t="n">
        <v>62</v>
      </c>
      <c r="L541" t="s">
        <v>77</v>
      </c>
      <c r="M541" t="s"/>
      <c r="N541" t="s">
        <v>78</v>
      </c>
      <c r="O541" t="s">
        <v>79</v>
      </c>
      <c r="P541" t="s">
        <v>461</v>
      </c>
      <c r="Q541" t="s"/>
      <c r="R541" t="s">
        <v>80</v>
      </c>
      <c r="S541" t="s">
        <v>144</v>
      </c>
      <c r="T541" t="s">
        <v>82</v>
      </c>
      <c r="U541" t="s"/>
      <c r="V541" t="s">
        <v>83</v>
      </c>
      <c r="W541" t="s">
        <v>84</v>
      </c>
      <c r="X541" t="s"/>
      <c r="Y541" t="s">
        <v>85</v>
      </c>
      <c r="Z541">
        <f>HYPERLINK("https://hotelmonitor-cachepage.eclerx.com/savepage/tk_15432202501394033_sr_2047.html","info")</f>
        <v/>
      </c>
      <c r="AA541" t="n">
        <v>38563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/>
      <c r="AM541" t="s"/>
      <c r="AN541" t="s">
        <v>87</v>
      </c>
      <c r="AO541" t="s">
        <v>88</v>
      </c>
      <c r="AP541" t="n">
        <v>172</v>
      </c>
      <c r="AQ541" t="s">
        <v>89</v>
      </c>
      <c r="AR541" t="s">
        <v>299</v>
      </c>
      <c r="AS541" t="s"/>
      <c r="AT541" t="s">
        <v>91</v>
      </c>
      <c r="AU541" t="s"/>
      <c r="AV541" t="s"/>
      <c r="AW541" t="s"/>
      <c r="AX541" t="s"/>
      <c r="AY541" t="n">
        <v>2267840</v>
      </c>
      <c r="AZ541" t="s">
        <v>463</v>
      </c>
      <c r="BA541" t="s"/>
      <c r="BB541" t="n">
        <v>666566</v>
      </c>
      <c r="BC541" t="n">
        <v>-16.71496</v>
      </c>
      <c r="BD541" t="n">
        <v>28.05256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93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460</v>
      </c>
      <c r="F542" t="n">
        <v>280246</v>
      </c>
      <c r="G542" t="s">
        <v>74</v>
      </c>
      <c r="H542" t="s">
        <v>75</v>
      </c>
      <c r="I542" t="s"/>
      <c r="J542" t="s">
        <v>76</v>
      </c>
      <c r="K542" t="n">
        <v>60</v>
      </c>
      <c r="L542" t="s">
        <v>77</v>
      </c>
      <c r="M542" t="s"/>
      <c r="N542" t="s">
        <v>78</v>
      </c>
      <c r="O542" t="s">
        <v>79</v>
      </c>
      <c r="P542" t="s">
        <v>461</v>
      </c>
      <c r="Q542" t="s"/>
      <c r="R542" t="s">
        <v>80</v>
      </c>
      <c r="S542" t="s">
        <v>150</v>
      </c>
      <c r="T542" t="s">
        <v>82</v>
      </c>
      <c r="U542" t="s"/>
      <c r="V542" t="s">
        <v>83</v>
      </c>
      <c r="W542" t="s">
        <v>84</v>
      </c>
      <c r="X542" t="s"/>
      <c r="Y542" t="s">
        <v>85</v>
      </c>
      <c r="Z542">
        <f>HYPERLINK("https://hotelmonitor-cachepage.eclerx.com/savepage/tk_15432202501394033_sr_2047.html","info")</f>
        <v/>
      </c>
      <c r="AA542" t="n">
        <v>38563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/>
      <c r="AM542" t="s"/>
      <c r="AN542" t="s">
        <v>87</v>
      </c>
      <c r="AO542" t="s">
        <v>88</v>
      </c>
      <c r="AP542" t="n">
        <v>172</v>
      </c>
      <c r="AQ542" t="s">
        <v>89</v>
      </c>
      <c r="AR542" t="s">
        <v>115</v>
      </c>
      <c r="AS542" t="s"/>
      <c r="AT542" t="s">
        <v>91</v>
      </c>
      <c r="AU542" t="s"/>
      <c r="AV542" t="s"/>
      <c r="AW542" t="s"/>
      <c r="AX542" t="s"/>
      <c r="AY542" t="n">
        <v>2267840</v>
      </c>
      <c r="AZ542" t="s">
        <v>463</v>
      </c>
      <c r="BA542" t="s"/>
      <c r="BB542" t="n">
        <v>666566</v>
      </c>
      <c r="BC542" t="n">
        <v>-16.71496</v>
      </c>
      <c r="BD542" t="n">
        <v>28.05256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93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465</v>
      </c>
      <c r="F543" t="n">
        <v>188780</v>
      </c>
      <c r="G543" t="s">
        <v>74</v>
      </c>
      <c r="H543" t="s">
        <v>75</v>
      </c>
      <c r="I543" t="s"/>
      <c r="J543" t="s">
        <v>76</v>
      </c>
      <c r="K543" t="n">
        <v>127</v>
      </c>
      <c r="L543" t="s">
        <v>77</v>
      </c>
      <c r="M543" t="s"/>
      <c r="N543" t="s">
        <v>78</v>
      </c>
      <c r="O543" t="s">
        <v>79</v>
      </c>
      <c r="P543" t="s">
        <v>465</v>
      </c>
      <c r="Q543" t="s"/>
      <c r="R543" t="s">
        <v>80</v>
      </c>
      <c r="S543" t="s">
        <v>446</v>
      </c>
      <c r="T543" t="s">
        <v>82</v>
      </c>
      <c r="U543" t="s"/>
      <c r="V543" t="s">
        <v>83</v>
      </c>
      <c r="W543" t="s">
        <v>84</v>
      </c>
      <c r="X543" t="s"/>
      <c r="Y543" t="s">
        <v>85</v>
      </c>
      <c r="Z543">
        <f>HYPERLINK("https://hotelmonitor-cachepage.eclerx.com/savepage/tk_15432191424336998_sr_2047.html","info")</f>
        <v/>
      </c>
      <c r="AA543" t="n">
        <v>1880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/>
      <c r="AM543" t="s"/>
      <c r="AN543" t="s">
        <v>87</v>
      </c>
      <c r="AO543" t="s">
        <v>88</v>
      </c>
      <c r="AP543" t="n">
        <v>16</v>
      </c>
      <c r="AQ543" t="s">
        <v>89</v>
      </c>
      <c r="AR543" t="s">
        <v>466</v>
      </c>
      <c r="AS543" t="s"/>
      <c r="AT543" t="s">
        <v>91</v>
      </c>
      <c r="AU543" t="s"/>
      <c r="AV543" t="s"/>
      <c r="AW543" t="s"/>
      <c r="AX543" t="s"/>
      <c r="AY543" t="n">
        <v>2267706</v>
      </c>
      <c r="AZ543" t="s">
        <v>467</v>
      </c>
      <c r="BA543" t="s"/>
      <c r="BB543" t="n">
        <v>454954</v>
      </c>
      <c r="BC543" t="n">
        <v>-16.739851</v>
      </c>
      <c r="BD543" t="n">
        <v>28.09199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93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465</v>
      </c>
      <c r="F544" t="n">
        <v>188780</v>
      </c>
      <c r="G544" t="s">
        <v>74</v>
      </c>
      <c r="H544" t="s">
        <v>75</v>
      </c>
      <c r="I544" t="s"/>
      <c r="J544" t="s">
        <v>76</v>
      </c>
      <c r="K544" t="n">
        <v>371</v>
      </c>
      <c r="L544" t="s">
        <v>77</v>
      </c>
      <c r="M544" t="s"/>
      <c r="N544" t="s">
        <v>78</v>
      </c>
      <c r="O544" t="s">
        <v>79</v>
      </c>
      <c r="P544" t="s">
        <v>465</v>
      </c>
      <c r="Q544" t="s"/>
      <c r="R544" t="s">
        <v>80</v>
      </c>
      <c r="S544" t="s">
        <v>468</v>
      </c>
      <c r="T544" t="s">
        <v>82</v>
      </c>
      <c r="U544" t="s"/>
      <c r="V544" t="s">
        <v>83</v>
      </c>
      <c r="W544" t="s">
        <v>84</v>
      </c>
      <c r="X544" t="s"/>
      <c r="Y544" t="s">
        <v>85</v>
      </c>
      <c r="Z544">
        <f>HYPERLINK("https://hotelmonitor-cachepage.eclerx.com/savepage/tk_15432191424336998_sr_2047.html","info")</f>
        <v/>
      </c>
      <c r="AA544" t="n">
        <v>1880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/>
      <c r="AM544" t="s"/>
      <c r="AN544" t="s">
        <v>87</v>
      </c>
      <c r="AO544" t="s">
        <v>88</v>
      </c>
      <c r="AP544" t="n">
        <v>16</v>
      </c>
      <c r="AQ544" t="s">
        <v>89</v>
      </c>
      <c r="AR544" t="s">
        <v>126</v>
      </c>
      <c r="AS544" t="s"/>
      <c r="AT544" t="s">
        <v>91</v>
      </c>
      <c r="AU544" t="s"/>
      <c r="AV544" t="s"/>
      <c r="AW544" t="s"/>
      <c r="AX544" t="s"/>
      <c r="AY544" t="n">
        <v>2267706</v>
      </c>
      <c r="AZ544" t="s">
        <v>467</v>
      </c>
      <c r="BA544" t="s"/>
      <c r="BB544" t="n">
        <v>454954</v>
      </c>
      <c r="BC544" t="n">
        <v>-16.739851</v>
      </c>
      <c r="BD544" t="n">
        <v>28.09199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93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465</v>
      </c>
      <c r="F545" t="n">
        <v>188780</v>
      </c>
      <c r="G545" t="s">
        <v>74</v>
      </c>
      <c r="H545" t="s">
        <v>75</v>
      </c>
      <c r="I545" t="s"/>
      <c r="J545" t="s">
        <v>76</v>
      </c>
      <c r="K545" t="n">
        <v>166</v>
      </c>
      <c r="L545" t="s">
        <v>77</v>
      </c>
      <c r="M545" t="s"/>
      <c r="N545" t="s">
        <v>78</v>
      </c>
      <c r="O545" t="s">
        <v>79</v>
      </c>
      <c r="P545" t="s">
        <v>465</v>
      </c>
      <c r="Q545" t="s"/>
      <c r="R545" t="s">
        <v>80</v>
      </c>
      <c r="S545" t="s">
        <v>469</v>
      </c>
      <c r="T545" t="s">
        <v>82</v>
      </c>
      <c r="U545" t="s"/>
      <c r="V545" t="s">
        <v>83</v>
      </c>
      <c r="W545" t="s">
        <v>84</v>
      </c>
      <c r="X545" t="s"/>
      <c r="Y545" t="s">
        <v>85</v>
      </c>
      <c r="Z545">
        <f>HYPERLINK("https://hotelmonitor-cachepage.eclerx.com/savepage/tk_15432191424336998_sr_2047.html","info")</f>
        <v/>
      </c>
      <c r="AA545" t="n">
        <v>1880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/>
      <c r="AM545" t="s"/>
      <c r="AN545" t="s">
        <v>87</v>
      </c>
      <c r="AO545" t="s">
        <v>88</v>
      </c>
      <c r="AP545" t="n">
        <v>16</v>
      </c>
      <c r="AQ545" t="s">
        <v>89</v>
      </c>
      <c r="AR545" t="s">
        <v>90</v>
      </c>
      <c r="AS545" t="s"/>
      <c r="AT545" t="s">
        <v>91</v>
      </c>
      <c r="AU545" t="s"/>
      <c r="AV545" t="s"/>
      <c r="AW545" t="s"/>
      <c r="AX545" t="s"/>
      <c r="AY545" t="n">
        <v>2267706</v>
      </c>
      <c r="AZ545" t="s">
        <v>467</v>
      </c>
      <c r="BA545" t="s"/>
      <c r="BB545" t="n">
        <v>454954</v>
      </c>
      <c r="BC545" t="n">
        <v>-16.739851</v>
      </c>
      <c r="BD545" t="n">
        <v>28.09199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93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465</v>
      </c>
      <c r="F546" t="n">
        <v>188780</v>
      </c>
      <c r="G546" t="s">
        <v>74</v>
      </c>
      <c r="H546" t="s">
        <v>75</v>
      </c>
      <c r="I546" t="s"/>
      <c r="J546" t="s">
        <v>76</v>
      </c>
      <c r="K546" t="n">
        <v>163</v>
      </c>
      <c r="L546" t="s">
        <v>77</v>
      </c>
      <c r="M546" t="s"/>
      <c r="N546" t="s">
        <v>78</v>
      </c>
      <c r="O546" t="s">
        <v>79</v>
      </c>
      <c r="P546" t="s">
        <v>465</v>
      </c>
      <c r="Q546" t="s"/>
      <c r="R546" t="s">
        <v>80</v>
      </c>
      <c r="S546" t="s">
        <v>470</v>
      </c>
      <c r="T546" t="s">
        <v>82</v>
      </c>
      <c r="U546" t="s"/>
      <c r="V546" t="s">
        <v>83</v>
      </c>
      <c r="W546" t="s">
        <v>84</v>
      </c>
      <c r="X546" t="s"/>
      <c r="Y546" t="s">
        <v>85</v>
      </c>
      <c r="Z546">
        <f>HYPERLINK("https://hotelmonitor-cachepage.eclerx.com/savepage/tk_15432191424336998_sr_2047.html","info")</f>
        <v/>
      </c>
      <c r="AA546" t="n">
        <v>1880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/>
      <c r="AM546" t="s"/>
      <c r="AN546" t="s">
        <v>87</v>
      </c>
      <c r="AO546" t="s">
        <v>88</v>
      </c>
      <c r="AP546" t="n">
        <v>16</v>
      </c>
      <c r="AQ546" t="s">
        <v>89</v>
      </c>
      <c r="AR546" t="s">
        <v>96</v>
      </c>
      <c r="AS546" t="s"/>
      <c r="AT546" t="s">
        <v>91</v>
      </c>
      <c r="AU546" t="s"/>
      <c r="AV546" t="s"/>
      <c r="AW546" t="s"/>
      <c r="AX546" t="s"/>
      <c r="AY546" t="n">
        <v>2267706</v>
      </c>
      <c r="AZ546" t="s">
        <v>467</v>
      </c>
      <c r="BA546" t="s"/>
      <c r="BB546" t="n">
        <v>454954</v>
      </c>
      <c r="BC546" t="n">
        <v>-16.739851</v>
      </c>
      <c r="BD546" t="n">
        <v>28.09199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93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465</v>
      </c>
      <c r="F547" t="n">
        <v>188780</v>
      </c>
      <c r="G547" t="s">
        <v>74</v>
      </c>
      <c r="H547" t="s">
        <v>75</v>
      </c>
      <c r="I547" t="s"/>
      <c r="J547" t="s">
        <v>76</v>
      </c>
      <c r="K547" t="n">
        <v>156</v>
      </c>
      <c r="L547" t="s">
        <v>77</v>
      </c>
      <c r="M547" t="s"/>
      <c r="N547" t="s">
        <v>78</v>
      </c>
      <c r="O547" t="s">
        <v>79</v>
      </c>
      <c r="P547" t="s">
        <v>465</v>
      </c>
      <c r="Q547" t="s"/>
      <c r="R547" t="s">
        <v>80</v>
      </c>
      <c r="S547" t="s">
        <v>130</v>
      </c>
      <c r="T547" t="s">
        <v>82</v>
      </c>
      <c r="U547" t="s"/>
      <c r="V547" t="s">
        <v>83</v>
      </c>
      <c r="W547" t="s">
        <v>84</v>
      </c>
      <c r="X547" t="s"/>
      <c r="Y547" t="s">
        <v>85</v>
      </c>
      <c r="Z547">
        <f>HYPERLINK("https://hotelmonitor-cachepage.eclerx.com/savepage/tk_15432191424336998_sr_2047.html","info")</f>
        <v/>
      </c>
      <c r="AA547" t="n">
        <v>1880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/>
      <c r="AM547" t="s"/>
      <c r="AN547" t="s">
        <v>87</v>
      </c>
      <c r="AO547" t="s">
        <v>88</v>
      </c>
      <c r="AP547" t="n">
        <v>16</v>
      </c>
      <c r="AQ547" t="s">
        <v>89</v>
      </c>
      <c r="AR547" t="s">
        <v>99</v>
      </c>
      <c r="AS547" t="s"/>
      <c r="AT547" t="s">
        <v>91</v>
      </c>
      <c r="AU547" t="s"/>
      <c r="AV547" t="s"/>
      <c r="AW547" t="s"/>
      <c r="AX547" t="s"/>
      <c r="AY547" t="n">
        <v>2267706</v>
      </c>
      <c r="AZ547" t="s">
        <v>467</v>
      </c>
      <c r="BA547" t="s"/>
      <c r="BB547" t="n">
        <v>454954</v>
      </c>
      <c r="BC547" t="n">
        <v>-16.739851</v>
      </c>
      <c r="BD547" t="n">
        <v>28.09199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93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465</v>
      </c>
      <c r="F548" t="n">
        <v>188780</v>
      </c>
      <c r="G548" t="s">
        <v>74</v>
      </c>
      <c r="H548" t="s">
        <v>75</v>
      </c>
      <c r="I548" t="s"/>
      <c r="J548" t="s">
        <v>76</v>
      </c>
      <c r="K548" t="n">
        <v>170</v>
      </c>
      <c r="L548" t="s">
        <v>77</v>
      </c>
      <c r="M548" t="s"/>
      <c r="N548" t="s">
        <v>78</v>
      </c>
      <c r="O548" t="s">
        <v>79</v>
      </c>
      <c r="P548" t="s">
        <v>465</v>
      </c>
      <c r="Q548" t="s"/>
      <c r="R548" t="s">
        <v>80</v>
      </c>
      <c r="S548" t="s">
        <v>471</v>
      </c>
      <c r="T548" t="s">
        <v>82</v>
      </c>
      <c r="U548" t="s"/>
      <c r="V548" t="s">
        <v>83</v>
      </c>
      <c r="W548" t="s">
        <v>84</v>
      </c>
      <c r="X548" t="s"/>
      <c r="Y548" t="s">
        <v>85</v>
      </c>
      <c r="Z548">
        <f>HYPERLINK("https://hotelmonitor-cachepage.eclerx.com/savepage/tk_15432191424336998_sr_2047.html","info")</f>
        <v/>
      </c>
      <c r="AA548" t="n">
        <v>1880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/>
      <c r="AM548" t="s"/>
      <c r="AN548" t="s">
        <v>87</v>
      </c>
      <c r="AO548" t="s">
        <v>88</v>
      </c>
      <c r="AP548" t="n">
        <v>16</v>
      </c>
      <c r="AQ548" t="s">
        <v>89</v>
      </c>
      <c r="AR548" t="s">
        <v>113</v>
      </c>
      <c r="AS548" t="s"/>
      <c r="AT548" t="s">
        <v>91</v>
      </c>
      <c r="AU548" t="s"/>
      <c r="AV548" t="s"/>
      <c r="AW548" t="s"/>
      <c r="AX548" t="s"/>
      <c r="AY548" t="n">
        <v>2267706</v>
      </c>
      <c r="AZ548" t="s">
        <v>467</v>
      </c>
      <c r="BA548" t="s"/>
      <c r="BB548" t="n">
        <v>454954</v>
      </c>
      <c r="BC548" t="n">
        <v>-16.739851</v>
      </c>
      <c r="BD548" t="n">
        <v>28.09199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93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465</v>
      </c>
      <c r="F549" t="n">
        <v>188780</v>
      </c>
      <c r="G549" t="s">
        <v>74</v>
      </c>
      <c r="H549" t="s">
        <v>75</v>
      </c>
      <c r="I549" t="s"/>
      <c r="J549" t="s">
        <v>76</v>
      </c>
      <c r="K549" t="n">
        <v>174</v>
      </c>
      <c r="L549" t="s">
        <v>77</v>
      </c>
      <c r="M549" t="s"/>
      <c r="N549" t="s">
        <v>78</v>
      </c>
      <c r="O549" t="s">
        <v>79</v>
      </c>
      <c r="P549" t="s">
        <v>465</v>
      </c>
      <c r="Q549" t="s"/>
      <c r="R549" t="s">
        <v>80</v>
      </c>
      <c r="S549" t="s">
        <v>167</v>
      </c>
      <c r="T549" t="s">
        <v>82</v>
      </c>
      <c r="U549" t="s"/>
      <c r="V549" t="s">
        <v>83</v>
      </c>
      <c r="W549" t="s">
        <v>84</v>
      </c>
      <c r="X549" t="s"/>
      <c r="Y549" t="s">
        <v>85</v>
      </c>
      <c r="Z549">
        <f>HYPERLINK("https://hotelmonitor-cachepage.eclerx.com/savepage/tk_15432191424336998_sr_2047.html","info")</f>
        <v/>
      </c>
      <c r="AA549" t="n">
        <v>1880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/>
      <c r="AM549" t="s"/>
      <c r="AN549" t="s">
        <v>87</v>
      </c>
      <c r="AO549" t="s">
        <v>88</v>
      </c>
      <c r="AP549" t="n">
        <v>16</v>
      </c>
      <c r="AQ549" t="s">
        <v>89</v>
      </c>
      <c r="AR549" t="s">
        <v>105</v>
      </c>
      <c r="AS549" t="s"/>
      <c r="AT549" t="s">
        <v>91</v>
      </c>
      <c r="AU549" t="s"/>
      <c r="AV549" t="s"/>
      <c r="AW549" t="s"/>
      <c r="AX549" t="s"/>
      <c r="AY549" t="n">
        <v>2267706</v>
      </c>
      <c r="AZ549" t="s">
        <v>467</v>
      </c>
      <c r="BA549" t="s"/>
      <c r="BB549" t="n">
        <v>454954</v>
      </c>
      <c r="BC549" t="n">
        <v>-16.739851</v>
      </c>
      <c r="BD549" t="n">
        <v>28.09199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93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465</v>
      </c>
      <c r="F550" t="n">
        <v>188780</v>
      </c>
      <c r="G550" t="s">
        <v>74</v>
      </c>
      <c r="H550" t="s">
        <v>75</v>
      </c>
      <c r="I550" t="s"/>
      <c r="J550" t="s">
        <v>76</v>
      </c>
      <c r="K550" t="n">
        <v>163</v>
      </c>
      <c r="L550" t="s">
        <v>77</v>
      </c>
      <c r="M550" t="s"/>
      <c r="N550" t="s">
        <v>78</v>
      </c>
      <c r="O550" t="s">
        <v>79</v>
      </c>
      <c r="P550" t="s">
        <v>465</v>
      </c>
      <c r="Q550" t="s"/>
      <c r="R550" t="s">
        <v>80</v>
      </c>
      <c r="S550" t="s">
        <v>470</v>
      </c>
      <c r="T550" t="s">
        <v>82</v>
      </c>
      <c r="U550" t="s"/>
      <c r="V550" t="s">
        <v>83</v>
      </c>
      <c r="W550" t="s">
        <v>84</v>
      </c>
      <c r="X550" t="s"/>
      <c r="Y550" t="s">
        <v>85</v>
      </c>
      <c r="Z550">
        <f>HYPERLINK("https://hotelmonitor-cachepage.eclerx.com/savepage/tk_15432191424336998_sr_2047.html","info")</f>
        <v/>
      </c>
      <c r="AA550" t="n">
        <v>1880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/>
      <c r="AM550" t="s"/>
      <c r="AN550" t="s">
        <v>87</v>
      </c>
      <c r="AO550" t="s">
        <v>88</v>
      </c>
      <c r="AP550" t="n">
        <v>16</v>
      </c>
      <c r="AQ550" t="s">
        <v>89</v>
      </c>
      <c r="AR550" t="s">
        <v>96</v>
      </c>
      <c r="AS550" t="s"/>
      <c r="AT550" t="s">
        <v>91</v>
      </c>
      <c r="AU550" t="s"/>
      <c r="AV550" t="s"/>
      <c r="AW550" t="s"/>
      <c r="AX550" t="s"/>
      <c r="AY550" t="n">
        <v>2267706</v>
      </c>
      <c r="AZ550" t="s">
        <v>467</v>
      </c>
      <c r="BA550" t="s"/>
      <c r="BB550" t="n">
        <v>454954</v>
      </c>
      <c r="BC550" t="n">
        <v>-16.739851</v>
      </c>
      <c r="BD550" t="n">
        <v>28.09199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93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465</v>
      </c>
      <c r="F551" t="n">
        <v>188780</v>
      </c>
      <c r="G551" t="s">
        <v>74</v>
      </c>
      <c r="H551" t="s">
        <v>75</v>
      </c>
      <c r="I551" t="s"/>
      <c r="J551" t="s">
        <v>76</v>
      </c>
      <c r="K551" t="n">
        <v>171</v>
      </c>
      <c r="L551" t="s">
        <v>77</v>
      </c>
      <c r="M551" t="s"/>
      <c r="N551" t="s">
        <v>78</v>
      </c>
      <c r="O551" t="s">
        <v>79</v>
      </c>
      <c r="P551" t="s">
        <v>465</v>
      </c>
      <c r="Q551" t="s"/>
      <c r="R551" t="s">
        <v>80</v>
      </c>
      <c r="S551" t="s">
        <v>408</v>
      </c>
      <c r="T551" t="s">
        <v>82</v>
      </c>
      <c r="U551" t="s"/>
      <c r="V551" t="s">
        <v>83</v>
      </c>
      <c r="W551" t="s">
        <v>84</v>
      </c>
      <c r="X551" t="s"/>
      <c r="Y551" t="s">
        <v>85</v>
      </c>
      <c r="Z551">
        <f>HYPERLINK("https://hotelmonitor-cachepage.eclerx.com/savepage/tk_15432191424336998_sr_2047.html","info")</f>
        <v/>
      </c>
      <c r="AA551" t="n">
        <v>1880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/>
      <c r="AM551" t="s"/>
      <c r="AN551" t="s">
        <v>87</v>
      </c>
      <c r="AO551" t="s">
        <v>88</v>
      </c>
      <c r="AP551" t="n">
        <v>16</v>
      </c>
      <c r="AQ551" t="s">
        <v>89</v>
      </c>
      <c r="AR551" t="s">
        <v>115</v>
      </c>
      <c r="AS551" t="s"/>
      <c r="AT551" t="s">
        <v>91</v>
      </c>
      <c r="AU551" t="s"/>
      <c r="AV551" t="s"/>
      <c r="AW551" t="s"/>
      <c r="AX551" t="s"/>
      <c r="AY551" t="n">
        <v>2267706</v>
      </c>
      <c r="AZ551" t="s">
        <v>467</v>
      </c>
      <c r="BA551" t="s"/>
      <c r="BB551" t="n">
        <v>454954</v>
      </c>
      <c r="BC551" t="n">
        <v>-16.739851</v>
      </c>
      <c r="BD551" t="n">
        <v>28.09199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93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465</v>
      </c>
      <c r="F552" t="n">
        <v>188780</v>
      </c>
      <c r="G552" t="s">
        <v>74</v>
      </c>
      <c r="H552" t="s">
        <v>75</v>
      </c>
      <c r="I552" t="s"/>
      <c r="J552" t="s">
        <v>76</v>
      </c>
      <c r="K552" t="n">
        <v>168</v>
      </c>
      <c r="L552" t="s">
        <v>77</v>
      </c>
      <c r="M552" t="s"/>
      <c r="N552" t="s">
        <v>78</v>
      </c>
      <c r="O552" t="s">
        <v>79</v>
      </c>
      <c r="P552" t="s">
        <v>465</v>
      </c>
      <c r="Q552" t="s"/>
      <c r="R552" t="s">
        <v>80</v>
      </c>
      <c r="S552" t="s">
        <v>276</v>
      </c>
      <c r="T552" t="s">
        <v>82</v>
      </c>
      <c r="U552" t="s"/>
      <c r="V552" t="s">
        <v>83</v>
      </c>
      <c r="W552" t="s">
        <v>84</v>
      </c>
      <c r="X552" t="s"/>
      <c r="Y552" t="s">
        <v>85</v>
      </c>
      <c r="Z552">
        <f>HYPERLINK("https://hotelmonitor-cachepage.eclerx.com/savepage/tk_15432191424336998_sr_2047.html","info")</f>
        <v/>
      </c>
      <c r="AA552" t="n">
        <v>1880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/>
      <c r="AM552" t="s"/>
      <c r="AN552" t="s">
        <v>87</v>
      </c>
      <c r="AO552" t="s">
        <v>88</v>
      </c>
      <c r="AP552" t="n">
        <v>16</v>
      </c>
      <c r="AQ552" t="s">
        <v>89</v>
      </c>
      <c r="AR552" t="s">
        <v>111</v>
      </c>
      <c r="AS552" t="s"/>
      <c r="AT552" t="s">
        <v>91</v>
      </c>
      <c r="AU552" t="s"/>
      <c r="AV552" t="s"/>
      <c r="AW552" t="s"/>
      <c r="AX552" t="s"/>
      <c r="AY552" t="n">
        <v>2267706</v>
      </c>
      <c r="AZ552" t="s">
        <v>467</v>
      </c>
      <c r="BA552" t="s"/>
      <c r="BB552" t="n">
        <v>454954</v>
      </c>
      <c r="BC552" t="n">
        <v>-16.739851</v>
      </c>
      <c r="BD552" t="n">
        <v>28.09199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93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472</v>
      </c>
      <c r="F553" t="n">
        <v>72105</v>
      </c>
      <c r="G553" t="s">
        <v>74</v>
      </c>
      <c r="H553" t="s">
        <v>75</v>
      </c>
      <c r="I553" t="s"/>
      <c r="J553" t="s">
        <v>76</v>
      </c>
      <c r="K553" t="n">
        <v>67</v>
      </c>
      <c r="L553" t="s">
        <v>77</v>
      </c>
      <c r="M553" t="s"/>
      <c r="N553" t="s">
        <v>78</v>
      </c>
      <c r="O553" t="s">
        <v>79</v>
      </c>
      <c r="P553" t="s">
        <v>473</v>
      </c>
      <c r="Q553" t="s"/>
      <c r="R553" t="s">
        <v>80</v>
      </c>
      <c r="S553" t="s">
        <v>381</v>
      </c>
      <c r="T553" t="s">
        <v>82</v>
      </c>
      <c r="U553" t="s"/>
      <c r="V553" t="s">
        <v>83</v>
      </c>
      <c r="W553" t="s">
        <v>84</v>
      </c>
      <c r="X553" t="s"/>
      <c r="Y553" t="s">
        <v>85</v>
      </c>
      <c r="Z553">
        <f>HYPERLINK("https://hotelmonitor-cachepage.eclerx.com/savepage/tk_15432198534482203_sr_2047.html","info")</f>
        <v/>
      </c>
      <c r="AA553" t="n">
        <v>16050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/>
      <c r="AM553" t="s"/>
      <c r="AN553" t="s">
        <v>87</v>
      </c>
      <c r="AO553" t="s">
        <v>88</v>
      </c>
      <c r="AP553" t="n">
        <v>117</v>
      </c>
      <c r="AQ553" t="s">
        <v>89</v>
      </c>
      <c r="AR553" t="s">
        <v>90</v>
      </c>
      <c r="AS553" t="s"/>
      <c r="AT553" t="s">
        <v>91</v>
      </c>
      <c r="AU553" t="s"/>
      <c r="AV553" t="s"/>
      <c r="AW553" t="s"/>
      <c r="AX553" t="s"/>
      <c r="AY553" t="n">
        <v>2267907</v>
      </c>
      <c r="AZ553" t="s">
        <v>474</v>
      </c>
      <c r="BA553" t="s"/>
      <c r="BB553" t="n">
        <v>529062</v>
      </c>
      <c r="BC553" t="n">
        <v>-16.55866</v>
      </c>
      <c r="BD553" t="n">
        <v>28.40881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93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472</v>
      </c>
      <c r="F554" t="n">
        <v>72105</v>
      </c>
      <c r="G554" t="s">
        <v>74</v>
      </c>
      <c r="H554" t="s">
        <v>75</v>
      </c>
      <c r="I554" t="s"/>
      <c r="J554" t="s">
        <v>76</v>
      </c>
      <c r="K554" t="n">
        <v>87</v>
      </c>
      <c r="L554" t="s">
        <v>77</v>
      </c>
      <c r="M554" t="s"/>
      <c r="N554" t="s">
        <v>78</v>
      </c>
      <c r="O554" t="s">
        <v>79</v>
      </c>
      <c r="P554" t="s">
        <v>473</v>
      </c>
      <c r="Q554" t="s"/>
      <c r="R554" t="s">
        <v>80</v>
      </c>
      <c r="S554" t="s">
        <v>475</v>
      </c>
      <c r="T554" t="s">
        <v>82</v>
      </c>
      <c r="U554" t="s"/>
      <c r="V554" t="s">
        <v>83</v>
      </c>
      <c r="W554" t="s">
        <v>84</v>
      </c>
      <c r="X554" t="s"/>
      <c r="Y554" t="s">
        <v>85</v>
      </c>
      <c r="Z554">
        <f>HYPERLINK("https://hotelmonitor-cachepage.eclerx.com/savepage/tk_15432198534482203_sr_2047.html","info")</f>
        <v/>
      </c>
      <c r="AA554" t="n">
        <v>16050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/>
      <c r="AM554" t="s"/>
      <c r="AN554" t="s">
        <v>87</v>
      </c>
      <c r="AO554" t="s">
        <v>88</v>
      </c>
      <c r="AP554" t="n">
        <v>117</v>
      </c>
      <c r="AQ554" t="s">
        <v>89</v>
      </c>
      <c r="AR554" t="s">
        <v>95</v>
      </c>
      <c r="AS554" t="s"/>
      <c r="AT554" t="s">
        <v>91</v>
      </c>
      <c r="AU554" t="s"/>
      <c r="AV554" t="s"/>
      <c r="AW554" t="s"/>
      <c r="AX554" t="s"/>
      <c r="AY554" t="n">
        <v>2267907</v>
      </c>
      <c r="AZ554" t="s">
        <v>474</v>
      </c>
      <c r="BA554" t="s"/>
      <c r="BB554" t="n">
        <v>529062</v>
      </c>
      <c r="BC554" t="n">
        <v>-16.55866</v>
      </c>
      <c r="BD554" t="n">
        <v>28.40881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93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472</v>
      </c>
      <c r="F555" t="n">
        <v>72105</v>
      </c>
      <c r="G555" t="s">
        <v>74</v>
      </c>
      <c r="H555" t="s">
        <v>75</v>
      </c>
      <c r="I555" t="s"/>
      <c r="J555" t="s">
        <v>76</v>
      </c>
      <c r="K555" t="n">
        <v>87</v>
      </c>
      <c r="L555" t="s">
        <v>77</v>
      </c>
      <c r="M555" t="s"/>
      <c r="N555" t="s">
        <v>78</v>
      </c>
      <c r="O555" t="s">
        <v>79</v>
      </c>
      <c r="P555" t="s">
        <v>473</v>
      </c>
      <c r="Q555" t="s"/>
      <c r="R555" t="s">
        <v>80</v>
      </c>
      <c r="S555" t="s">
        <v>475</v>
      </c>
      <c r="T555" t="s">
        <v>82</v>
      </c>
      <c r="U555" t="s"/>
      <c r="V555" t="s">
        <v>83</v>
      </c>
      <c r="W555" t="s">
        <v>84</v>
      </c>
      <c r="X555" t="s"/>
      <c r="Y555" t="s">
        <v>85</v>
      </c>
      <c r="Z555">
        <f>HYPERLINK("https://hotelmonitor-cachepage.eclerx.com/savepage/tk_15432198534482203_sr_2047.html","info")</f>
        <v/>
      </c>
      <c r="AA555" t="n">
        <v>16050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/>
      <c r="AM555" t="s"/>
      <c r="AN555" t="s">
        <v>87</v>
      </c>
      <c r="AO555" t="s">
        <v>88</v>
      </c>
      <c r="AP555" t="n">
        <v>117</v>
      </c>
      <c r="AQ555" t="s">
        <v>89</v>
      </c>
      <c r="AR555" t="s">
        <v>97</v>
      </c>
      <c r="AS555" t="s"/>
      <c r="AT555" t="s">
        <v>91</v>
      </c>
      <c r="AU555" t="s"/>
      <c r="AV555" t="s"/>
      <c r="AW555" t="s"/>
      <c r="AX555" t="s"/>
      <c r="AY555" t="n">
        <v>2267907</v>
      </c>
      <c r="AZ555" t="s">
        <v>474</v>
      </c>
      <c r="BA555" t="s"/>
      <c r="BB555" t="n">
        <v>529062</v>
      </c>
      <c r="BC555" t="n">
        <v>-16.55866</v>
      </c>
      <c r="BD555" t="n">
        <v>28.40881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93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472</v>
      </c>
      <c r="F556" t="n">
        <v>72105</v>
      </c>
      <c r="G556" t="s">
        <v>74</v>
      </c>
      <c r="H556" t="s">
        <v>75</v>
      </c>
      <c r="I556" t="s"/>
      <c r="J556" t="s">
        <v>76</v>
      </c>
      <c r="K556" t="n">
        <v>88</v>
      </c>
      <c r="L556" t="s">
        <v>77</v>
      </c>
      <c r="M556" t="s"/>
      <c r="N556" t="s">
        <v>78</v>
      </c>
      <c r="O556" t="s">
        <v>79</v>
      </c>
      <c r="P556" t="s">
        <v>473</v>
      </c>
      <c r="Q556" t="s"/>
      <c r="R556" t="s">
        <v>80</v>
      </c>
      <c r="S556" t="s">
        <v>476</v>
      </c>
      <c r="T556" t="s">
        <v>82</v>
      </c>
      <c r="U556" t="s"/>
      <c r="V556" t="s">
        <v>83</v>
      </c>
      <c r="W556" t="s">
        <v>84</v>
      </c>
      <c r="X556" t="s"/>
      <c r="Y556" t="s">
        <v>85</v>
      </c>
      <c r="Z556">
        <f>HYPERLINK("https://hotelmonitor-cachepage.eclerx.com/savepage/tk_15432198534482203_sr_2047.html","info")</f>
        <v/>
      </c>
      <c r="AA556" t="n">
        <v>16050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/>
      <c r="AM556" t="s"/>
      <c r="AN556" t="s">
        <v>87</v>
      </c>
      <c r="AO556" t="s">
        <v>88</v>
      </c>
      <c r="AP556" t="n">
        <v>117</v>
      </c>
      <c r="AQ556" t="s">
        <v>89</v>
      </c>
      <c r="AR556" t="s">
        <v>106</v>
      </c>
      <c r="AS556" t="s"/>
      <c r="AT556" t="s">
        <v>91</v>
      </c>
      <c r="AU556" t="s"/>
      <c r="AV556" t="s"/>
      <c r="AW556" t="s"/>
      <c r="AX556" t="s"/>
      <c r="AY556" t="n">
        <v>2267907</v>
      </c>
      <c r="AZ556" t="s">
        <v>474</v>
      </c>
      <c r="BA556" t="s"/>
      <c r="BB556" t="n">
        <v>529062</v>
      </c>
      <c r="BC556" t="n">
        <v>-16.55866</v>
      </c>
      <c r="BD556" t="n">
        <v>28.40881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93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472</v>
      </c>
      <c r="F557" t="n">
        <v>72105</v>
      </c>
      <c r="G557" t="s">
        <v>74</v>
      </c>
      <c r="H557" t="s">
        <v>75</v>
      </c>
      <c r="I557" t="s"/>
      <c r="J557" t="s">
        <v>76</v>
      </c>
      <c r="K557" t="n">
        <v>67</v>
      </c>
      <c r="L557" t="s">
        <v>77</v>
      </c>
      <c r="M557" t="s"/>
      <c r="N557" t="s">
        <v>78</v>
      </c>
      <c r="O557" t="s">
        <v>79</v>
      </c>
      <c r="P557" t="s">
        <v>473</v>
      </c>
      <c r="Q557" t="s"/>
      <c r="R557" t="s">
        <v>80</v>
      </c>
      <c r="S557" t="s">
        <v>381</v>
      </c>
      <c r="T557" t="s">
        <v>82</v>
      </c>
      <c r="U557" t="s"/>
      <c r="V557" t="s">
        <v>83</v>
      </c>
      <c r="W557" t="s">
        <v>84</v>
      </c>
      <c r="X557" t="s"/>
      <c r="Y557" t="s">
        <v>85</v>
      </c>
      <c r="Z557">
        <f>HYPERLINK("https://hotelmonitor-cachepage.eclerx.com/savepage/tk_15432198534482203_sr_2047.html","info")</f>
        <v/>
      </c>
      <c r="AA557" t="n">
        <v>16050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/>
      <c r="AM557" t="s"/>
      <c r="AN557" t="s">
        <v>87</v>
      </c>
      <c r="AO557" t="s">
        <v>88</v>
      </c>
      <c r="AP557" t="n">
        <v>117</v>
      </c>
      <c r="AQ557" t="s">
        <v>89</v>
      </c>
      <c r="AR557" t="s">
        <v>99</v>
      </c>
      <c r="AS557" t="s"/>
      <c r="AT557" t="s">
        <v>91</v>
      </c>
      <c r="AU557" t="s"/>
      <c r="AV557" t="s"/>
      <c r="AW557" t="s"/>
      <c r="AX557" t="s"/>
      <c r="AY557" t="n">
        <v>2267907</v>
      </c>
      <c r="AZ557" t="s">
        <v>474</v>
      </c>
      <c r="BA557" t="s"/>
      <c r="BB557" t="n">
        <v>529062</v>
      </c>
      <c r="BC557" t="n">
        <v>-16.55866</v>
      </c>
      <c r="BD557" t="n">
        <v>28.40881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93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472</v>
      </c>
      <c r="F558" t="n">
        <v>72105</v>
      </c>
      <c r="G558" t="s">
        <v>74</v>
      </c>
      <c r="H558" t="s">
        <v>75</v>
      </c>
      <c r="I558" t="s"/>
      <c r="J558" t="s">
        <v>76</v>
      </c>
      <c r="K558" t="n">
        <v>94</v>
      </c>
      <c r="L558" t="s">
        <v>77</v>
      </c>
      <c r="M558" t="s"/>
      <c r="N558" t="s">
        <v>78</v>
      </c>
      <c r="O558" t="s">
        <v>79</v>
      </c>
      <c r="P558" t="s">
        <v>473</v>
      </c>
      <c r="Q558" t="s"/>
      <c r="R558" t="s">
        <v>80</v>
      </c>
      <c r="S558" t="s">
        <v>237</v>
      </c>
      <c r="T558" t="s">
        <v>82</v>
      </c>
      <c r="U558" t="s"/>
      <c r="V558" t="s">
        <v>83</v>
      </c>
      <c r="W558" t="s">
        <v>84</v>
      </c>
      <c r="X558" t="s"/>
      <c r="Y558" t="s">
        <v>85</v>
      </c>
      <c r="Z558">
        <f>HYPERLINK("https://hotelmonitor-cachepage.eclerx.com/savepage/tk_15432198534482203_sr_2047.html","info")</f>
        <v/>
      </c>
      <c r="AA558" t="n">
        <v>16050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/>
      <c r="AM558" t="s"/>
      <c r="AN558" t="s">
        <v>87</v>
      </c>
      <c r="AO558" t="s">
        <v>88</v>
      </c>
      <c r="AP558" t="n">
        <v>117</v>
      </c>
      <c r="AQ558" t="s">
        <v>89</v>
      </c>
      <c r="AR558" t="s">
        <v>293</v>
      </c>
      <c r="AS558" t="s"/>
      <c r="AT558" t="s">
        <v>91</v>
      </c>
      <c r="AU558" t="s"/>
      <c r="AV558" t="s"/>
      <c r="AW558" t="s"/>
      <c r="AX558" t="s"/>
      <c r="AY558" t="n">
        <v>2267907</v>
      </c>
      <c r="AZ558" t="s">
        <v>474</v>
      </c>
      <c r="BA558" t="s"/>
      <c r="BB558" t="n">
        <v>529062</v>
      </c>
      <c r="BC558" t="n">
        <v>-16.55866</v>
      </c>
      <c r="BD558" t="n">
        <v>28.40881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93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472</v>
      </c>
      <c r="F559" t="n">
        <v>72105</v>
      </c>
      <c r="G559" t="s">
        <v>74</v>
      </c>
      <c r="H559" t="s">
        <v>75</v>
      </c>
      <c r="I559" t="s"/>
      <c r="J559" t="s">
        <v>76</v>
      </c>
      <c r="K559" t="n">
        <v>88</v>
      </c>
      <c r="L559" t="s">
        <v>77</v>
      </c>
      <c r="M559" t="s"/>
      <c r="N559" t="s">
        <v>78</v>
      </c>
      <c r="O559" t="s">
        <v>79</v>
      </c>
      <c r="P559" t="s">
        <v>473</v>
      </c>
      <c r="Q559" t="s"/>
      <c r="R559" t="s">
        <v>80</v>
      </c>
      <c r="S559" t="s">
        <v>476</v>
      </c>
      <c r="T559" t="s">
        <v>82</v>
      </c>
      <c r="U559" t="s"/>
      <c r="V559" t="s">
        <v>83</v>
      </c>
      <c r="W559" t="s">
        <v>84</v>
      </c>
      <c r="X559" t="s"/>
      <c r="Y559" t="s">
        <v>85</v>
      </c>
      <c r="Z559">
        <f>HYPERLINK("https://hotelmonitor-cachepage.eclerx.com/savepage/tk_15432198534482203_sr_2047.html","info")</f>
        <v/>
      </c>
      <c r="AA559" t="n">
        <v>16050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/>
      <c r="AM559" t="s"/>
      <c r="AN559" t="s">
        <v>87</v>
      </c>
      <c r="AO559" t="s">
        <v>88</v>
      </c>
      <c r="AP559" t="n">
        <v>117</v>
      </c>
      <c r="AQ559" t="s">
        <v>89</v>
      </c>
      <c r="AR559" t="s">
        <v>96</v>
      </c>
      <c r="AS559" t="s"/>
      <c r="AT559" t="s">
        <v>91</v>
      </c>
      <c r="AU559" t="s"/>
      <c r="AV559" t="s"/>
      <c r="AW559" t="s"/>
      <c r="AX559" t="s"/>
      <c r="AY559" t="n">
        <v>2267907</v>
      </c>
      <c r="AZ559" t="s">
        <v>474</v>
      </c>
      <c r="BA559" t="s"/>
      <c r="BB559" t="n">
        <v>529062</v>
      </c>
      <c r="BC559" t="n">
        <v>-16.55866</v>
      </c>
      <c r="BD559" t="n">
        <v>28.40881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93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472</v>
      </c>
      <c r="F560" t="n">
        <v>72105</v>
      </c>
      <c r="G560" t="s">
        <v>74</v>
      </c>
      <c r="H560" t="s">
        <v>75</v>
      </c>
      <c r="I560" t="s"/>
      <c r="J560" t="s">
        <v>76</v>
      </c>
      <c r="K560" t="n">
        <v>73</v>
      </c>
      <c r="L560" t="s">
        <v>77</v>
      </c>
      <c r="M560" t="s"/>
      <c r="N560" t="s">
        <v>78</v>
      </c>
      <c r="O560" t="s">
        <v>79</v>
      </c>
      <c r="P560" t="s">
        <v>473</v>
      </c>
      <c r="Q560" t="s"/>
      <c r="R560" t="s">
        <v>80</v>
      </c>
      <c r="S560" t="s">
        <v>477</v>
      </c>
      <c r="T560" t="s">
        <v>82</v>
      </c>
      <c r="U560" t="s"/>
      <c r="V560" t="s">
        <v>83</v>
      </c>
      <c r="W560" t="s">
        <v>84</v>
      </c>
      <c r="X560" t="s"/>
      <c r="Y560" t="s">
        <v>85</v>
      </c>
      <c r="Z560">
        <f>HYPERLINK("https://hotelmonitor-cachepage.eclerx.com/savepage/tk_15432198534482203_sr_2047.html","info")</f>
        <v/>
      </c>
      <c r="AA560" t="n">
        <v>16050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/>
      <c r="AM560" t="s"/>
      <c r="AN560" t="s">
        <v>87</v>
      </c>
      <c r="AO560" t="s">
        <v>88</v>
      </c>
      <c r="AP560" t="n">
        <v>117</v>
      </c>
      <c r="AQ560" t="s">
        <v>89</v>
      </c>
      <c r="AR560" t="s">
        <v>113</v>
      </c>
      <c r="AS560" t="s"/>
      <c r="AT560" t="s">
        <v>91</v>
      </c>
      <c r="AU560" t="s"/>
      <c r="AV560" t="s"/>
      <c r="AW560" t="s"/>
      <c r="AX560" t="s"/>
      <c r="AY560" t="n">
        <v>2267907</v>
      </c>
      <c r="AZ560" t="s">
        <v>474</v>
      </c>
      <c r="BA560" t="s"/>
      <c r="BB560" t="n">
        <v>529062</v>
      </c>
      <c r="BC560" t="n">
        <v>-16.55866</v>
      </c>
      <c r="BD560" t="n">
        <v>28.40881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93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472</v>
      </c>
      <c r="F561" t="n">
        <v>72105</v>
      </c>
      <c r="G561" t="s">
        <v>74</v>
      </c>
      <c r="H561" t="s">
        <v>75</v>
      </c>
      <c r="I561" t="s"/>
      <c r="J561" t="s">
        <v>76</v>
      </c>
      <c r="K561" t="n">
        <v>77</v>
      </c>
      <c r="L561" t="s">
        <v>77</v>
      </c>
      <c r="M561" t="s"/>
      <c r="N561" t="s">
        <v>78</v>
      </c>
      <c r="O561" t="s">
        <v>79</v>
      </c>
      <c r="P561" t="s">
        <v>473</v>
      </c>
      <c r="Q561" t="s"/>
      <c r="R561" t="s">
        <v>80</v>
      </c>
      <c r="S561" t="s">
        <v>209</v>
      </c>
      <c r="T561" t="s">
        <v>82</v>
      </c>
      <c r="U561" t="s"/>
      <c r="V561" t="s">
        <v>83</v>
      </c>
      <c r="W561" t="s">
        <v>84</v>
      </c>
      <c r="X561" t="s"/>
      <c r="Y561" t="s">
        <v>85</v>
      </c>
      <c r="Z561">
        <f>HYPERLINK("https://hotelmonitor-cachepage.eclerx.com/savepage/tk_15432198534482203_sr_2047.html","info")</f>
        <v/>
      </c>
      <c r="AA561" t="n">
        <v>16050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/>
      <c r="AM561" t="s"/>
      <c r="AN561" t="s">
        <v>87</v>
      </c>
      <c r="AO561" t="s">
        <v>88</v>
      </c>
      <c r="AP561" t="n">
        <v>117</v>
      </c>
      <c r="AQ561" t="s">
        <v>89</v>
      </c>
      <c r="AR561" t="s">
        <v>111</v>
      </c>
      <c r="AS561" t="s"/>
      <c r="AT561" t="s">
        <v>91</v>
      </c>
      <c r="AU561" t="s"/>
      <c r="AV561" t="s"/>
      <c r="AW561" t="s"/>
      <c r="AX561" t="s"/>
      <c r="AY561" t="n">
        <v>2267907</v>
      </c>
      <c r="AZ561" t="s">
        <v>474</v>
      </c>
      <c r="BA561" t="s"/>
      <c r="BB561" t="n">
        <v>529062</v>
      </c>
      <c r="BC561" t="n">
        <v>-16.55866</v>
      </c>
      <c r="BD561" t="n">
        <v>28.40881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93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472</v>
      </c>
      <c r="F562" t="n">
        <v>72105</v>
      </c>
      <c r="G562" t="s">
        <v>74</v>
      </c>
      <c r="H562" t="s">
        <v>75</v>
      </c>
      <c r="I562" t="s"/>
      <c r="J562" t="s">
        <v>76</v>
      </c>
      <c r="K562" t="n">
        <v>69</v>
      </c>
      <c r="L562" t="s">
        <v>77</v>
      </c>
      <c r="M562" t="s"/>
      <c r="N562" t="s">
        <v>78</v>
      </c>
      <c r="O562" t="s">
        <v>79</v>
      </c>
      <c r="P562" t="s">
        <v>473</v>
      </c>
      <c r="Q562" t="s"/>
      <c r="R562" t="s">
        <v>80</v>
      </c>
      <c r="S562" t="s">
        <v>354</v>
      </c>
      <c r="T562" t="s">
        <v>82</v>
      </c>
      <c r="U562" t="s"/>
      <c r="V562" t="s">
        <v>83</v>
      </c>
      <c r="W562" t="s">
        <v>84</v>
      </c>
      <c r="X562" t="s"/>
      <c r="Y562" t="s">
        <v>85</v>
      </c>
      <c r="Z562">
        <f>HYPERLINK("https://hotelmonitor-cachepage.eclerx.com/savepage/tk_15432198534482203_sr_2047.html","info")</f>
        <v/>
      </c>
      <c r="AA562" t="n">
        <v>16050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/>
      <c r="AM562" t="s"/>
      <c r="AN562" t="s">
        <v>87</v>
      </c>
      <c r="AO562" t="s">
        <v>88</v>
      </c>
      <c r="AP562" t="n">
        <v>117</v>
      </c>
      <c r="AQ562" t="s">
        <v>89</v>
      </c>
      <c r="AR562" t="s">
        <v>109</v>
      </c>
      <c r="AS562" t="s"/>
      <c r="AT562" t="s">
        <v>91</v>
      </c>
      <c r="AU562" t="s"/>
      <c r="AV562" t="s"/>
      <c r="AW562" t="s"/>
      <c r="AX562" t="s"/>
      <c r="AY562" t="n">
        <v>2267907</v>
      </c>
      <c r="AZ562" t="s">
        <v>474</v>
      </c>
      <c r="BA562" t="s"/>
      <c r="BB562" t="n">
        <v>529062</v>
      </c>
      <c r="BC562" t="n">
        <v>-16.55866</v>
      </c>
      <c r="BD562" t="n">
        <v>28.40881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93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472</v>
      </c>
      <c r="F563" t="n">
        <v>72105</v>
      </c>
      <c r="G563" t="s">
        <v>74</v>
      </c>
      <c r="H563" t="s">
        <v>75</v>
      </c>
      <c r="I563" t="s"/>
      <c r="J563" t="s">
        <v>76</v>
      </c>
      <c r="K563" t="n">
        <v>87</v>
      </c>
      <c r="L563" t="s">
        <v>77</v>
      </c>
      <c r="M563" t="s"/>
      <c r="N563" t="s">
        <v>78</v>
      </c>
      <c r="O563" t="s">
        <v>79</v>
      </c>
      <c r="P563" t="s">
        <v>473</v>
      </c>
      <c r="Q563" t="s"/>
      <c r="R563" t="s">
        <v>80</v>
      </c>
      <c r="S563" t="s">
        <v>475</v>
      </c>
      <c r="T563" t="s">
        <v>82</v>
      </c>
      <c r="U563" t="s"/>
      <c r="V563" t="s">
        <v>83</v>
      </c>
      <c r="W563" t="s">
        <v>84</v>
      </c>
      <c r="X563" t="s"/>
      <c r="Y563" t="s">
        <v>85</v>
      </c>
      <c r="Z563">
        <f>HYPERLINK("https://hotelmonitor-cachepage.eclerx.com/savepage/tk_15432198534482203_sr_2047.html","info")</f>
        <v/>
      </c>
      <c r="AA563" t="n">
        <v>16050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/>
      <c r="AM563" t="s"/>
      <c r="AN563" t="s">
        <v>87</v>
      </c>
      <c r="AO563" t="s">
        <v>88</v>
      </c>
      <c r="AP563" t="n">
        <v>117</v>
      </c>
      <c r="AQ563" t="s">
        <v>89</v>
      </c>
      <c r="AR563" t="s">
        <v>116</v>
      </c>
      <c r="AS563" t="s"/>
      <c r="AT563" t="s">
        <v>91</v>
      </c>
      <c r="AU563" t="s"/>
      <c r="AV563" t="s"/>
      <c r="AW563" t="s"/>
      <c r="AX563" t="s"/>
      <c r="AY563" t="n">
        <v>2267907</v>
      </c>
      <c r="AZ563" t="s">
        <v>474</v>
      </c>
      <c r="BA563" t="s"/>
      <c r="BB563" t="n">
        <v>529062</v>
      </c>
      <c r="BC563" t="n">
        <v>-16.55866</v>
      </c>
      <c r="BD563" t="n">
        <v>28.40881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93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472</v>
      </c>
      <c r="F564" t="n">
        <v>72105</v>
      </c>
      <c r="G564" t="s">
        <v>74</v>
      </c>
      <c r="H564" t="s">
        <v>75</v>
      </c>
      <c r="I564" t="s"/>
      <c r="J564" t="s">
        <v>76</v>
      </c>
      <c r="K564" t="n">
        <v>78</v>
      </c>
      <c r="L564" t="s">
        <v>77</v>
      </c>
      <c r="M564" t="s"/>
      <c r="N564" t="s">
        <v>78</v>
      </c>
      <c r="O564" t="s">
        <v>79</v>
      </c>
      <c r="P564" t="s">
        <v>473</v>
      </c>
      <c r="Q564" t="s"/>
      <c r="R564" t="s">
        <v>80</v>
      </c>
      <c r="S564" t="s">
        <v>260</v>
      </c>
      <c r="T564" t="s">
        <v>82</v>
      </c>
      <c r="U564" t="s"/>
      <c r="V564" t="s">
        <v>83</v>
      </c>
      <c r="W564" t="s">
        <v>84</v>
      </c>
      <c r="X564" t="s"/>
      <c r="Y564" t="s">
        <v>85</v>
      </c>
      <c r="Z564">
        <f>HYPERLINK("https://hotelmonitor-cachepage.eclerx.com/savepage/tk_15432198534482203_sr_2047.html","info")</f>
        <v/>
      </c>
      <c r="AA564" t="n">
        <v>16050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/>
      <c r="AM564" t="s"/>
      <c r="AN564" t="s">
        <v>87</v>
      </c>
      <c r="AO564" t="s">
        <v>88</v>
      </c>
      <c r="AP564" t="n">
        <v>117</v>
      </c>
      <c r="AQ564" t="s">
        <v>89</v>
      </c>
      <c r="AR564" t="s">
        <v>115</v>
      </c>
      <c r="AS564" t="s"/>
      <c r="AT564" t="s">
        <v>91</v>
      </c>
      <c r="AU564" t="s"/>
      <c r="AV564" t="s"/>
      <c r="AW564" t="s"/>
      <c r="AX564" t="s"/>
      <c r="AY564" t="n">
        <v>2267907</v>
      </c>
      <c r="AZ564" t="s">
        <v>474</v>
      </c>
      <c r="BA564" t="s"/>
      <c r="BB564" t="n">
        <v>529062</v>
      </c>
      <c r="BC564" t="n">
        <v>-16.55866</v>
      </c>
      <c r="BD564" t="n">
        <v>28.40881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93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478</v>
      </c>
      <c r="F565" t="s"/>
      <c r="G565" t="s">
        <v>74</v>
      </c>
      <c r="H565" t="s">
        <v>75</v>
      </c>
      <c r="I565" t="s"/>
      <c r="J565" t="s">
        <v>76</v>
      </c>
      <c r="K565" t="n">
        <v>37</v>
      </c>
      <c r="L565" t="s">
        <v>77</v>
      </c>
      <c r="M565" t="s"/>
      <c r="N565" t="s">
        <v>78</v>
      </c>
      <c r="O565" t="s">
        <v>79</v>
      </c>
      <c r="P565" t="s">
        <v>478</v>
      </c>
      <c r="Q565" t="s"/>
      <c r="R565" t="s">
        <v>80</v>
      </c>
      <c r="S565" t="s">
        <v>254</v>
      </c>
      <c r="T565" t="s">
        <v>82</v>
      </c>
      <c r="U565" t="s"/>
      <c r="V565" t="s">
        <v>83</v>
      </c>
      <c r="W565" t="s">
        <v>84</v>
      </c>
      <c r="X565" t="s"/>
      <c r="Y565" t="s">
        <v>85</v>
      </c>
      <c r="Z565">
        <f>HYPERLINK("https://hotelmonitor-cachepage.eclerx.com/savepage/tk_15432207072354274_sr_2047.html","info")</f>
        <v/>
      </c>
      <c r="AA565" t="s"/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/>
      <c r="AM565" t="s"/>
      <c r="AN565" t="s">
        <v>87</v>
      </c>
      <c r="AO565" t="s">
        <v>88</v>
      </c>
      <c r="AP565" t="n">
        <v>237</v>
      </c>
      <c r="AQ565" t="s">
        <v>89</v>
      </c>
      <c r="AR565" t="s">
        <v>146</v>
      </c>
      <c r="AS565" t="s"/>
      <c r="AT565" t="s">
        <v>91</v>
      </c>
      <c r="AU565" t="s"/>
      <c r="AV565" t="s"/>
      <c r="AW565" t="s"/>
      <c r="AX565" t="s"/>
      <c r="AY565" t="s"/>
      <c r="AZ565" t="s"/>
      <c r="BA565" t="s"/>
      <c r="BB565" t="s"/>
      <c r="BC565" t="s"/>
      <c r="BD565" t="s"/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93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478</v>
      </c>
      <c r="F566" t="s"/>
      <c r="G566" t="s">
        <v>74</v>
      </c>
      <c r="H566" t="s">
        <v>75</v>
      </c>
      <c r="I566" t="s"/>
      <c r="J566" t="s">
        <v>76</v>
      </c>
      <c r="K566" t="n">
        <v>39</v>
      </c>
      <c r="L566" t="s">
        <v>77</v>
      </c>
      <c r="M566" t="s"/>
      <c r="N566" t="s">
        <v>78</v>
      </c>
      <c r="O566" t="s">
        <v>79</v>
      </c>
      <c r="P566" t="s">
        <v>478</v>
      </c>
      <c r="Q566" t="s"/>
      <c r="R566" t="s">
        <v>80</v>
      </c>
      <c r="S566" t="s">
        <v>479</v>
      </c>
      <c r="T566" t="s">
        <v>82</v>
      </c>
      <c r="U566" t="s"/>
      <c r="V566" t="s">
        <v>83</v>
      </c>
      <c r="W566" t="s">
        <v>84</v>
      </c>
      <c r="X566" t="s"/>
      <c r="Y566" t="s">
        <v>85</v>
      </c>
      <c r="Z566">
        <f>HYPERLINK("https://hotelmonitor-cachepage.eclerx.com/savepage/tk_15432207072354274_sr_2047.html","info")</f>
        <v/>
      </c>
      <c r="AA566" t="s"/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/>
      <c r="AM566" t="s"/>
      <c r="AN566" t="s">
        <v>87</v>
      </c>
      <c r="AO566" t="s">
        <v>88</v>
      </c>
      <c r="AP566" t="n">
        <v>237</v>
      </c>
      <c r="AQ566" t="s">
        <v>89</v>
      </c>
      <c r="AR566" t="s">
        <v>202</v>
      </c>
      <c r="AS566" t="s"/>
      <c r="AT566" t="s">
        <v>91</v>
      </c>
      <c r="AU566" t="s"/>
      <c r="AV566" t="s"/>
      <c r="AW566" t="s"/>
      <c r="AX566" t="s"/>
      <c r="AY566" t="s"/>
      <c r="AZ566" t="s"/>
      <c r="BA566" t="s"/>
      <c r="BB566" t="s"/>
      <c r="BC566" t="s"/>
      <c r="BD566" t="s"/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93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478</v>
      </c>
      <c r="F567" t="s"/>
      <c r="G567" t="s">
        <v>74</v>
      </c>
      <c r="H567" t="s">
        <v>75</v>
      </c>
      <c r="I567" t="s"/>
      <c r="J567" t="s">
        <v>76</v>
      </c>
      <c r="K567" t="n">
        <v>37</v>
      </c>
      <c r="L567" t="s">
        <v>77</v>
      </c>
      <c r="M567" t="s"/>
      <c r="N567" t="s">
        <v>78</v>
      </c>
      <c r="O567" t="s">
        <v>79</v>
      </c>
      <c r="P567" t="s">
        <v>478</v>
      </c>
      <c r="Q567" t="s"/>
      <c r="R567" t="s">
        <v>80</v>
      </c>
      <c r="S567" t="s">
        <v>254</v>
      </c>
      <c r="T567" t="s">
        <v>82</v>
      </c>
      <c r="U567" t="s"/>
      <c r="V567" t="s">
        <v>83</v>
      </c>
      <c r="W567" t="s">
        <v>84</v>
      </c>
      <c r="X567" t="s"/>
      <c r="Y567" t="s">
        <v>85</v>
      </c>
      <c r="Z567">
        <f>HYPERLINK("https://hotelmonitor-cachepage.eclerx.com/savepage/tk_15432207072354274_sr_2047.html","info")</f>
        <v/>
      </c>
      <c r="AA567" t="s"/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/>
      <c r="AM567" t="s"/>
      <c r="AN567" t="s">
        <v>87</v>
      </c>
      <c r="AO567" t="s">
        <v>88</v>
      </c>
      <c r="AP567" t="n">
        <v>237</v>
      </c>
      <c r="AQ567" t="s">
        <v>89</v>
      </c>
      <c r="AR567" t="s">
        <v>149</v>
      </c>
      <c r="AS567" t="s"/>
      <c r="AT567" t="s">
        <v>91</v>
      </c>
      <c r="AU567" t="s"/>
      <c r="AV567" t="s"/>
      <c r="AW567" t="s"/>
      <c r="AX567" t="s"/>
      <c r="AY567" t="s"/>
      <c r="AZ567" t="s"/>
      <c r="BA567" t="s"/>
      <c r="BB567" t="s"/>
      <c r="BC567" t="s"/>
      <c r="BD567" t="s"/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93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480</v>
      </c>
      <c r="F568" t="s"/>
      <c r="G568" t="s">
        <v>74</v>
      </c>
      <c r="H568" t="s">
        <v>75</v>
      </c>
      <c r="I568" t="s"/>
      <c r="J568" t="s">
        <v>76</v>
      </c>
      <c r="K568" t="n">
        <v>60</v>
      </c>
      <c r="L568" t="s">
        <v>77</v>
      </c>
      <c r="M568" t="s"/>
      <c r="N568" t="s">
        <v>78</v>
      </c>
      <c r="O568" t="s">
        <v>79</v>
      </c>
      <c r="P568" t="s">
        <v>480</v>
      </c>
      <c r="Q568" t="s"/>
      <c r="R568" t="s">
        <v>80</v>
      </c>
      <c r="S568" t="s">
        <v>150</v>
      </c>
      <c r="T568" t="s">
        <v>82</v>
      </c>
      <c r="U568" t="s"/>
      <c r="V568" t="s">
        <v>83</v>
      </c>
      <c r="W568" t="s">
        <v>84</v>
      </c>
      <c r="X568" t="s"/>
      <c r="Y568" t="s">
        <v>85</v>
      </c>
      <c r="Z568">
        <f>HYPERLINK("https://hotelmonitor-cachepage.eclerx.com/savepage/tk_1543220508842829_sr_2047.html","info")</f>
        <v/>
      </c>
      <c r="AA568" t="s"/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/>
      <c r="AM568" t="s"/>
      <c r="AN568" t="s">
        <v>87</v>
      </c>
      <c r="AO568" t="s">
        <v>88</v>
      </c>
      <c r="AP568" t="n">
        <v>209</v>
      </c>
      <c r="AQ568" t="s">
        <v>89</v>
      </c>
      <c r="AR568" t="s">
        <v>121</v>
      </c>
      <c r="AS568" t="s"/>
      <c r="AT568" t="s">
        <v>91</v>
      </c>
      <c r="AU568" t="s"/>
      <c r="AV568" t="s"/>
      <c r="AW568" t="s"/>
      <c r="AX568" t="s"/>
      <c r="AY568" t="s"/>
      <c r="AZ568" t="s"/>
      <c r="BA568" t="s"/>
      <c r="BB568" t="s"/>
      <c r="BC568" t="s"/>
      <c r="BD568" t="s"/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93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480</v>
      </c>
      <c r="F569" t="s"/>
      <c r="G569" t="s">
        <v>74</v>
      </c>
      <c r="H569" t="s">
        <v>75</v>
      </c>
      <c r="I569" t="s"/>
      <c r="J569" t="s">
        <v>76</v>
      </c>
      <c r="K569" t="n">
        <v>60</v>
      </c>
      <c r="L569" t="s">
        <v>77</v>
      </c>
      <c r="M569" t="s"/>
      <c r="N569" t="s">
        <v>78</v>
      </c>
      <c r="O569" t="s">
        <v>79</v>
      </c>
      <c r="P569" t="s">
        <v>480</v>
      </c>
      <c r="Q569" t="s"/>
      <c r="R569" t="s">
        <v>80</v>
      </c>
      <c r="S569" t="s">
        <v>150</v>
      </c>
      <c r="T569" t="s">
        <v>82</v>
      </c>
      <c r="U569" t="s"/>
      <c r="V569" t="s">
        <v>83</v>
      </c>
      <c r="W569" t="s">
        <v>84</v>
      </c>
      <c r="X569" t="s"/>
      <c r="Y569" t="s">
        <v>85</v>
      </c>
      <c r="Z569">
        <f>HYPERLINK("https://hotelmonitor-cachepage.eclerx.com/savepage/tk_1543220508842829_sr_2047.html","info")</f>
        <v/>
      </c>
      <c r="AA569" t="s"/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/>
      <c r="AM569" t="s"/>
      <c r="AN569" t="s">
        <v>87</v>
      </c>
      <c r="AO569" t="s">
        <v>88</v>
      </c>
      <c r="AP569" t="n">
        <v>209</v>
      </c>
      <c r="AQ569" t="s">
        <v>89</v>
      </c>
      <c r="AR569" t="s">
        <v>414</v>
      </c>
      <c r="AS569" t="s"/>
      <c r="AT569" t="s">
        <v>91</v>
      </c>
      <c r="AU569" t="s"/>
      <c r="AV569" t="s"/>
      <c r="AW569" t="s"/>
      <c r="AX569" t="s"/>
      <c r="AY569" t="s"/>
      <c r="AZ569" t="s"/>
      <c r="BA569" t="s"/>
      <c r="BB569" t="s"/>
      <c r="BC569" t="s"/>
      <c r="BD569" t="s"/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93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481</v>
      </c>
      <c r="F570" t="n">
        <v>-1</v>
      </c>
      <c r="G570" t="s">
        <v>74</v>
      </c>
      <c r="H570" t="s">
        <v>75</v>
      </c>
      <c r="I570" t="s"/>
      <c r="J570" t="s">
        <v>76</v>
      </c>
      <c r="K570" t="n">
        <v>155</v>
      </c>
      <c r="L570" t="s">
        <v>77</v>
      </c>
      <c r="M570" t="s"/>
      <c r="N570" t="s">
        <v>78</v>
      </c>
      <c r="O570" t="s">
        <v>79</v>
      </c>
      <c r="P570" t="s">
        <v>481</v>
      </c>
      <c r="Q570" t="s"/>
      <c r="R570" t="s">
        <v>80</v>
      </c>
      <c r="S570" t="s">
        <v>132</v>
      </c>
      <c r="T570" t="s">
        <v>82</v>
      </c>
      <c r="U570" t="s"/>
      <c r="V570" t="s">
        <v>83</v>
      </c>
      <c r="W570" t="s">
        <v>84</v>
      </c>
      <c r="X570" t="s"/>
      <c r="Y570" t="s">
        <v>85</v>
      </c>
      <c r="Z570">
        <f>HYPERLINK("https://hotelmonitor-cachepage.eclerx.com/savepage/tk_15432197832028596_sr_2047.html","info")</f>
        <v/>
      </c>
      <c r="AA570" t="n">
        <v>-6206393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/>
      <c r="AM570" t="s"/>
      <c r="AN570" t="s">
        <v>87</v>
      </c>
      <c r="AO570" t="s">
        <v>88</v>
      </c>
      <c r="AP570" t="n">
        <v>107</v>
      </c>
      <c r="AQ570" t="s">
        <v>89</v>
      </c>
      <c r="AR570" t="s">
        <v>97</v>
      </c>
      <c r="AS570" t="s"/>
      <c r="AT570" t="s">
        <v>91</v>
      </c>
      <c r="AU570" t="s"/>
      <c r="AV570" t="s"/>
      <c r="AW570" t="s"/>
      <c r="AX570" t="s"/>
      <c r="AY570" t="n">
        <v>6206393</v>
      </c>
      <c r="AZ570" t="s"/>
      <c r="BA570" t="s"/>
      <c r="BB570" t="n">
        <v>1733521</v>
      </c>
      <c r="BC570" t="s"/>
      <c r="BD570" t="s"/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93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481</v>
      </c>
      <c r="F571" t="n">
        <v>-1</v>
      </c>
      <c r="G571" t="s">
        <v>74</v>
      </c>
      <c r="H571" t="s">
        <v>75</v>
      </c>
      <c r="I571" t="s"/>
      <c r="J571" t="s">
        <v>76</v>
      </c>
      <c r="K571" t="n">
        <v>155</v>
      </c>
      <c r="L571" t="s">
        <v>77</v>
      </c>
      <c r="M571" t="s"/>
      <c r="N571" t="s">
        <v>78</v>
      </c>
      <c r="O571" t="s">
        <v>79</v>
      </c>
      <c r="P571" t="s">
        <v>481</v>
      </c>
      <c r="Q571" t="s"/>
      <c r="R571" t="s">
        <v>80</v>
      </c>
      <c r="S571" t="s">
        <v>132</v>
      </c>
      <c r="T571" t="s">
        <v>82</v>
      </c>
      <c r="U571" t="s"/>
      <c r="V571" t="s">
        <v>83</v>
      </c>
      <c r="W571" t="s">
        <v>84</v>
      </c>
      <c r="X571" t="s"/>
      <c r="Y571" t="s">
        <v>85</v>
      </c>
      <c r="Z571">
        <f>HYPERLINK("https://hotelmonitor-cachepage.eclerx.com/savepage/tk_15432197832028596_sr_2047.html","info")</f>
        <v/>
      </c>
      <c r="AA571" t="n">
        <v>-6206393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/>
      <c r="AM571" t="s"/>
      <c r="AN571" t="s">
        <v>87</v>
      </c>
      <c r="AO571" t="s">
        <v>88</v>
      </c>
      <c r="AP571" t="n">
        <v>107</v>
      </c>
      <c r="AQ571" t="s">
        <v>89</v>
      </c>
      <c r="AR571" t="s">
        <v>96</v>
      </c>
      <c r="AS571" t="s"/>
      <c r="AT571" t="s">
        <v>91</v>
      </c>
      <c r="AU571" t="s"/>
      <c r="AV571" t="s"/>
      <c r="AW571" t="s"/>
      <c r="AX571" t="s"/>
      <c r="AY571" t="n">
        <v>6206393</v>
      </c>
      <c r="AZ571" t="s"/>
      <c r="BA571" t="s"/>
      <c r="BB571" t="n">
        <v>1733521</v>
      </c>
      <c r="BC571" t="s"/>
      <c r="BD571" t="s"/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93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481</v>
      </c>
      <c r="F572" t="n">
        <v>-1</v>
      </c>
      <c r="G572" t="s">
        <v>74</v>
      </c>
      <c r="H572" t="s">
        <v>75</v>
      </c>
      <c r="I572" t="s"/>
      <c r="J572" t="s">
        <v>76</v>
      </c>
      <c r="K572" t="n">
        <v>155</v>
      </c>
      <c r="L572" t="s">
        <v>77</v>
      </c>
      <c r="M572" t="s"/>
      <c r="N572" t="s">
        <v>78</v>
      </c>
      <c r="O572" t="s">
        <v>79</v>
      </c>
      <c r="P572" t="s">
        <v>481</v>
      </c>
      <c r="Q572" t="s"/>
      <c r="R572" t="s">
        <v>80</v>
      </c>
      <c r="S572" t="s">
        <v>132</v>
      </c>
      <c r="T572" t="s">
        <v>82</v>
      </c>
      <c r="U572" t="s"/>
      <c r="V572" t="s">
        <v>83</v>
      </c>
      <c r="W572" t="s">
        <v>84</v>
      </c>
      <c r="X572" t="s"/>
      <c r="Y572" t="s">
        <v>85</v>
      </c>
      <c r="Z572">
        <f>HYPERLINK("https://hotelmonitor-cachepage.eclerx.com/savepage/tk_15432197832028596_sr_2047.html","info")</f>
        <v/>
      </c>
      <c r="AA572" t="n">
        <v>-6206393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/>
      <c r="AM572" t="s"/>
      <c r="AN572" t="s">
        <v>87</v>
      </c>
      <c r="AO572" t="s">
        <v>88</v>
      </c>
      <c r="AP572" t="n">
        <v>107</v>
      </c>
      <c r="AQ572" t="s">
        <v>89</v>
      </c>
      <c r="AR572" t="s">
        <v>95</v>
      </c>
      <c r="AS572" t="s"/>
      <c r="AT572" t="s">
        <v>91</v>
      </c>
      <c r="AU572" t="s"/>
      <c r="AV572" t="s"/>
      <c r="AW572" t="s"/>
      <c r="AX572" t="s"/>
      <c r="AY572" t="n">
        <v>6206393</v>
      </c>
      <c r="AZ572" t="s"/>
      <c r="BA572" t="s"/>
      <c r="BB572" t="n">
        <v>1733521</v>
      </c>
      <c r="BC572" t="s"/>
      <c r="BD572" t="s"/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93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481</v>
      </c>
      <c r="F573" t="n">
        <v>-1</v>
      </c>
      <c r="G573" t="s">
        <v>74</v>
      </c>
      <c r="H573" t="s">
        <v>75</v>
      </c>
      <c r="I573" t="s"/>
      <c r="J573" t="s">
        <v>76</v>
      </c>
      <c r="K573" t="n">
        <v>155</v>
      </c>
      <c r="L573" t="s">
        <v>77</v>
      </c>
      <c r="M573" t="s"/>
      <c r="N573" t="s">
        <v>78</v>
      </c>
      <c r="O573" t="s">
        <v>79</v>
      </c>
      <c r="P573" t="s">
        <v>481</v>
      </c>
      <c r="Q573" t="s"/>
      <c r="R573" t="s">
        <v>80</v>
      </c>
      <c r="S573" t="s">
        <v>132</v>
      </c>
      <c r="T573" t="s">
        <v>82</v>
      </c>
      <c r="U573" t="s"/>
      <c r="V573" t="s">
        <v>83</v>
      </c>
      <c r="W573" t="s">
        <v>84</v>
      </c>
      <c r="X573" t="s"/>
      <c r="Y573" t="s">
        <v>85</v>
      </c>
      <c r="Z573">
        <f>HYPERLINK("https://hotelmonitor-cachepage.eclerx.com/savepage/tk_15432197832028596_sr_2047.html","info")</f>
        <v/>
      </c>
      <c r="AA573" t="n">
        <v>-6206393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/>
      <c r="AM573" t="s"/>
      <c r="AN573" t="s">
        <v>87</v>
      </c>
      <c r="AO573" t="s">
        <v>88</v>
      </c>
      <c r="AP573" t="n">
        <v>107</v>
      </c>
      <c r="AQ573" t="s">
        <v>89</v>
      </c>
      <c r="AR573" t="s">
        <v>116</v>
      </c>
      <c r="AS573" t="s"/>
      <c r="AT573" t="s">
        <v>91</v>
      </c>
      <c r="AU573" t="s"/>
      <c r="AV573" t="s"/>
      <c r="AW573" t="s"/>
      <c r="AX573" t="s"/>
      <c r="AY573" t="n">
        <v>6206393</v>
      </c>
      <c r="AZ573" t="s"/>
      <c r="BA573" t="s"/>
      <c r="BB573" t="n">
        <v>1733521</v>
      </c>
      <c r="BC573" t="s"/>
      <c r="BD573" t="s"/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93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481</v>
      </c>
      <c r="F574" t="n">
        <v>-1</v>
      </c>
      <c r="G574" t="s">
        <v>74</v>
      </c>
      <c r="H574" t="s">
        <v>75</v>
      </c>
      <c r="I574" t="s"/>
      <c r="J574" t="s">
        <v>76</v>
      </c>
      <c r="K574" t="n">
        <v>155</v>
      </c>
      <c r="L574" t="s">
        <v>77</v>
      </c>
      <c r="M574" t="s"/>
      <c r="N574" t="s">
        <v>78</v>
      </c>
      <c r="O574" t="s">
        <v>79</v>
      </c>
      <c r="P574" t="s">
        <v>481</v>
      </c>
      <c r="Q574" t="s"/>
      <c r="R574" t="s">
        <v>80</v>
      </c>
      <c r="S574" t="s">
        <v>132</v>
      </c>
      <c r="T574" t="s">
        <v>82</v>
      </c>
      <c r="U574" t="s"/>
      <c r="V574" t="s">
        <v>83</v>
      </c>
      <c r="W574" t="s">
        <v>84</v>
      </c>
      <c r="X574" t="s"/>
      <c r="Y574" t="s">
        <v>85</v>
      </c>
      <c r="Z574">
        <f>HYPERLINK("https://hotelmonitor-cachepage.eclerx.com/savepage/tk_15432197832028596_sr_2047.html","info")</f>
        <v/>
      </c>
      <c r="AA574" t="n">
        <v>-6206393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/>
      <c r="AM574" t="s"/>
      <c r="AN574" t="s">
        <v>87</v>
      </c>
      <c r="AO574" t="s">
        <v>88</v>
      </c>
      <c r="AP574" t="n">
        <v>107</v>
      </c>
      <c r="AQ574" t="s">
        <v>89</v>
      </c>
      <c r="AR574" t="s">
        <v>106</v>
      </c>
      <c r="AS574" t="s"/>
      <c r="AT574" t="s">
        <v>91</v>
      </c>
      <c r="AU574" t="s"/>
      <c r="AV574" t="s"/>
      <c r="AW574" t="s"/>
      <c r="AX574" t="s"/>
      <c r="AY574" t="n">
        <v>6206393</v>
      </c>
      <c r="AZ574" t="s"/>
      <c r="BA574" t="s"/>
      <c r="BB574" t="n">
        <v>1733521</v>
      </c>
      <c r="BC574" t="s"/>
      <c r="BD574" t="s"/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93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481</v>
      </c>
      <c r="F575" t="n">
        <v>-1</v>
      </c>
      <c r="G575" t="s">
        <v>74</v>
      </c>
      <c r="H575" t="s">
        <v>75</v>
      </c>
      <c r="I575" t="s"/>
      <c r="J575" t="s">
        <v>76</v>
      </c>
      <c r="K575" t="n">
        <v>155</v>
      </c>
      <c r="L575" t="s">
        <v>77</v>
      </c>
      <c r="M575" t="s"/>
      <c r="N575" t="s">
        <v>78</v>
      </c>
      <c r="O575" t="s">
        <v>79</v>
      </c>
      <c r="P575" t="s">
        <v>481</v>
      </c>
      <c r="Q575" t="s"/>
      <c r="R575" t="s">
        <v>80</v>
      </c>
      <c r="S575" t="s">
        <v>132</v>
      </c>
      <c r="T575" t="s">
        <v>82</v>
      </c>
      <c r="U575" t="s"/>
      <c r="V575" t="s">
        <v>83</v>
      </c>
      <c r="W575" t="s">
        <v>84</v>
      </c>
      <c r="X575" t="s"/>
      <c r="Y575" t="s">
        <v>85</v>
      </c>
      <c r="Z575">
        <f>HYPERLINK("https://hotelmonitor-cachepage.eclerx.com/savepage/tk_15432197832028596_sr_2047.html","info")</f>
        <v/>
      </c>
      <c r="AA575" t="n">
        <v>-6206393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/>
      <c r="AM575" t="s"/>
      <c r="AN575" t="s">
        <v>87</v>
      </c>
      <c r="AO575" t="s">
        <v>88</v>
      </c>
      <c r="AP575" t="n">
        <v>107</v>
      </c>
      <c r="AQ575" t="s">
        <v>89</v>
      </c>
      <c r="AR575" t="s">
        <v>111</v>
      </c>
      <c r="AS575" t="s"/>
      <c r="AT575" t="s">
        <v>91</v>
      </c>
      <c r="AU575" t="s"/>
      <c r="AV575" t="s"/>
      <c r="AW575" t="s"/>
      <c r="AX575" t="s"/>
      <c r="AY575" t="n">
        <v>6206393</v>
      </c>
      <c r="AZ575" t="s"/>
      <c r="BA575" t="s"/>
      <c r="BB575" t="n">
        <v>1733521</v>
      </c>
      <c r="BC575" t="s"/>
      <c r="BD575" t="s"/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93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481</v>
      </c>
      <c r="F576" t="n">
        <v>-1</v>
      </c>
      <c r="G576" t="s">
        <v>74</v>
      </c>
      <c r="H576" t="s">
        <v>75</v>
      </c>
      <c r="I576" t="s"/>
      <c r="J576" t="s">
        <v>76</v>
      </c>
      <c r="K576" t="n">
        <v>155</v>
      </c>
      <c r="L576" t="s">
        <v>77</v>
      </c>
      <c r="M576" t="s"/>
      <c r="N576" t="s">
        <v>78</v>
      </c>
      <c r="O576" t="s">
        <v>79</v>
      </c>
      <c r="P576" t="s">
        <v>481</v>
      </c>
      <c r="Q576" t="s"/>
      <c r="R576" t="s">
        <v>80</v>
      </c>
      <c r="S576" t="s">
        <v>132</v>
      </c>
      <c r="T576" t="s">
        <v>82</v>
      </c>
      <c r="U576" t="s"/>
      <c r="V576" t="s">
        <v>83</v>
      </c>
      <c r="W576" t="s">
        <v>84</v>
      </c>
      <c r="X576" t="s"/>
      <c r="Y576" t="s">
        <v>85</v>
      </c>
      <c r="Z576">
        <f>HYPERLINK("https://hotelmonitor-cachepage.eclerx.com/savepage/tk_15432197832028596_sr_2047.html","info")</f>
        <v/>
      </c>
      <c r="AA576" t="n">
        <v>-6206393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/>
      <c r="AM576" t="s"/>
      <c r="AN576" t="s">
        <v>87</v>
      </c>
      <c r="AO576" t="s">
        <v>88</v>
      </c>
      <c r="AP576" t="n">
        <v>107</v>
      </c>
      <c r="AQ576" t="s">
        <v>89</v>
      </c>
      <c r="AR576" t="s">
        <v>96</v>
      </c>
      <c r="AS576" t="s"/>
      <c r="AT576" t="s">
        <v>91</v>
      </c>
      <c r="AU576" t="s"/>
      <c r="AV576" t="s"/>
      <c r="AW576" t="s"/>
      <c r="AX576" t="s"/>
      <c r="AY576" t="n">
        <v>6206393</v>
      </c>
      <c r="AZ576" t="s"/>
      <c r="BA576" t="s"/>
      <c r="BB576" t="n">
        <v>1733521</v>
      </c>
      <c r="BC576" t="s"/>
      <c r="BD576" t="s"/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93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482</v>
      </c>
      <c r="F577" t="n">
        <v>4523424</v>
      </c>
      <c r="G577" t="s">
        <v>74</v>
      </c>
      <c r="H577" t="s">
        <v>75</v>
      </c>
      <c r="I577" t="s"/>
      <c r="J577" t="s">
        <v>76</v>
      </c>
      <c r="K577" t="n">
        <v>81</v>
      </c>
      <c r="L577" t="s">
        <v>77</v>
      </c>
      <c r="M577" t="s"/>
      <c r="N577" t="s">
        <v>78</v>
      </c>
      <c r="O577" t="s">
        <v>79</v>
      </c>
      <c r="P577" t="s">
        <v>483</v>
      </c>
      <c r="Q577" t="s"/>
      <c r="R577" t="s">
        <v>80</v>
      </c>
      <c r="S577" t="s">
        <v>184</v>
      </c>
      <c r="T577" t="s">
        <v>82</v>
      </c>
      <c r="U577" t="s"/>
      <c r="V577" t="s">
        <v>83</v>
      </c>
      <c r="W577" t="s">
        <v>84</v>
      </c>
      <c r="X577" t="s"/>
      <c r="Y577" t="s">
        <v>85</v>
      </c>
      <c r="Z577">
        <f>HYPERLINK("https://hotelmonitor-cachepage.eclerx.com/savepage/tk_15432202570075371_sr_2047.html","info")</f>
        <v/>
      </c>
      <c r="AA577" t="n">
        <v>449487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/>
      <c r="AM577" t="s"/>
      <c r="AN577" t="s">
        <v>87</v>
      </c>
      <c r="AO577" t="s">
        <v>88</v>
      </c>
      <c r="AP577" t="n">
        <v>173</v>
      </c>
      <c r="AQ577" t="s">
        <v>89</v>
      </c>
      <c r="AR577" t="s">
        <v>99</v>
      </c>
      <c r="AS577" t="s"/>
      <c r="AT577" t="s">
        <v>91</v>
      </c>
      <c r="AU577" t="s"/>
      <c r="AV577" t="s"/>
      <c r="AW577" t="s"/>
      <c r="AX577" t="s"/>
      <c r="AY577" t="n">
        <v>2268343</v>
      </c>
      <c r="AZ577" t="s">
        <v>484</v>
      </c>
      <c r="BA577" t="s"/>
      <c r="BB577" t="n">
        <v>609369</v>
      </c>
      <c r="BC577" t="n">
        <v>-16.610006</v>
      </c>
      <c r="BD577" t="n">
        <v>28.02649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93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482</v>
      </c>
      <c r="F578" t="n">
        <v>4523424</v>
      </c>
      <c r="G578" t="s">
        <v>74</v>
      </c>
      <c r="H578" t="s">
        <v>75</v>
      </c>
      <c r="I578" t="s"/>
      <c r="J578" t="s">
        <v>76</v>
      </c>
      <c r="K578" t="n">
        <v>84</v>
      </c>
      <c r="L578" t="s">
        <v>77</v>
      </c>
      <c r="M578" t="s"/>
      <c r="N578" t="s">
        <v>78</v>
      </c>
      <c r="O578" t="s">
        <v>79</v>
      </c>
      <c r="P578" t="s">
        <v>483</v>
      </c>
      <c r="Q578" t="s"/>
      <c r="R578" t="s">
        <v>80</v>
      </c>
      <c r="S578" t="s">
        <v>235</v>
      </c>
      <c r="T578" t="s">
        <v>82</v>
      </c>
      <c r="U578" t="s"/>
      <c r="V578" t="s">
        <v>83</v>
      </c>
      <c r="W578" t="s">
        <v>84</v>
      </c>
      <c r="X578" t="s"/>
      <c r="Y578" t="s">
        <v>85</v>
      </c>
      <c r="Z578">
        <f>HYPERLINK("https://hotelmonitor-cachepage.eclerx.com/savepage/tk_15432202570075371_sr_2047.html","info")</f>
        <v/>
      </c>
      <c r="AA578" t="n">
        <v>449487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/>
      <c r="AM578" t="s"/>
      <c r="AN578" t="s">
        <v>87</v>
      </c>
      <c r="AO578" t="s">
        <v>88</v>
      </c>
      <c r="AP578" t="n">
        <v>173</v>
      </c>
      <c r="AQ578" t="s">
        <v>89</v>
      </c>
      <c r="AR578" t="s">
        <v>95</v>
      </c>
      <c r="AS578" t="s"/>
      <c r="AT578" t="s">
        <v>91</v>
      </c>
      <c r="AU578" t="s"/>
      <c r="AV578" t="s"/>
      <c r="AW578" t="s"/>
      <c r="AX578" t="s"/>
      <c r="AY578" t="n">
        <v>2268343</v>
      </c>
      <c r="AZ578" t="s">
        <v>484</v>
      </c>
      <c r="BA578" t="s"/>
      <c r="BB578" t="n">
        <v>609369</v>
      </c>
      <c r="BC578" t="n">
        <v>-16.610006</v>
      </c>
      <c r="BD578" t="n">
        <v>28.02649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93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482</v>
      </c>
      <c r="F579" t="n">
        <v>4523424</v>
      </c>
      <c r="G579" t="s">
        <v>74</v>
      </c>
      <c r="H579" t="s">
        <v>75</v>
      </c>
      <c r="I579" t="s"/>
      <c r="J579" t="s">
        <v>76</v>
      </c>
      <c r="K579" t="n">
        <v>90</v>
      </c>
      <c r="L579" t="s">
        <v>77</v>
      </c>
      <c r="M579" t="s"/>
      <c r="N579" t="s">
        <v>78</v>
      </c>
      <c r="O579" t="s">
        <v>79</v>
      </c>
      <c r="P579" t="s">
        <v>483</v>
      </c>
      <c r="Q579" t="s"/>
      <c r="R579" t="s">
        <v>80</v>
      </c>
      <c r="S579" t="s">
        <v>240</v>
      </c>
      <c r="T579" t="s">
        <v>82</v>
      </c>
      <c r="U579" t="s"/>
      <c r="V579" t="s">
        <v>83</v>
      </c>
      <c r="W579" t="s">
        <v>84</v>
      </c>
      <c r="X579" t="s"/>
      <c r="Y579" t="s">
        <v>85</v>
      </c>
      <c r="Z579">
        <f>HYPERLINK("https://hotelmonitor-cachepage.eclerx.com/savepage/tk_15432202570075371_sr_2047.html","info")</f>
        <v/>
      </c>
      <c r="AA579" t="n">
        <v>449487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/>
      <c r="AM579" t="s"/>
      <c r="AN579" t="s">
        <v>87</v>
      </c>
      <c r="AO579" t="s">
        <v>88</v>
      </c>
      <c r="AP579" t="n">
        <v>173</v>
      </c>
      <c r="AQ579" t="s">
        <v>89</v>
      </c>
      <c r="AR579" t="s">
        <v>96</v>
      </c>
      <c r="AS579" t="s"/>
      <c r="AT579" t="s">
        <v>91</v>
      </c>
      <c r="AU579" t="s"/>
      <c r="AV579" t="s"/>
      <c r="AW579" t="s"/>
      <c r="AX579" t="s"/>
      <c r="AY579" t="n">
        <v>2268343</v>
      </c>
      <c r="AZ579" t="s">
        <v>484</v>
      </c>
      <c r="BA579" t="s"/>
      <c r="BB579" t="n">
        <v>609369</v>
      </c>
      <c r="BC579" t="n">
        <v>-16.610006</v>
      </c>
      <c r="BD579" t="n">
        <v>28.02649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93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482</v>
      </c>
      <c r="F580" t="n">
        <v>4523424</v>
      </c>
      <c r="G580" t="s">
        <v>74</v>
      </c>
      <c r="H580" t="s">
        <v>75</v>
      </c>
      <c r="I580" t="s"/>
      <c r="J580" t="s">
        <v>76</v>
      </c>
      <c r="K580" t="n">
        <v>85</v>
      </c>
      <c r="L580" t="s">
        <v>77</v>
      </c>
      <c r="M580" t="s"/>
      <c r="N580" t="s">
        <v>78</v>
      </c>
      <c r="O580" t="s">
        <v>79</v>
      </c>
      <c r="P580" t="s">
        <v>483</v>
      </c>
      <c r="Q580" t="s"/>
      <c r="R580" t="s">
        <v>80</v>
      </c>
      <c r="S580" t="s">
        <v>238</v>
      </c>
      <c r="T580" t="s">
        <v>82</v>
      </c>
      <c r="U580" t="s"/>
      <c r="V580" t="s">
        <v>83</v>
      </c>
      <c r="W580" t="s">
        <v>84</v>
      </c>
      <c r="X580" t="s"/>
      <c r="Y580" t="s">
        <v>85</v>
      </c>
      <c r="Z580">
        <f>HYPERLINK("https://hotelmonitor-cachepage.eclerx.com/savepage/tk_15432202570075371_sr_2047.html","info")</f>
        <v/>
      </c>
      <c r="AA580" t="n">
        <v>449487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>
        <v>87</v>
      </c>
      <c r="AO580" t="s">
        <v>88</v>
      </c>
      <c r="AP580" t="n">
        <v>173</v>
      </c>
      <c r="AQ580" t="s">
        <v>89</v>
      </c>
      <c r="AR580" t="s">
        <v>97</v>
      </c>
      <c r="AS580" t="s"/>
      <c r="AT580" t="s">
        <v>91</v>
      </c>
      <c r="AU580" t="s"/>
      <c r="AV580" t="s"/>
      <c r="AW580" t="s"/>
      <c r="AX580" t="s"/>
      <c r="AY580" t="n">
        <v>2268343</v>
      </c>
      <c r="AZ580" t="s">
        <v>484</v>
      </c>
      <c r="BA580" t="s"/>
      <c r="BB580" t="n">
        <v>609369</v>
      </c>
      <c r="BC580" t="n">
        <v>-16.610006</v>
      </c>
      <c r="BD580" t="n">
        <v>28.02649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93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482</v>
      </c>
      <c r="F581" t="n">
        <v>4523424</v>
      </c>
      <c r="G581" t="s">
        <v>74</v>
      </c>
      <c r="H581" t="s">
        <v>75</v>
      </c>
      <c r="I581" t="s"/>
      <c r="J581" t="s">
        <v>76</v>
      </c>
      <c r="K581" t="n">
        <v>94</v>
      </c>
      <c r="L581" t="s">
        <v>77</v>
      </c>
      <c r="M581" t="s"/>
      <c r="N581" t="s">
        <v>78</v>
      </c>
      <c r="O581" t="s">
        <v>79</v>
      </c>
      <c r="P581" t="s">
        <v>483</v>
      </c>
      <c r="Q581" t="s"/>
      <c r="R581" t="s">
        <v>80</v>
      </c>
      <c r="S581" t="s">
        <v>237</v>
      </c>
      <c r="T581" t="s">
        <v>82</v>
      </c>
      <c r="U581" t="s"/>
      <c r="V581" t="s">
        <v>83</v>
      </c>
      <c r="W581" t="s">
        <v>84</v>
      </c>
      <c r="X581" t="s"/>
      <c r="Y581" t="s">
        <v>85</v>
      </c>
      <c r="Z581">
        <f>HYPERLINK("https://hotelmonitor-cachepage.eclerx.com/savepage/tk_15432202570075371_sr_2047.html","info")</f>
        <v/>
      </c>
      <c r="AA581" t="n">
        <v>449487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>
        <v>87</v>
      </c>
      <c r="AO581" t="s">
        <v>88</v>
      </c>
      <c r="AP581" t="n">
        <v>173</v>
      </c>
      <c r="AQ581" t="s">
        <v>89</v>
      </c>
      <c r="AR581" t="s">
        <v>105</v>
      </c>
      <c r="AS581" t="s"/>
      <c r="AT581" t="s">
        <v>91</v>
      </c>
      <c r="AU581" t="s"/>
      <c r="AV581" t="s"/>
      <c r="AW581" t="s"/>
      <c r="AX581" t="s"/>
      <c r="AY581" t="n">
        <v>2268343</v>
      </c>
      <c r="AZ581" t="s">
        <v>484</v>
      </c>
      <c r="BA581" t="s"/>
      <c r="BB581" t="n">
        <v>609369</v>
      </c>
      <c r="BC581" t="n">
        <v>-16.610006</v>
      </c>
      <c r="BD581" t="n">
        <v>28.02649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93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482</v>
      </c>
      <c r="F582" t="n">
        <v>4523424</v>
      </c>
      <c r="G582" t="s">
        <v>74</v>
      </c>
      <c r="H582" t="s">
        <v>75</v>
      </c>
      <c r="I582" t="s"/>
      <c r="J582" t="s">
        <v>76</v>
      </c>
      <c r="K582" t="n">
        <v>94</v>
      </c>
      <c r="L582" t="s">
        <v>77</v>
      </c>
      <c r="M582" t="s"/>
      <c r="N582" t="s">
        <v>78</v>
      </c>
      <c r="O582" t="s">
        <v>79</v>
      </c>
      <c r="P582" t="s">
        <v>483</v>
      </c>
      <c r="Q582" t="s"/>
      <c r="R582" t="s">
        <v>80</v>
      </c>
      <c r="S582" t="s">
        <v>237</v>
      </c>
      <c r="T582" t="s">
        <v>82</v>
      </c>
      <c r="U582" t="s"/>
      <c r="V582" t="s">
        <v>83</v>
      </c>
      <c r="W582" t="s">
        <v>84</v>
      </c>
      <c r="X582" t="s"/>
      <c r="Y582" t="s">
        <v>85</v>
      </c>
      <c r="Z582">
        <f>HYPERLINK("https://hotelmonitor-cachepage.eclerx.com/savepage/tk_15432202570075371_sr_2047.html","info")</f>
        <v/>
      </c>
      <c r="AA582" t="n">
        <v>449487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>
        <v>87</v>
      </c>
      <c r="AO582" t="s">
        <v>88</v>
      </c>
      <c r="AP582" t="n">
        <v>173</v>
      </c>
      <c r="AQ582" t="s">
        <v>89</v>
      </c>
      <c r="AR582" t="s">
        <v>113</v>
      </c>
      <c r="AS582" t="s"/>
      <c r="AT582" t="s">
        <v>91</v>
      </c>
      <c r="AU582" t="s"/>
      <c r="AV582" t="s"/>
      <c r="AW582" t="s"/>
      <c r="AX582" t="s"/>
      <c r="AY582" t="n">
        <v>2268343</v>
      </c>
      <c r="AZ582" t="s">
        <v>484</v>
      </c>
      <c r="BA582" t="s"/>
      <c r="BB582" t="n">
        <v>609369</v>
      </c>
      <c r="BC582" t="n">
        <v>-16.610006</v>
      </c>
      <c r="BD582" t="n">
        <v>28.02649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93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482</v>
      </c>
      <c r="F583" t="n">
        <v>4523424</v>
      </c>
      <c r="G583" t="s">
        <v>74</v>
      </c>
      <c r="H583" t="s">
        <v>75</v>
      </c>
      <c r="I583" t="s"/>
      <c r="J583" t="s">
        <v>76</v>
      </c>
      <c r="K583" t="n">
        <v>84</v>
      </c>
      <c r="L583" t="s">
        <v>77</v>
      </c>
      <c r="M583" t="s"/>
      <c r="N583" t="s">
        <v>78</v>
      </c>
      <c r="O583" t="s">
        <v>79</v>
      </c>
      <c r="P583" t="s">
        <v>483</v>
      </c>
      <c r="Q583" t="s"/>
      <c r="R583" t="s">
        <v>80</v>
      </c>
      <c r="S583" t="s">
        <v>235</v>
      </c>
      <c r="T583" t="s">
        <v>82</v>
      </c>
      <c r="U583" t="s"/>
      <c r="V583" t="s">
        <v>83</v>
      </c>
      <c r="W583" t="s">
        <v>84</v>
      </c>
      <c r="X583" t="s"/>
      <c r="Y583" t="s">
        <v>85</v>
      </c>
      <c r="Z583">
        <f>HYPERLINK("https://hotelmonitor-cachepage.eclerx.com/savepage/tk_15432202570075371_sr_2047.html","info")</f>
        <v/>
      </c>
      <c r="AA583" t="n">
        <v>449487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>
        <v>87</v>
      </c>
      <c r="AO583" t="s">
        <v>88</v>
      </c>
      <c r="AP583" t="n">
        <v>173</v>
      </c>
      <c r="AQ583" t="s">
        <v>89</v>
      </c>
      <c r="AR583" t="s">
        <v>116</v>
      </c>
      <c r="AS583" t="s"/>
      <c r="AT583" t="s">
        <v>91</v>
      </c>
      <c r="AU583" t="s"/>
      <c r="AV583" t="s"/>
      <c r="AW583" t="s"/>
      <c r="AX583" t="s"/>
      <c r="AY583" t="n">
        <v>2268343</v>
      </c>
      <c r="AZ583" t="s">
        <v>484</v>
      </c>
      <c r="BA583" t="s"/>
      <c r="BB583" t="n">
        <v>609369</v>
      </c>
      <c r="BC583" t="n">
        <v>-16.610006</v>
      </c>
      <c r="BD583" t="n">
        <v>28.02649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93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482</v>
      </c>
      <c r="F584" t="n">
        <v>4523424</v>
      </c>
      <c r="G584" t="s">
        <v>74</v>
      </c>
      <c r="H584" t="s">
        <v>75</v>
      </c>
      <c r="I584" t="s"/>
      <c r="J584" t="s">
        <v>76</v>
      </c>
      <c r="K584" t="n">
        <v>90</v>
      </c>
      <c r="L584" t="s">
        <v>77</v>
      </c>
      <c r="M584" t="s"/>
      <c r="N584" t="s">
        <v>78</v>
      </c>
      <c r="O584" t="s">
        <v>79</v>
      </c>
      <c r="P584" t="s">
        <v>483</v>
      </c>
      <c r="Q584" t="s"/>
      <c r="R584" t="s">
        <v>80</v>
      </c>
      <c r="S584" t="s">
        <v>240</v>
      </c>
      <c r="T584" t="s">
        <v>82</v>
      </c>
      <c r="U584" t="s"/>
      <c r="V584" t="s">
        <v>83</v>
      </c>
      <c r="W584" t="s">
        <v>84</v>
      </c>
      <c r="X584" t="s"/>
      <c r="Y584" t="s">
        <v>85</v>
      </c>
      <c r="Z584">
        <f>HYPERLINK("https://hotelmonitor-cachepage.eclerx.com/savepage/tk_15432202570075371_sr_2047.html","info")</f>
        <v/>
      </c>
      <c r="AA584" t="n">
        <v>449487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>
        <v>87</v>
      </c>
      <c r="AO584" t="s">
        <v>88</v>
      </c>
      <c r="AP584" t="n">
        <v>173</v>
      </c>
      <c r="AQ584" t="s">
        <v>89</v>
      </c>
      <c r="AR584" t="s">
        <v>111</v>
      </c>
      <c r="AS584" t="s"/>
      <c r="AT584" t="s">
        <v>91</v>
      </c>
      <c r="AU584" t="s"/>
      <c r="AV584" t="s"/>
      <c r="AW584" t="s"/>
      <c r="AX584" t="s"/>
      <c r="AY584" t="n">
        <v>2268343</v>
      </c>
      <c r="AZ584" t="s">
        <v>484</v>
      </c>
      <c r="BA584" t="s"/>
      <c r="BB584" t="n">
        <v>609369</v>
      </c>
      <c r="BC584" t="n">
        <v>-16.610006</v>
      </c>
      <c r="BD584" t="n">
        <v>28.02649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93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482</v>
      </c>
      <c r="F585" t="n">
        <v>4523424</v>
      </c>
      <c r="G585" t="s">
        <v>74</v>
      </c>
      <c r="H585" t="s">
        <v>75</v>
      </c>
      <c r="I585" t="s"/>
      <c r="J585" t="s">
        <v>76</v>
      </c>
      <c r="K585" t="n">
        <v>92</v>
      </c>
      <c r="L585" t="s">
        <v>77</v>
      </c>
      <c r="M585" t="s"/>
      <c r="N585" t="s">
        <v>78</v>
      </c>
      <c r="O585" t="s">
        <v>79</v>
      </c>
      <c r="P585" t="s">
        <v>483</v>
      </c>
      <c r="Q585" t="s"/>
      <c r="R585" t="s">
        <v>80</v>
      </c>
      <c r="S585" t="s">
        <v>239</v>
      </c>
      <c r="T585" t="s">
        <v>82</v>
      </c>
      <c r="U585" t="s"/>
      <c r="V585" t="s">
        <v>83</v>
      </c>
      <c r="W585" t="s">
        <v>84</v>
      </c>
      <c r="X585" t="s"/>
      <c r="Y585" t="s">
        <v>85</v>
      </c>
      <c r="Z585">
        <f>HYPERLINK("https://hotelmonitor-cachepage.eclerx.com/savepage/tk_15432202570075371_sr_2047.html","info")</f>
        <v/>
      </c>
      <c r="AA585" t="n">
        <v>449487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>
        <v>87</v>
      </c>
      <c r="AO585" t="s">
        <v>88</v>
      </c>
      <c r="AP585" t="n">
        <v>173</v>
      </c>
      <c r="AQ585" t="s">
        <v>89</v>
      </c>
      <c r="AR585" t="s">
        <v>115</v>
      </c>
      <c r="AS585" t="s"/>
      <c r="AT585" t="s">
        <v>91</v>
      </c>
      <c r="AU585" t="s"/>
      <c r="AV585" t="s"/>
      <c r="AW585" t="s"/>
      <c r="AX585" t="s"/>
      <c r="AY585" t="n">
        <v>2268343</v>
      </c>
      <c r="AZ585" t="s">
        <v>484</v>
      </c>
      <c r="BA585" t="s"/>
      <c r="BB585" t="n">
        <v>609369</v>
      </c>
      <c r="BC585" t="n">
        <v>-16.610006</v>
      </c>
      <c r="BD585" t="n">
        <v>28.02649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93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485</v>
      </c>
      <c r="F586" t="s"/>
      <c r="G586" t="s">
        <v>74</v>
      </c>
      <c r="H586" t="s">
        <v>75</v>
      </c>
      <c r="I586" t="s"/>
      <c r="J586" t="s">
        <v>76</v>
      </c>
      <c r="K586" t="n">
        <v>31</v>
      </c>
      <c r="L586" t="s">
        <v>77</v>
      </c>
      <c r="M586" t="s"/>
      <c r="N586" t="s">
        <v>78</v>
      </c>
      <c r="O586" t="s">
        <v>79</v>
      </c>
      <c r="P586" t="s">
        <v>485</v>
      </c>
      <c r="Q586" t="s"/>
      <c r="R586" t="s">
        <v>80</v>
      </c>
      <c r="S586" t="s">
        <v>310</v>
      </c>
      <c r="T586" t="s">
        <v>82</v>
      </c>
      <c r="U586" t="s"/>
      <c r="V586" t="s">
        <v>83</v>
      </c>
      <c r="W586" t="s">
        <v>84</v>
      </c>
      <c r="X586" t="s"/>
      <c r="Y586" t="s">
        <v>85</v>
      </c>
      <c r="Z586">
        <f>HYPERLINK("https://hotelmonitor-cachepage.eclerx.com/savepage/tk_15432208235175714_sr_2047.html","info")</f>
        <v/>
      </c>
      <c r="AA586" t="s"/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>
        <v>87</v>
      </c>
      <c r="AO586" t="s">
        <v>88</v>
      </c>
      <c r="AP586" t="n">
        <v>252</v>
      </c>
      <c r="AQ586" t="s">
        <v>89</v>
      </c>
      <c r="AR586" t="s">
        <v>121</v>
      </c>
      <c r="AS586" t="s"/>
      <c r="AT586" t="s">
        <v>91</v>
      </c>
      <c r="AU586" t="s"/>
      <c r="AV586" t="s"/>
      <c r="AW586" t="s"/>
      <c r="AX586" t="s"/>
      <c r="AY586" t="s"/>
      <c r="AZ586" t="s"/>
      <c r="BA586" t="s"/>
      <c r="BB586" t="s"/>
      <c r="BC586" t="s"/>
      <c r="BD586" t="s"/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93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485</v>
      </c>
      <c r="F587" t="s"/>
      <c r="G587" t="s">
        <v>74</v>
      </c>
      <c r="H587" t="s">
        <v>75</v>
      </c>
      <c r="I587" t="s"/>
      <c r="J587" t="s">
        <v>76</v>
      </c>
      <c r="K587" t="n">
        <v>31</v>
      </c>
      <c r="L587" t="s">
        <v>77</v>
      </c>
      <c r="M587" t="s"/>
      <c r="N587" t="s">
        <v>78</v>
      </c>
      <c r="O587" t="s">
        <v>79</v>
      </c>
      <c r="P587" t="s">
        <v>485</v>
      </c>
      <c r="Q587" t="s"/>
      <c r="R587" t="s">
        <v>80</v>
      </c>
      <c r="S587" t="s">
        <v>310</v>
      </c>
      <c r="T587" t="s">
        <v>82</v>
      </c>
      <c r="U587" t="s"/>
      <c r="V587" t="s">
        <v>83</v>
      </c>
      <c r="W587" t="s">
        <v>84</v>
      </c>
      <c r="X587" t="s"/>
      <c r="Y587" t="s">
        <v>85</v>
      </c>
      <c r="Z587">
        <f>HYPERLINK("https://hotelmonitor-cachepage.eclerx.com/savepage/tk_15432208235175714_sr_2047.html","info")</f>
        <v/>
      </c>
      <c r="AA587" t="s"/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>
        <v>87</v>
      </c>
      <c r="AO587" t="s">
        <v>88</v>
      </c>
      <c r="AP587" t="n">
        <v>252</v>
      </c>
      <c r="AQ587" t="s">
        <v>89</v>
      </c>
      <c r="AR587" t="s">
        <v>71</v>
      </c>
      <c r="AS587" t="s"/>
      <c r="AT587" t="s">
        <v>91</v>
      </c>
      <c r="AU587" t="s"/>
      <c r="AV587" t="s"/>
      <c r="AW587" t="s"/>
      <c r="AX587" t="s"/>
      <c r="AY587" t="s"/>
      <c r="AZ587" t="s"/>
      <c r="BA587" t="s"/>
      <c r="BB587" t="s"/>
      <c r="BC587" t="s"/>
      <c r="BD587" t="s"/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93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486</v>
      </c>
      <c r="F588" t="n">
        <v>371435</v>
      </c>
      <c r="G588" t="s">
        <v>74</v>
      </c>
      <c r="H588" t="s">
        <v>75</v>
      </c>
      <c r="I588" t="s"/>
      <c r="J588" t="s">
        <v>76</v>
      </c>
      <c r="K588" t="n">
        <v>38</v>
      </c>
      <c r="L588" t="s">
        <v>77</v>
      </c>
      <c r="M588" t="s"/>
      <c r="N588" t="s">
        <v>78</v>
      </c>
      <c r="O588" t="s">
        <v>79</v>
      </c>
      <c r="P588" t="s">
        <v>487</v>
      </c>
      <c r="Q588" t="s"/>
      <c r="R588" t="s">
        <v>80</v>
      </c>
      <c r="S588" t="s">
        <v>390</v>
      </c>
      <c r="T588" t="s">
        <v>82</v>
      </c>
      <c r="U588" t="s"/>
      <c r="V588" t="s">
        <v>83</v>
      </c>
      <c r="W588" t="s">
        <v>84</v>
      </c>
      <c r="X588" t="s"/>
      <c r="Y588" t="s">
        <v>85</v>
      </c>
      <c r="Z588">
        <f>HYPERLINK("https://hotelmonitor-cachepage.eclerx.com/savepage/tk_15432232092036629_sr_2047.html","info")</f>
        <v/>
      </c>
      <c r="AA588" t="n">
        <v>103469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>
        <v>87</v>
      </c>
      <c r="AO588" t="s">
        <v>88</v>
      </c>
      <c r="AP588" t="n">
        <v>588</v>
      </c>
      <c r="AQ588" t="s">
        <v>89</v>
      </c>
      <c r="AR588" t="s">
        <v>95</v>
      </c>
      <c r="AS588" t="s"/>
      <c r="AT588" t="s">
        <v>91</v>
      </c>
      <c r="AU588" t="s"/>
      <c r="AV588" t="s"/>
      <c r="AW588" t="s"/>
      <c r="AX588" t="s"/>
      <c r="AY588" t="n">
        <v>2267730</v>
      </c>
      <c r="AZ588" t="s">
        <v>488</v>
      </c>
      <c r="BA588" t="s"/>
      <c r="BB588" t="n">
        <v>1508518</v>
      </c>
      <c r="BC588" t="n">
        <v>-16.802767</v>
      </c>
      <c r="BD588" t="n">
        <v>28.352654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93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486</v>
      </c>
      <c r="F589" t="n">
        <v>371435</v>
      </c>
      <c r="G589" t="s">
        <v>74</v>
      </c>
      <c r="H589" t="s">
        <v>75</v>
      </c>
      <c r="I589" t="s"/>
      <c r="J589" t="s">
        <v>76</v>
      </c>
      <c r="K589" t="n">
        <v>41</v>
      </c>
      <c r="L589" t="s">
        <v>77</v>
      </c>
      <c r="M589" t="s"/>
      <c r="N589" t="s">
        <v>78</v>
      </c>
      <c r="O589" t="s">
        <v>79</v>
      </c>
      <c r="P589" t="s">
        <v>487</v>
      </c>
      <c r="Q589" t="s"/>
      <c r="R589" t="s">
        <v>80</v>
      </c>
      <c r="S589" t="s">
        <v>360</v>
      </c>
      <c r="T589" t="s">
        <v>82</v>
      </c>
      <c r="U589" t="s"/>
      <c r="V589" t="s">
        <v>83</v>
      </c>
      <c r="W589" t="s">
        <v>84</v>
      </c>
      <c r="X589" t="s"/>
      <c r="Y589" t="s">
        <v>85</v>
      </c>
      <c r="Z589">
        <f>HYPERLINK("https://hotelmonitor-cachepage.eclerx.com/savepage/tk_15432232092036629_sr_2047.html","info")</f>
        <v/>
      </c>
      <c r="AA589" t="n">
        <v>103469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>
        <v>87</v>
      </c>
      <c r="AO589" t="s">
        <v>88</v>
      </c>
      <c r="AP589" t="n">
        <v>588</v>
      </c>
      <c r="AQ589" t="s">
        <v>89</v>
      </c>
      <c r="AR589" t="s">
        <v>96</v>
      </c>
      <c r="AS589" t="s"/>
      <c r="AT589" t="s">
        <v>91</v>
      </c>
      <c r="AU589" t="s"/>
      <c r="AV589" t="s"/>
      <c r="AW589" t="s"/>
      <c r="AX589" t="s"/>
      <c r="AY589" t="n">
        <v>2267730</v>
      </c>
      <c r="AZ589" t="s">
        <v>488</v>
      </c>
      <c r="BA589" t="s"/>
      <c r="BB589" t="n">
        <v>1508518</v>
      </c>
      <c r="BC589" t="n">
        <v>-16.802767</v>
      </c>
      <c r="BD589" t="n">
        <v>28.352654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93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486</v>
      </c>
      <c r="F590" t="n">
        <v>371435</v>
      </c>
      <c r="G590" t="s">
        <v>74</v>
      </c>
      <c r="H590" t="s">
        <v>75</v>
      </c>
      <c r="I590" t="s"/>
      <c r="J590" t="s">
        <v>76</v>
      </c>
      <c r="K590" t="n">
        <v>40</v>
      </c>
      <c r="L590" t="s">
        <v>77</v>
      </c>
      <c r="M590" t="s"/>
      <c r="N590" t="s">
        <v>78</v>
      </c>
      <c r="O590" t="s">
        <v>79</v>
      </c>
      <c r="P590" t="s">
        <v>487</v>
      </c>
      <c r="Q590" t="s"/>
      <c r="R590" t="s">
        <v>80</v>
      </c>
      <c r="S590" t="s">
        <v>330</v>
      </c>
      <c r="T590" t="s">
        <v>82</v>
      </c>
      <c r="U590" t="s"/>
      <c r="V590" t="s">
        <v>83</v>
      </c>
      <c r="W590" t="s">
        <v>84</v>
      </c>
      <c r="X590" t="s"/>
      <c r="Y590" t="s">
        <v>85</v>
      </c>
      <c r="Z590">
        <f>HYPERLINK("https://hotelmonitor-cachepage.eclerx.com/savepage/tk_15432232092036629_sr_2047.html","info")</f>
        <v/>
      </c>
      <c r="AA590" t="n">
        <v>103469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>
        <v>87</v>
      </c>
      <c r="AO590" t="s">
        <v>88</v>
      </c>
      <c r="AP590" t="n">
        <v>588</v>
      </c>
      <c r="AQ590" t="s">
        <v>89</v>
      </c>
      <c r="AR590" t="s">
        <v>99</v>
      </c>
      <c r="AS590" t="s"/>
      <c r="AT590" t="s">
        <v>91</v>
      </c>
      <c r="AU590" t="s"/>
      <c r="AV590" t="s"/>
      <c r="AW590" t="s"/>
      <c r="AX590" t="s"/>
      <c r="AY590" t="n">
        <v>2267730</v>
      </c>
      <c r="AZ590" t="s">
        <v>488</v>
      </c>
      <c r="BA590" t="s"/>
      <c r="BB590" t="n">
        <v>1508518</v>
      </c>
      <c r="BC590" t="n">
        <v>-16.802767</v>
      </c>
      <c r="BD590" t="n">
        <v>28.352654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93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486</v>
      </c>
      <c r="F591" t="n">
        <v>371435</v>
      </c>
      <c r="G591" t="s">
        <v>74</v>
      </c>
      <c r="H591" t="s">
        <v>75</v>
      </c>
      <c r="I591" t="s"/>
      <c r="J591" t="s">
        <v>76</v>
      </c>
      <c r="K591" t="n">
        <v>41</v>
      </c>
      <c r="L591" t="s">
        <v>77</v>
      </c>
      <c r="M591" t="s"/>
      <c r="N591" t="s">
        <v>78</v>
      </c>
      <c r="O591" t="s">
        <v>79</v>
      </c>
      <c r="P591" t="s">
        <v>487</v>
      </c>
      <c r="Q591" t="s"/>
      <c r="R591" t="s">
        <v>80</v>
      </c>
      <c r="S591" t="s">
        <v>360</v>
      </c>
      <c r="T591" t="s">
        <v>82</v>
      </c>
      <c r="U591" t="s"/>
      <c r="V591" t="s">
        <v>83</v>
      </c>
      <c r="W591" t="s">
        <v>84</v>
      </c>
      <c r="X591" t="s"/>
      <c r="Y591" t="s">
        <v>85</v>
      </c>
      <c r="Z591">
        <f>HYPERLINK("https://hotelmonitor-cachepage.eclerx.com/savepage/tk_15432232092036629_sr_2047.html","info")</f>
        <v/>
      </c>
      <c r="AA591" t="n">
        <v>103469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>
        <v>87</v>
      </c>
      <c r="AO591" t="s">
        <v>88</v>
      </c>
      <c r="AP591" t="n">
        <v>588</v>
      </c>
      <c r="AQ591" t="s">
        <v>89</v>
      </c>
      <c r="AR591" t="s">
        <v>106</v>
      </c>
      <c r="AS591" t="s"/>
      <c r="AT591" t="s">
        <v>91</v>
      </c>
      <c r="AU591" t="s"/>
      <c r="AV591" t="s"/>
      <c r="AW591" t="s"/>
      <c r="AX591" t="s"/>
      <c r="AY591" t="n">
        <v>2267730</v>
      </c>
      <c r="AZ591" t="s">
        <v>488</v>
      </c>
      <c r="BA591" t="s"/>
      <c r="BB591" t="n">
        <v>1508518</v>
      </c>
      <c r="BC591" t="n">
        <v>-16.802767</v>
      </c>
      <c r="BD591" t="n">
        <v>28.352654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93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486</v>
      </c>
      <c r="F592" t="n">
        <v>371435</v>
      </c>
      <c r="G592" t="s">
        <v>74</v>
      </c>
      <c r="H592" t="s">
        <v>75</v>
      </c>
      <c r="I592" t="s"/>
      <c r="J592" t="s">
        <v>76</v>
      </c>
      <c r="K592" t="n">
        <v>41</v>
      </c>
      <c r="L592" t="s">
        <v>77</v>
      </c>
      <c r="M592" t="s"/>
      <c r="N592" t="s">
        <v>78</v>
      </c>
      <c r="O592" t="s">
        <v>79</v>
      </c>
      <c r="P592" t="s">
        <v>487</v>
      </c>
      <c r="Q592" t="s"/>
      <c r="R592" t="s">
        <v>80</v>
      </c>
      <c r="S592" t="s">
        <v>360</v>
      </c>
      <c r="T592" t="s">
        <v>82</v>
      </c>
      <c r="U592" t="s"/>
      <c r="V592" t="s">
        <v>83</v>
      </c>
      <c r="W592" t="s">
        <v>84</v>
      </c>
      <c r="X592" t="s"/>
      <c r="Y592" t="s">
        <v>85</v>
      </c>
      <c r="Z592">
        <f>HYPERLINK("https://hotelmonitor-cachepage.eclerx.com/savepage/tk_15432232092036629_sr_2047.html","info")</f>
        <v/>
      </c>
      <c r="AA592" t="n">
        <v>103469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>
        <v>87</v>
      </c>
      <c r="AO592" t="s">
        <v>88</v>
      </c>
      <c r="AP592" t="n">
        <v>588</v>
      </c>
      <c r="AQ592" t="s">
        <v>89</v>
      </c>
      <c r="AR592" t="s">
        <v>107</v>
      </c>
      <c r="AS592" t="s"/>
      <c r="AT592" t="s">
        <v>91</v>
      </c>
      <c r="AU592" t="s"/>
      <c r="AV592" t="s"/>
      <c r="AW592" t="s"/>
      <c r="AX592" t="s"/>
      <c r="AY592" t="n">
        <v>2267730</v>
      </c>
      <c r="AZ592" t="s">
        <v>488</v>
      </c>
      <c r="BA592" t="s"/>
      <c r="BB592" t="n">
        <v>1508518</v>
      </c>
      <c r="BC592" t="n">
        <v>-16.802767</v>
      </c>
      <c r="BD592" t="n">
        <v>28.352654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93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486</v>
      </c>
      <c r="F593" t="n">
        <v>371435</v>
      </c>
      <c r="G593" t="s">
        <v>74</v>
      </c>
      <c r="H593" t="s">
        <v>75</v>
      </c>
      <c r="I593" t="s"/>
      <c r="J593" t="s">
        <v>76</v>
      </c>
      <c r="K593" t="n">
        <v>41</v>
      </c>
      <c r="L593" t="s">
        <v>77</v>
      </c>
      <c r="M593" t="s"/>
      <c r="N593" t="s">
        <v>78</v>
      </c>
      <c r="O593" t="s">
        <v>79</v>
      </c>
      <c r="P593" t="s">
        <v>487</v>
      </c>
      <c r="Q593" t="s"/>
      <c r="R593" t="s">
        <v>80</v>
      </c>
      <c r="S593" t="s">
        <v>360</v>
      </c>
      <c r="T593" t="s">
        <v>82</v>
      </c>
      <c r="U593" t="s"/>
      <c r="V593" t="s">
        <v>83</v>
      </c>
      <c r="W593" t="s">
        <v>84</v>
      </c>
      <c r="X593" t="s"/>
      <c r="Y593" t="s">
        <v>85</v>
      </c>
      <c r="Z593">
        <f>HYPERLINK("https://hotelmonitor-cachepage.eclerx.com/savepage/tk_15432232092036629_sr_2047.html","info")</f>
        <v/>
      </c>
      <c r="AA593" t="n">
        <v>103469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>
        <v>87</v>
      </c>
      <c r="AO593" t="s">
        <v>88</v>
      </c>
      <c r="AP593" t="n">
        <v>588</v>
      </c>
      <c r="AQ593" t="s">
        <v>89</v>
      </c>
      <c r="AR593" t="s">
        <v>111</v>
      </c>
      <c r="AS593" t="s"/>
      <c r="AT593" t="s">
        <v>91</v>
      </c>
      <c r="AU593" t="s"/>
      <c r="AV593" t="s"/>
      <c r="AW593" t="s"/>
      <c r="AX593" t="s"/>
      <c r="AY593" t="n">
        <v>2267730</v>
      </c>
      <c r="AZ593" t="s">
        <v>488</v>
      </c>
      <c r="BA593" t="s"/>
      <c r="BB593" t="n">
        <v>1508518</v>
      </c>
      <c r="BC593" t="n">
        <v>-16.802767</v>
      </c>
      <c r="BD593" t="n">
        <v>28.352654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93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486</v>
      </c>
      <c r="F594" t="n">
        <v>371435</v>
      </c>
      <c r="G594" t="s">
        <v>74</v>
      </c>
      <c r="H594" t="s">
        <v>75</v>
      </c>
      <c r="I594" t="s"/>
      <c r="J594" t="s">
        <v>76</v>
      </c>
      <c r="K594" t="n">
        <v>38</v>
      </c>
      <c r="L594" t="s">
        <v>77</v>
      </c>
      <c r="M594" t="s"/>
      <c r="N594" t="s">
        <v>78</v>
      </c>
      <c r="O594" t="s">
        <v>79</v>
      </c>
      <c r="P594" t="s">
        <v>487</v>
      </c>
      <c r="Q594" t="s"/>
      <c r="R594" t="s">
        <v>80</v>
      </c>
      <c r="S594" t="s">
        <v>390</v>
      </c>
      <c r="T594" t="s">
        <v>82</v>
      </c>
      <c r="U594" t="s"/>
      <c r="V594" t="s">
        <v>83</v>
      </c>
      <c r="W594" t="s">
        <v>84</v>
      </c>
      <c r="X594" t="s"/>
      <c r="Y594" t="s">
        <v>85</v>
      </c>
      <c r="Z594">
        <f>HYPERLINK("https://hotelmonitor-cachepage.eclerx.com/savepage/tk_15432232092036629_sr_2047.html","info")</f>
        <v/>
      </c>
      <c r="AA594" t="n">
        <v>103469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>
        <v>87</v>
      </c>
      <c r="AO594" t="s">
        <v>88</v>
      </c>
      <c r="AP594" t="n">
        <v>588</v>
      </c>
      <c r="AQ594" t="s">
        <v>89</v>
      </c>
      <c r="AR594" t="s">
        <v>97</v>
      </c>
      <c r="AS594" t="s"/>
      <c r="AT594" t="s">
        <v>91</v>
      </c>
      <c r="AU594" t="s"/>
      <c r="AV594" t="s"/>
      <c r="AW594" t="s"/>
      <c r="AX594" t="s"/>
      <c r="AY594" t="n">
        <v>2267730</v>
      </c>
      <c r="AZ594" t="s">
        <v>488</v>
      </c>
      <c r="BA594" t="s"/>
      <c r="BB594" t="n">
        <v>1508518</v>
      </c>
      <c r="BC594" t="n">
        <v>-16.802767</v>
      </c>
      <c r="BD594" t="n">
        <v>28.352654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93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486</v>
      </c>
      <c r="F595" t="n">
        <v>371435</v>
      </c>
      <c r="G595" t="s">
        <v>74</v>
      </c>
      <c r="H595" t="s">
        <v>75</v>
      </c>
      <c r="I595" t="s"/>
      <c r="J595" t="s">
        <v>76</v>
      </c>
      <c r="K595" t="n">
        <v>38</v>
      </c>
      <c r="L595" t="s">
        <v>77</v>
      </c>
      <c r="M595" t="s"/>
      <c r="N595" t="s">
        <v>78</v>
      </c>
      <c r="O595" t="s">
        <v>79</v>
      </c>
      <c r="P595" t="s">
        <v>487</v>
      </c>
      <c r="Q595" t="s"/>
      <c r="R595" t="s">
        <v>80</v>
      </c>
      <c r="S595" t="s">
        <v>390</v>
      </c>
      <c r="T595" t="s">
        <v>82</v>
      </c>
      <c r="U595" t="s"/>
      <c r="V595" t="s">
        <v>83</v>
      </c>
      <c r="W595" t="s">
        <v>84</v>
      </c>
      <c r="X595" t="s"/>
      <c r="Y595" t="s">
        <v>85</v>
      </c>
      <c r="Z595">
        <f>HYPERLINK("https://hotelmonitor-cachepage.eclerx.com/savepage/tk_15432232092036629_sr_2047.html","info")</f>
        <v/>
      </c>
      <c r="AA595" t="n">
        <v>103469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>
        <v>87</v>
      </c>
      <c r="AO595" t="s">
        <v>88</v>
      </c>
      <c r="AP595" t="n">
        <v>588</v>
      </c>
      <c r="AQ595" t="s">
        <v>89</v>
      </c>
      <c r="AR595" t="s">
        <v>116</v>
      </c>
      <c r="AS595" t="s"/>
      <c r="AT595" t="s">
        <v>91</v>
      </c>
      <c r="AU595" t="s"/>
      <c r="AV595" t="s"/>
      <c r="AW595" t="s"/>
      <c r="AX595" t="s"/>
      <c r="AY595" t="n">
        <v>2267730</v>
      </c>
      <c r="AZ595" t="s">
        <v>488</v>
      </c>
      <c r="BA595" t="s"/>
      <c r="BB595" t="n">
        <v>1508518</v>
      </c>
      <c r="BC595" t="n">
        <v>-16.802767</v>
      </c>
      <c r="BD595" t="n">
        <v>28.352654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93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486</v>
      </c>
      <c r="F596" t="n">
        <v>371435</v>
      </c>
      <c r="G596" t="s">
        <v>74</v>
      </c>
      <c r="H596" t="s">
        <v>75</v>
      </c>
      <c r="I596" t="s"/>
      <c r="J596" t="s">
        <v>76</v>
      </c>
      <c r="K596" t="n">
        <v>38</v>
      </c>
      <c r="L596" t="s">
        <v>77</v>
      </c>
      <c r="M596" t="s"/>
      <c r="N596" t="s">
        <v>78</v>
      </c>
      <c r="O596" t="s">
        <v>79</v>
      </c>
      <c r="P596" t="s">
        <v>487</v>
      </c>
      <c r="Q596" t="s"/>
      <c r="R596" t="s">
        <v>80</v>
      </c>
      <c r="S596" t="s">
        <v>390</v>
      </c>
      <c r="T596" t="s">
        <v>82</v>
      </c>
      <c r="U596" t="s"/>
      <c r="V596" t="s">
        <v>83</v>
      </c>
      <c r="W596" t="s">
        <v>84</v>
      </c>
      <c r="X596" t="s"/>
      <c r="Y596" t="s">
        <v>85</v>
      </c>
      <c r="Z596">
        <f>HYPERLINK("https://hotelmonitor-cachepage.eclerx.com/savepage/tk_15432232092036629_sr_2047.html","info")</f>
        <v/>
      </c>
      <c r="AA596" t="n">
        <v>103469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>
        <v>87</v>
      </c>
      <c r="AO596" t="s">
        <v>88</v>
      </c>
      <c r="AP596" t="n">
        <v>588</v>
      </c>
      <c r="AQ596" t="s">
        <v>89</v>
      </c>
      <c r="AR596" t="s">
        <v>133</v>
      </c>
      <c r="AS596" t="s"/>
      <c r="AT596" t="s">
        <v>91</v>
      </c>
      <c r="AU596" t="s"/>
      <c r="AV596" t="s"/>
      <c r="AW596" t="s"/>
      <c r="AX596" t="s"/>
      <c r="AY596" t="n">
        <v>2267730</v>
      </c>
      <c r="AZ596" t="s">
        <v>488</v>
      </c>
      <c r="BA596" t="s"/>
      <c r="BB596" t="n">
        <v>1508518</v>
      </c>
      <c r="BC596" t="n">
        <v>-16.802767</v>
      </c>
      <c r="BD596" t="n">
        <v>28.352654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93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489</v>
      </c>
      <c r="F597" t="s"/>
      <c r="G597" t="s">
        <v>74</v>
      </c>
      <c r="H597" t="s">
        <v>75</v>
      </c>
      <c r="I597" t="s"/>
      <c r="J597" t="s">
        <v>76</v>
      </c>
      <c r="K597" t="n">
        <v>44</v>
      </c>
      <c r="L597" t="s">
        <v>77</v>
      </c>
      <c r="M597" t="s"/>
      <c r="N597" t="s">
        <v>78</v>
      </c>
      <c r="O597" t="s">
        <v>79</v>
      </c>
      <c r="P597" t="s">
        <v>489</v>
      </c>
      <c r="Q597" t="s"/>
      <c r="R597" t="s">
        <v>80</v>
      </c>
      <c r="S597" t="s">
        <v>194</v>
      </c>
      <c r="T597" t="s">
        <v>82</v>
      </c>
      <c r="U597" t="s"/>
      <c r="V597" t="s">
        <v>83</v>
      </c>
      <c r="W597" t="s">
        <v>84</v>
      </c>
      <c r="X597" t="s"/>
      <c r="Y597" t="s">
        <v>85</v>
      </c>
      <c r="Z597">
        <f>HYPERLINK("https://hotelmonitor-cachepage.eclerx.com/savepage/tk_15432226010429914_sr_2047.html","info")</f>
        <v/>
      </c>
      <c r="AA597" t="s"/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>
        <v>87</v>
      </c>
      <c r="AO597" t="s">
        <v>88</v>
      </c>
      <c r="AP597" t="n">
        <v>502</v>
      </c>
      <c r="AQ597" t="s">
        <v>89</v>
      </c>
      <c r="AR597" t="s">
        <v>71</v>
      </c>
      <c r="AS597" t="s"/>
      <c r="AT597" t="s">
        <v>91</v>
      </c>
      <c r="AU597" t="s"/>
      <c r="AV597" t="s"/>
      <c r="AW597" t="s"/>
      <c r="AX597" t="s"/>
      <c r="AY597" t="s"/>
      <c r="AZ597" t="s"/>
      <c r="BA597" t="s"/>
      <c r="BB597" t="s"/>
      <c r="BC597" t="s"/>
      <c r="BD597" t="s"/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93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490</v>
      </c>
      <c r="F598" t="n">
        <v>575159</v>
      </c>
      <c r="G598" t="s">
        <v>74</v>
      </c>
      <c r="H598" t="s">
        <v>75</v>
      </c>
      <c r="I598" t="s"/>
      <c r="J598" t="s">
        <v>76</v>
      </c>
      <c r="K598" t="n">
        <v>52</v>
      </c>
      <c r="L598" t="s">
        <v>77</v>
      </c>
      <c r="M598" t="s"/>
      <c r="N598" t="s">
        <v>78</v>
      </c>
      <c r="O598" t="s">
        <v>79</v>
      </c>
      <c r="P598" t="s">
        <v>490</v>
      </c>
      <c r="Q598" t="s"/>
      <c r="R598" t="s">
        <v>80</v>
      </c>
      <c r="S598" t="s">
        <v>491</v>
      </c>
      <c r="T598" t="s">
        <v>82</v>
      </c>
      <c r="U598" t="s"/>
      <c r="V598" t="s">
        <v>83</v>
      </c>
      <c r="W598" t="s">
        <v>84</v>
      </c>
      <c r="X598" t="s"/>
      <c r="Y598" t="s">
        <v>85</v>
      </c>
      <c r="Z598">
        <f>HYPERLINK("https://hotelmonitor-cachepage.eclerx.com/savepage/tk_1543219698979742_sr_2047.html","info")</f>
        <v/>
      </c>
      <c r="AA598" t="n">
        <v>1126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>
        <v>87</v>
      </c>
      <c r="AO598" t="s">
        <v>88</v>
      </c>
      <c r="AP598" t="n">
        <v>95</v>
      </c>
      <c r="AQ598" t="s">
        <v>89</v>
      </c>
      <c r="AR598" t="s">
        <v>95</v>
      </c>
      <c r="AS598" t="s"/>
      <c r="AT598" t="s">
        <v>91</v>
      </c>
      <c r="AU598" t="s"/>
      <c r="AV598" t="s"/>
      <c r="AW598" t="s"/>
      <c r="AX598" t="s"/>
      <c r="AY598" t="n">
        <v>2268193</v>
      </c>
      <c r="AZ598" t="s">
        <v>492</v>
      </c>
      <c r="BA598" t="s"/>
      <c r="BB598" t="n">
        <v>584106</v>
      </c>
      <c r="BC598" t="n">
        <v>-16.641506</v>
      </c>
      <c r="BD598" t="n">
        <v>28.007996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93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490</v>
      </c>
      <c r="F599" t="n">
        <v>575159</v>
      </c>
      <c r="G599" t="s">
        <v>74</v>
      </c>
      <c r="H599" t="s">
        <v>75</v>
      </c>
      <c r="I599" t="s"/>
      <c r="J599" t="s">
        <v>76</v>
      </c>
      <c r="K599" t="n">
        <v>52</v>
      </c>
      <c r="L599" t="s">
        <v>77</v>
      </c>
      <c r="M599" t="s"/>
      <c r="N599" t="s">
        <v>78</v>
      </c>
      <c r="O599" t="s">
        <v>79</v>
      </c>
      <c r="P599" t="s">
        <v>490</v>
      </c>
      <c r="Q599" t="s"/>
      <c r="R599" t="s">
        <v>80</v>
      </c>
      <c r="S599" t="s">
        <v>491</v>
      </c>
      <c r="T599" t="s">
        <v>82</v>
      </c>
      <c r="U599" t="s"/>
      <c r="V599" t="s">
        <v>83</v>
      </c>
      <c r="W599" t="s">
        <v>84</v>
      </c>
      <c r="X599" t="s"/>
      <c r="Y599" t="s">
        <v>85</v>
      </c>
      <c r="Z599">
        <f>HYPERLINK("https://hotelmonitor-cachepage.eclerx.com/savepage/tk_1543219698979742_sr_2047.html","info")</f>
        <v/>
      </c>
      <c r="AA599" t="n">
        <v>1126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>
        <v>87</v>
      </c>
      <c r="AO599" t="s">
        <v>88</v>
      </c>
      <c r="AP599" t="n">
        <v>95</v>
      </c>
      <c r="AQ599" t="s">
        <v>89</v>
      </c>
      <c r="AR599" t="s">
        <v>97</v>
      </c>
      <c r="AS599" t="s"/>
      <c r="AT599" t="s">
        <v>91</v>
      </c>
      <c r="AU599" t="s"/>
      <c r="AV599" t="s"/>
      <c r="AW599" t="s"/>
      <c r="AX599" t="s"/>
      <c r="AY599" t="n">
        <v>2268193</v>
      </c>
      <c r="AZ599" t="s">
        <v>492</v>
      </c>
      <c r="BA599" t="s"/>
      <c r="BB599" t="n">
        <v>584106</v>
      </c>
      <c r="BC599" t="n">
        <v>-16.641506</v>
      </c>
      <c r="BD599" t="n">
        <v>28.007996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93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490</v>
      </c>
      <c r="F600" t="n">
        <v>575159</v>
      </c>
      <c r="G600" t="s">
        <v>74</v>
      </c>
      <c r="H600" t="s">
        <v>75</v>
      </c>
      <c r="I600" t="s"/>
      <c r="J600" t="s">
        <v>76</v>
      </c>
      <c r="K600" t="n">
        <v>70</v>
      </c>
      <c r="L600" t="s">
        <v>77</v>
      </c>
      <c r="M600" t="s"/>
      <c r="N600" t="s">
        <v>78</v>
      </c>
      <c r="O600" t="s">
        <v>79</v>
      </c>
      <c r="P600" t="s">
        <v>490</v>
      </c>
      <c r="Q600" t="s"/>
      <c r="R600" t="s">
        <v>80</v>
      </c>
      <c r="S600" t="s">
        <v>183</v>
      </c>
      <c r="T600" t="s">
        <v>82</v>
      </c>
      <c r="U600" t="s"/>
      <c r="V600" t="s">
        <v>83</v>
      </c>
      <c r="W600" t="s">
        <v>84</v>
      </c>
      <c r="X600" t="s"/>
      <c r="Y600" t="s">
        <v>85</v>
      </c>
      <c r="Z600">
        <f>HYPERLINK("https://hotelmonitor-cachepage.eclerx.com/savepage/tk_1543219698979742_sr_2047.html","info")</f>
        <v/>
      </c>
      <c r="AA600" t="n">
        <v>1126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>
        <v>87</v>
      </c>
      <c r="AO600" t="s">
        <v>88</v>
      </c>
      <c r="AP600" t="n">
        <v>95</v>
      </c>
      <c r="AQ600" t="s">
        <v>89</v>
      </c>
      <c r="AR600" t="s">
        <v>109</v>
      </c>
      <c r="AS600" t="s"/>
      <c r="AT600" t="s">
        <v>91</v>
      </c>
      <c r="AU600" t="s"/>
      <c r="AV600" t="s"/>
      <c r="AW600" t="s"/>
      <c r="AX600" t="s"/>
      <c r="AY600" t="n">
        <v>2268193</v>
      </c>
      <c r="AZ600" t="s">
        <v>492</v>
      </c>
      <c r="BA600" t="s"/>
      <c r="BB600" t="n">
        <v>584106</v>
      </c>
      <c r="BC600" t="n">
        <v>-16.641506</v>
      </c>
      <c r="BD600" t="n">
        <v>28.007996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93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490</v>
      </c>
      <c r="F601" t="n">
        <v>575159</v>
      </c>
      <c r="G601" t="s">
        <v>74</v>
      </c>
      <c r="H601" t="s">
        <v>75</v>
      </c>
      <c r="I601" t="s"/>
      <c r="J601" t="s">
        <v>76</v>
      </c>
      <c r="K601" t="n">
        <v>73</v>
      </c>
      <c r="L601" t="s">
        <v>77</v>
      </c>
      <c r="M601" t="s"/>
      <c r="N601" t="s">
        <v>78</v>
      </c>
      <c r="O601" t="s">
        <v>79</v>
      </c>
      <c r="P601" t="s">
        <v>490</v>
      </c>
      <c r="Q601" t="s"/>
      <c r="R601" t="s">
        <v>80</v>
      </c>
      <c r="S601" t="s">
        <v>477</v>
      </c>
      <c r="T601" t="s">
        <v>82</v>
      </c>
      <c r="U601" t="s"/>
      <c r="V601" t="s">
        <v>83</v>
      </c>
      <c r="W601" t="s">
        <v>84</v>
      </c>
      <c r="X601" t="s"/>
      <c r="Y601" t="s">
        <v>85</v>
      </c>
      <c r="Z601">
        <f>HYPERLINK("https://hotelmonitor-cachepage.eclerx.com/savepage/tk_1543219698979742_sr_2047.html","info")</f>
        <v/>
      </c>
      <c r="AA601" t="n">
        <v>1126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/>
      <c r="AM601" t="s"/>
      <c r="AN601" t="s">
        <v>87</v>
      </c>
      <c r="AO601" t="s">
        <v>88</v>
      </c>
      <c r="AP601" t="n">
        <v>95</v>
      </c>
      <c r="AQ601" t="s">
        <v>89</v>
      </c>
      <c r="AR601" t="s">
        <v>113</v>
      </c>
      <c r="AS601" t="s"/>
      <c r="AT601" t="s">
        <v>91</v>
      </c>
      <c r="AU601" t="s"/>
      <c r="AV601" t="s"/>
      <c r="AW601" t="s"/>
      <c r="AX601" t="s"/>
      <c r="AY601" t="n">
        <v>2268193</v>
      </c>
      <c r="AZ601" t="s">
        <v>492</v>
      </c>
      <c r="BA601" t="s"/>
      <c r="BB601" t="n">
        <v>584106</v>
      </c>
      <c r="BC601" t="n">
        <v>-16.641506</v>
      </c>
      <c r="BD601" t="n">
        <v>28.007996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93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490</v>
      </c>
      <c r="F602" t="n">
        <v>575159</v>
      </c>
      <c r="G602" t="s">
        <v>74</v>
      </c>
      <c r="H602" t="s">
        <v>75</v>
      </c>
      <c r="I602" t="s"/>
      <c r="J602" t="s">
        <v>76</v>
      </c>
      <c r="K602" t="n">
        <v>57</v>
      </c>
      <c r="L602" t="s">
        <v>77</v>
      </c>
      <c r="M602" t="s"/>
      <c r="N602" t="s">
        <v>78</v>
      </c>
      <c r="O602" t="s">
        <v>79</v>
      </c>
      <c r="P602" t="s">
        <v>490</v>
      </c>
      <c r="Q602" t="s"/>
      <c r="R602" t="s">
        <v>80</v>
      </c>
      <c r="S602" t="s">
        <v>375</v>
      </c>
      <c r="T602" t="s">
        <v>82</v>
      </c>
      <c r="U602" t="s"/>
      <c r="V602" t="s">
        <v>83</v>
      </c>
      <c r="W602" t="s">
        <v>84</v>
      </c>
      <c r="X602" t="s"/>
      <c r="Y602" t="s">
        <v>85</v>
      </c>
      <c r="Z602">
        <f>HYPERLINK("https://hotelmonitor-cachepage.eclerx.com/savepage/tk_1543219698979742_sr_2047.html","info")</f>
        <v/>
      </c>
      <c r="AA602" t="n">
        <v>1126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/>
      <c r="AM602" t="s"/>
      <c r="AN602" t="s">
        <v>87</v>
      </c>
      <c r="AO602" t="s">
        <v>88</v>
      </c>
      <c r="AP602" t="n">
        <v>95</v>
      </c>
      <c r="AQ602" t="s">
        <v>89</v>
      </c>
      <c r="AR602" t="s">
        <v>106</v>
      </c>
      <c r="AS602" t="s"/>
      <c r="AT602" t="s">
        <v>91</v>
      </c>
      <c r="AU602" t="s"/>
      <c r="AV602" t="s"/>
      <c r="AW602" t="s"/>
      <c r="AX602" t="s"/>
      <c r="AY602" t="n">
        <v>2268193</v>
      </c>
      <c r="AZ602" t="s">
        <v>492</v>
      </c>
      <c r="BA602" t="s"/>
      <c r="BB602" t="n">
        <v>584106</v>
      </c>
      <c r="BC602" t="n">
        <v>-16.641506</v>
      </c>
      <c r="BD602" t="n">
        <v>28.007996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93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490</v>
      </c>
      <c r="F603" t="n">
        <v>575159</v>
      </c>
      <c r="G603" t="s">
        <v>74</v>
      </c>
      <c r="H603" t="s">
        <v>75</v>
      </c>
      <c r="I603" t="s"/>
      <c r="J603" t="s">
        <v>76</v>
      </c>
      <c r="K603" t="n">
        <v>67</v>
      </c>
      <c r="L603" t="s">
        <v>77</v>
      </c>
      <c r="M603" t="s"/>
      <c r="N603" t="s">
        <v>78</v>
      </c>
      <c r="O603" t="s">
        <v>79</v>
      </c>
      <c r="P603" t="s">
        <v>490</v>
      </c>
      <c r="Q603" t="s"/>
      <c r="R603" t="s">
        <v>80</v>
      </c>
      <c r="S603" t="s">
        <v>381</v>
      </c>
      <c r="T603" t="s">
        <v>82</v>
      </c>
      <c r="U603" t="s"/>
      <c r="V603" t="s">
        <v>83</v>
      </c>
      <c r="W603" t="s">
        <v>84</v>
      </c>
      <c r="X603" t="s"/>
      <c r="Y603" t="s">
        <v>85</v>
      </c>
      <c r="Z603">
        <f>HYPERLINK("https://hotelmonitor-cachepage.eclerx.com/savepage/tk_1543219698979742_sr_2047.html","info")</f>
        <v/>
      </c>
      <c r="AA603" t="n">
        <v>1126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87</v>
      </c>
      <c r="AL603" t="s"/>
      <c r="AM603" t="s"/>
      <c r="AN603" t="s">
        <v>87</v>
      </c>
      <c r="AO603" t="s">
        <v>88</v>
      </c>
      <c r="AP603" t="n">
        <v>95</v>
      </c>
      <c r="AQ603" t="s">
        <v>89</v>
      </c>
      <c r="AR603" t="s">
        <v>99</v>
      </c>
      <c r="AS603" t="s"/>
      <c r="AT603" t="s">
        <v>91</v>
      </c>
      <c r="AU603" t="s"/>
      <c r="AV603" t="s"/>
      <c r="AW603" t="s"/>
      <c r="AX603" t="s"/>
      <c r="AY603" t="n">
        <v>2268193</v>
      </c>
      <c r="AZ603" t="s">
        <v>492</v>
      </c>
      <c r="BA603" t="s"/>
      <c r="BB603" t="n">
        <v>584106</v>
      </c>
      <c r="BC603" t="n">
        <v>-16.641506</v>
      </c>
      <c r="BD603" t="n">
        <v>28.007996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93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490</v>
      </c>
      <c r="F604" t="n">
        <v>575159</v>
      </c>
      <c r="G604" t="s">
        <v>74</v>
      </c>
      <c r="H604" t="s">
        <v>75</v>
      </c>
      <c r="I604" t="s"/>
      <c r="J604" t="s">
        <v>76</v>
      </c>
      <c r="K604" t="n">
        <v>81</v>
      </c>
      <c r="L604" t="s">
        <v>77</v>
      </c>
      <c r="M604" t="s"/>
      <c r="N604" t="s">
        <v>78</v>
      </c>
      <c r="O604" t="s">
        <v>79</v>
      </c>
      <c r="P604" t="s">
        <v>490</v>
      </c>
      <c r="Q604" t="s"/>
      <c r="R604" t="s">
        <v>80</v>
      </c>
      <c r="S604" t="s">
        <v>184</v>
      </c>
      <c r="T604" t="s">
        <v>82</v>
      </c>
      <c r="U604" t="s"/>
      <c r="V604" t="s">
        <v>83</v>
      </c>
      <c r="W604" t="s">
        <v>84</v>
      </c>
      <c r="X604" t="s"/>
      <c r="Y604" t="s">
        <v>85</v>
      </c>
      <c r="Z604">
        <f>HYPERLINK("https://hotelmonitor-cachepage.eclerx.com/savepage/tk_1543219698979742_sr_2047.html","info")</f>
        <v/>
      </c>
      <c r="AA604" t="n">
        <v>1126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87</v>
      </c>
      <c r="AL604" t="s"/>
      <c r="AM604" t="s"/>
      <c r="AN604" t="s">
        <v>87</v>
      </c>
      <c r="AO604" t="s">
        <v>88</v>
      </c>
      <c r="AP604" t="n">
        <v>95</v>
      </c>
      <c r="AQ604" t="s">
        <v>89</v>
      </c>
      <c r="AR604" t="s">
        <v>101</v>
      </c>
      <c r="AS604" t="s"/>
      <c r="AT604" t="s">
        <v>91</v>
      </c>
      <c r="AU604" t="s"/>
      <c r="AV604" t="s"/>
      <c r="AW604" t="s"/>
      <c r="AX604" t="s"/>
      <c r="AY604" t="n">
        <v>2268193</v>
      </c>
      <c r="AZ604" t="s">
        <v>492</v>
      </c>
      <c r="BA604" t="s"/>
      <c r="BB604" t="n">
        <v>584106</v>
      </c>
      <c r="BC604" t="n">
        <v>-16.641506</v>
      </c>
      <c r="BD604" t="n">
        <v>28.007996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93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490</v>
      </c>
      <c r="F605" t="n">
        <v>575159</v>
      </c>
      <c r="G605" t="s">
        <v>74</v>
      </c>
      <c r="H605" t="s">
        <v>75</v>
      </c>
      <c r="I605" t="s"/>
      <c r="J605" t="s">
        <v>76</v>
      </c>
      <c r="K605" t="n">
        <v>57</v>
      </c>
      <c r="L605" t="s">
        <v>77</v>
      </c>
      <c r="M605" t="s"/>
      <c r="N605" t="s">
        <v>78</v>
      </c>
      <c r="O605" t="s">
        <v>79</v>
      </c>
      <c r="P605" t="s">
        <v>490</v>
      </c>
      <c r="Q605" t="s"/>
      <c r="R605" t="s">
        <v>80</v>
      </c>
      <c r="S605" t="s">
        <v>375</v>
      </c>
      <c r="T605" t="s">
        <v>82</v>
      </c>
      <c r="U605" t="s"/>
      <c r="V605" t="s">
        <v>83</v>
      </c>
      <c r="W605" t="s">
        <v>84</v>
      </c>
      <c r="X605" t="s"/>
      <c r="Y605" t="s">
        <v>85</v>
      </c>
      <c r="Z605">
        <f>HYPERLINK("https://hotelmonitor-cachepage.eclerx.com/savepage/tk_1543219698979742_sr_2047.html","info")</f>
        <v/>
      </c>
      <c r="AA605" t="n">
        <v>1126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87</v>
      </c>
      <c r="AL605" t="s"/>
      <c r="AM605" t="s"/>
      <c r="AN605" t="s">
        <v>87</v>
      </c>
      <c r="AO605" t="s">
        <v>88</v>
      </c>
      <c r="AP605" t="n">
        <v>95</v>
      </c>
      <c r="AQ605" t="s">
        <v>89</v>
      </c>
      <c r="AR605" t="s">
        <v>96</v>
      </c>
      <c r="AS605" t="s"/>
      <c r="AT605" t="s">
        <v>91</v>
      </c>
      <c r="AU605" t="s"/>
      <c r="AV605" t="s"/>
      <c r="AW605" t="s"/>
      <c r="AX605" t="s"/>
      <c r="AY605" t="n">
        <v>2268193</v>
      </c>
      <c r="AZ605" t="s">
        <v>492</v>
      </c>
      <c r="BA605" t="s"/>
      <c r="BB605" t="n">
        <v>584106</v>
      </c>
      <c r="BC605" t="n">
        <v>-16.641506</v>
      </c>
      <c r="BD605" t="n">
        <v>28.007996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93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490</v>
      </c>
      <c r="F606" t="n">
        <v>575159</v>
      </c>
      <c r="G606" t="s">
        <v>74</v>
      </c>
      <c r="H606" t="s">
        <v>75</v>
      </c>
      <c r="I606" t="s"/>
      <c r="J606" t="s">
        <v>76</v>
      </c>
      <c r="K606" t="n">
        <v>57</v>
      </c>
      <c r="L606" t="s">
        <v>77</v>
      </c>
      <c r="M606" t="s"/>
      <c r="N606" t="s">
        <v>78</v>
      </c>
      <c r="O606" t="s">
        <v>79</v>
      </c>
      <c r="P606" t="s">
        <v>490</v>
      </c>
      <c r="Q606" t="s"/>
      <c r="R606" t="s">
        <v>80</v>
      </c>
      <c r="S606" t="s">
        <v>375</v>
      </c>
      <c r="T606" t="s">
        <v>82</v>
      </c>
      <c r="U606" t="s"/>
      <c r="V606" t="s">
        <v>83</v>
      </c>
      <c r="W606" t="s">
        <v>84</v>
      </c>
      <c r="X606" t="s"/>
      <c r="Y606" t="s">
        <v>85</v>
      </c>
      <c r="Z606">
        <f>HYPERLINK("https://hotelmonitor-cachepage.eclerx.com/savepage/tk_1543219698979742_sr_2047.html","info")</f>
        <v/>
      </c>
      <c r="AA606" t="n">
        <v>1126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87</v>
      </c>
      <c r="AL606" t="s"/>
      <c r="AM606" t="s"/>
      <c r="AN606" t="s">
        <v>87</v>
      </c>
      <c r="AO606" t="s">
        <v>88</v>
      </c>
      <c r="AP606" t="n">
        <v>95</v>
      </c>
      <c r="AQ606" t="s">
        <v>89</v>
      </c>
      <c r="AR606" t="s">
        <v>107</v>
      </c>
      <c r="AS606" t="s"/>
      <c r="AT606" t="s">
        <v>91</v>
      </c>
      <c r="AU606" t="s"/>
      <c r="AV606" t="s"/>
      <c r="AW606" t="s"/>
      <c r="AX606" t="s"/>
      <c r="AY606" t="n">
        <v>2268193</v>
      </c>
      <c r="AZ606" t="s">
        <v>492</v>
      </c>
      <c r="BA606" t="s"/>
      <c r="BB606" t="n">
        <v>584106</v>
      </c>
      <c r="BC606" t="n">
        <v>-16.641506</v>
      </c>
      <c r="BD606" t="n">
        <v>28.007996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93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490</v>
      </c>
      <c r="F607" t="n">
        <v>575159</v>
      </c>
      <c r="G607" t="s">
        <v>74</v>
      </c>
      <c r="H607" t="s">
        <v>75</v>
      </c>
      <c r="I607" t="s"/>
      <c r="J607" t="s">
        <v>76</v>
      </c>
      <c r="K607" t="n">
        <v>52</v>
      </c>
      <c r="L607" t="s">
        <v>77</v>
      </c>
      <c r="M607" t="s"/>
      <c r="N607" t="s">
        <v>78</v>
      </c>
      <c r="O607" t="s">
        <v>79</v>
      </c>
      <c r="P607" t="s">
        <v>490</v>
      </c>
      <c r="Q607" t="s"/>
      <c r="R607" t="s">
        <v>80</v>
      </c>
      <c r="S607" t="s">
        <v>491</v>
      </c>
      <c r="T607" t="s">
        <v>82</v>
      </c>
      <c r="U607" t="s"/>
      <c r="V607" t="s">
        <v>83</v>
      </c>
      <c r="W607" t="s">
        <v>84</v>
      </c>
      <c r="X607" t="s"/>
      <c r="Y607" t="s">
        <v>85</v>
      </c>
      <c r="Z607">
        <f>HYPERLINK("https://hotelmonitor-cachepage.eclerx.com/savepage/tk_1543219698979742_sr_2047.html","info")</f>
        <v/>
      </c>
      <c r="AA607" t="n">
        <v>1126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87</v>
      </c>
      <c r="AL607" t="s"/>
      <c r="AM607" t="s"/>
      <c r="AN607" t="s">
        <v>87</v>
      </c>
      <c r="AO607" t="s">
        <v>88</v>
      </c>
      <c r="AP607" t="n">
        <v>95</v>
      </c>
      <c r="AQ607" t="s">
        <v>89</v>
      </c>
      <c r="AR607" t="s">
        <v>133</v>
      </c>
      <c r="AS607" t="s"/>
      <c r="AT607" t="s">
        <v>91</v>
      </c>
      <c r="AU607" t="s"/>
      <c r="AV607" t="s"/>
      <c r="AW607" t="s"/>
      <c r="AX607" t="s"/>
      <c r="AY607" t="n">
        <v>2268193</v>
      </c>
      <c r="AZ607" t="s">
        <v>492</v>
      </c>
      <c r="BA607" t="s"/>
      <c r="BB607" t="n">
        <v>584106</v>
      </c>
      <c r="BC607" t="n">
        <v>-16.641506</v>
      </c>
      <c r="BD607" t="n">
        <v>28.007996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93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490</v>
      </c>
      <c r="F608" t="n">
        <v>575159</v>
      </c>
      <c r="G608" t="s">
        <v>74</v>
      </c>
      <c r="H608" t="s">
        <v>75</v>
      </c>
      <c r="I608" t="s"/>
      <c r="J608" t="s">
        <v>76</v>
      </c>
      <c r="K608" t="n">
        <v>72</v>
      </c>
      <c r="L608" t="s">
        <v>77</v>
      </c>
      <c r="M608" t="s"/>
      <c r="N608" t="s">
        <v>78</v>
      </c>
      <c r="O608" t="s">
        <v>79</v>
      </c>
      <c r="P608" t="s">
        <v>490</v>
      </c>
      <c r="Q608" t="s"/>
      <c r="R608" t="s">
        <v>80</v>
      </c>
      <c r="S608" t="s">
        <v>186</v>
      </c>
      <c r="T608" t="s">
        <v>82</v>
      </c>
      <c r="U608" t="s"/>
      <c r="V608" t="s">
        <v>83</v>
      </c>
      <c r="W608" t="s">
        <v>84</v>
      </c>
      <c r="X608" t="s"/>
      <c r="Y608" t="s">
        <v>85</v>
      </c>
      <c r="Z608">
        <f>HYPERLINK("https://hotelmonitor-cachepage.eclerx.com/savepage/tk_1543219698979742_sr_2047.html","info")</f>
        <v/>
      </c>
      <c r="AA608" t="n">
        <v>1126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87</v>
      </c>
      <c r="AL608" t="s"/>
      <c r="AM608" t="s"/>
      <c r="AN608" t="s">
        <v>87</v>
      </c>
      <c r="AO608" t="s">
        <v>88</v>
      </c>
      <c r="AP608" t="n">
        <v>95</v>
      </c>
      <c r="AQ608" t="s">
        <v>89</v>
      </c>
      <c r="AR608" t="s">
        <v>111</v>
      </c>
      <c r="AS608" t="s"/>
      <c r="AT608" t="s">
        <v>91</v>
      </c>
      <c r="AU608" t="s"/>
      <c r="AV608" t="s"/>
      <c r="AW608" t="s"/>
      <c r="AX608" t="s"/>
      <c r="AY608" t="n">
        <v>2268193</v>
      </c>
      <c r="AZ608" t="s">
        <v>492</v>
      </c>
      <c r="BA608" t="s"/>
      <c r="BB608" t="n">
        <v>584106</v>
      </c>
      <c r="BC608" t="n">
        <v>-16.641506</v>
      </c>
      <c r="BD608" t="n">
        <v>28.007996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93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490</v>
      </c>
      <c r="F609" t="n">
        <v>575159</v>
      </c>
      <c r="G609" t="s">
        <v>74</v>
      </c>
      <c r="H609" t="s">
        <v>75</v>
      </c>
      <c r="I609" t="s"/>
      <c r="J609" t="s">
        <v>76</v>
      </c>
      <c r="K609" t="n">
        <v>70</v>
      </c>
      <c r="L609" t="s">
        <v>77</v>
      </c>
      <c r="M609" t="s"/>
      <c r="N609" t="s">
        <v>78</v>
      </c>
      <c r="O609" t="s">
        <v>79</v>
      </c>
      <c r="P609" t="s">
        <v>490</v>
      </c>
      <c r="Q609" t="s"/>
      <c r="R609" t="s">
        <v>80</v>
      </c>
      <c r="S609" t="s">
        <v>183</v>
      </c>
      <c r="T609" t="s">
        <v>82</v>
      </c>
      <c r="U609" t="s"/>
      <c r="V609" t="s">
        <v>83</v>
      </c>
      <c r="W609" t="s">
        <v>84</v>
      </c>
      <c r="X609" t="s"/>
      <c r="Y609" t="s">
        <v>85</v>
      </c>
      <c r="Z609">
        <f>HYPERLINK("https://hotelmonitor-cachepage.eclerx.com/savepage/tk_1543219698979742_sr_2047.html","info")</f>
        <v/>
      </c>
      <c r="AA609" t="n">
        <v>1126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87</v>
      </c>
      <c r="AL609" t="s"/>
      <c r="AM609" t="s"/>
      <c r="AN609" t="s">
        <v>87</v>
      </c>
      <c r="AO609" t="s">
        <v>88</v>
      </c>
      <c r="AP609" t="n">
        <v>95</v>
      </c>
      <c r="AQ609" t="s">
        <v>89</v>
      </c>
      <c r="AR609" t="s">
        <v>90</v>
      </c>
      <c r="AS609" t="s"/>
      <c r="AT609" t="s">
        <v>91</v>
      </c>
      <c r="AU609" t="s"/>
      <c r="AV609" t="s"/>
      <c r="AW609" t="s"/>
      <c r="AX609" t="s"/>
      <c r="AY609" t="n">
        <v>2268193</v>
      </c>
      <c r="AZ609" t="s">
        <v>492</v>
      </c>
      <c r="BA609" t="s"/>
      <c r="BB609" t="n">
        <v>584106</v>
      </c>
      <c r="BC609" t="n">
        <v>-16.641506</v>
      </c>
      <c r="BD609" t="n">
        <v>28.007996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93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493</v>
      </c>
      <c r="F610" t="s"/>
      <c r="G610" t="s">
        <v>74</v>
      </c>
      <c r="H610" t="s">
        <v>75</v>
      </c>
      <c r="I610" t="s"/>
      <c r="J610" t="s">
        <v>76</v>
      </c>
      <c r="K610" t="n">
        <v>67</v>
      </c>
      <c r="L610" t="s">
        <v>77</v>
      </c>
      <c r="M610" t="s"/>
      <c r="N610" t="s">
        <v>78</v>
      </c>
      <c r="O610" t="s">
        <v>79</v>
      </c>
      <c r="P610" t="s">
        <v>493</v>
      </c>
      <c r="Q610" t="s"/>
      <c r="R610" t="s">
        <v>80</v>
      </c>
      <c r="S610" t="s">
        <v>381</v>
      </c>
      <c r="T610" t="s">
        <v>82</v>
      </c>
      <c r="U610" t="s"/>
      <c r="V610" t="s">
        <v>83</v>
      </c>
      <c r="W610" t="s">
        <v>84</v>
      </c>
      <c r="X610" t="s"/>
      <c r="Y610" t="s">
        <v>85</v>
      </c>
      <c r="Z610">
        <f>HYPERLINK("https://hotelmonitor-cachepage.eclerx.com/savepage/tk_15432207778347404_sr_2047.html","info")</f>
        <v/>
      </c>
      <c r="AA610" t="s"/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87</v>
      </c>
      <c r="AL610" t="s"/>
      <c r="AM610" t="s"/>
      <c r="AN610" t="s">
        <v>87</v>
      </c>
      <c r="AO610" t="s">
        <v>88</v>
      </c>
      <c r="AP610" t="n">
        <v>247</v>
      </c>
      <c r="AQ610" t="s">
        <v>89</v>
      </c>
      <c r="AR610" t="s">
        <v>149</v>
      </c>
      <c r="AS610" t="s"/>
      <c r="AT610" t="s">
        <v>91</v>
      </c>
      <c r="AU610" t="s"/>
      <c r="AV610" t="s"/>
      <c r="AW610" t="s"/>
      <c r="AX610" t="s"/>
      <c r="AY610" t="s"/>
      <c r="AZ610" t="s"/>
      <c r="BA610" t="s"/>
      <c r="BB610" t="s"/>
      <c r="BC610" t="s"/>
      <c r="BD610" t="s"/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93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493</v>
      </c>
      <c r="F611" t="s"/>
      <c r="G611" t="s">
        <v>74</v>
      </c>
      <c r="H611" t="s">
        <v>75</v>
      </c>
      <c r="I611" t="s"/>
      <c r="J611" t="s">
        <v>76</v>
      </c>
      <c r="K611" t="n">
        <v>71</v>
      </c>
      <c r="L611" t="s">
        <v>77</v>
      </c>
      <c r="M611" t="s"/>
      <c r="N611" t="s">
        <v>78</v>
      </c>
      <c r="O611" t="s">
        <v>79</v>
      </c>
      <c r="P611" t="s">
        <v>493</v>
      </c>
      <c r="Q611" t="s"/>
      <c r="R611" t="s">
        <v>80</v>
      </c>
      <c r="S611" t="s">
        <v>187</v>
      </c>
      <c r="T611" t="s">
        <v>82</v>
      </c>
      <c r="U611" t="s"/>
      <c r="V611" t="s">
        <v>83</v>
      </c>
      <c r="W611" t="s">
        <v>84</v>
      </c>
      <c r="X611" t="s"/>
      <c r="Y611" t="s">
        <v>85</v>
      </c>
      <c r="Z611">
        <f>HYPERLINK("https://hotelmonitor-cachepage.eclerx.com/savepage/tk_15432207778347404_sr_2047.html","info")</f>
        <v/>
      </c>
      <c r="AA611" t="s"/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87</v>
      </c>
      <c r="AL611" t="s"/>
      <c r="AM611" t="s"/>
      <c r="AN611" t="s">
        <v>87</v>
      </c>
      <c r="AO611" t="s">
        <v>88</v>
      </c>
      <c r="AP611" t="n">
        <v>247</v>
      </c>
      <c r="AQ611" t="s">
        <v>89</v>
      </c>
      <c r="AR611" t="s">
        <v>121</v>
      </c>
      <c r="AS611" t="s"/>
      <c r="AT611" t="s">
        <v>91</v>
      </c>
      <c r="AU611" t="s"/>
      <c r="AV611" t="s"/>
      <c r="AW611" t="s"/>
      <c r="AX611" t="s"/>
      <c r="AY611" t="s"/>
      <c r="AZ611" t="s"/>
      <c r="BA611" t="s"/>
      <c r="BB611" t="s"/>
      <c r="BC611" t="s"/>
      <c r="BD611" t="s"/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93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493</v>
      </c>
      <c r="F612" t="s"/>
      <c r="G612" t="s">
        <v>74</v>
      </c>
      <c r="H612" t="s">
        <v>75</v>
      </c>
      <c r="I612" t="s"/>
      <c r="J612" t="s">
        <v>76</v>
      </c>
      <c r="K612" t="n">
        <v>67</v>
      </c>
      <c r="L612" t="s">
        <v>77</v>
      </c>
      <c r="M612" t="s"/>
      <c r="N612" t="s">
        <v>78</v>
      </c>
      <c r="O612" t="s">
        <v>79</v>
      </c>
      <c r="P612" t="s">
        <v>493</v>
      </c>
      <c r="Q612" t="s"/>
      <c r="R612" t="s">
        <v>80</v>
      </c>
      <c r="S612" t="s">
        <v>381</v>
      </c>
      <c r="T612" t="s">
        <v>82</v>
      </c>
      <c r="U612" t="s"/>
      <c r="V612" t="s">
        <v>83</v>
      </c>
      <c r="W612" t="s">
        <v>84</v>
      </c>
      <c r="X612" t="s"/>
      <c r="Y612" t="s">
        <v>85</v>
      </c>
      <c r="Z612">
        <f>HYPERLINK("https://hotelmonitor-cachepage.eclerx.com/savepage/tk_15432207778347404_sr_2047.html","info")</f>
        <v/>
      </c>
      <c r="AA612" t="s"/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87</v>
      </c>
      <c r="AL612" t="s"/>
      <c r="AM612" t="s"/>
      <c r="AN612" t="s">
        <v>87</v>
      </c>
      <c r="AO612" t="s">
        <v>88</v>
      </c>
      <c r="AP612" t="n">
        <v>247</v>
      </c>
      <c r="AQ612" t="s">
        <v>89</v>
      </c>
      <c r="AR612" t="s">
        <v>71</v>
      </c>
      <c r="AS612" t="s"/>
      <c r="AT612" t="s">
        <v>91</v>
      </c>
      <c r="AU612" t="s"/>
      <c r="AV612" t="s"/>
      <c r="AW612" t="s"/>
      <c r="AX612" t="s"/>
      <c r="AY612" t="s"/>
      <c r="AZ612" t="s"/>
      <c r="BA612" t="s"/>
      <c r="BB612" t="s"/>
      <c r="BC612" t="s"/>
      <c r="BD612" t="s"/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93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494</v>
      </c>
      <c r="F613" t="n">
        <v>585658</v>
      </c>
      <c r="G613" t="s">
        <v>74</v>
      </c>
      <c r="H613" t="s">
        <v>75</v>
      </c>
      <c r="I613" t="s"/>
      <c r="J613" t="s">
        <v>76</v>
      </c>
      <c r="K613" t="n">
        <v>66</v>
      </c>
      <c r="L613" t="s">
        <v>77</v>
      </c>
      <c r="M613" t="s"/>
      <c r="N613" t="s">
        <v>78</v>
      </c>
      <c r="O613" t="s">
        <v>79</v>
      </c>
      <c r="P613" t="s">
        <v>495</v>
      </c>
      <c r="Q613" t="s"/>
      <c r="R613" t="s">
        <v>80</v>
      </c>
      <c r="S613" t="s">
        <v>120</v>
      </c>
      <c r="T613" t="s">
        <v>82</v>
      </c>
      <c r="U613" t="s"/>
      <c r="V613" t="s">
        <v>83</v>
      </c>
      <c r="W613" t="s">
        <v>84</v>
      </c>
      <c r="X613" t="s"/>
      <c r="Y613" t="s">
        <v>85</v>
      </c>
      <c r="Z613">
        <f>HYPERLINK("https://hotelmonitor-cachepage.eclerx.com/savepage/tk_15432200652962139_sr_2047.html","info")</f>
        <v/>
      </c>
      <c r="AA613" t="n">
        <v>7771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87</v>
      </c>
      <c r="AL613" t="s"/>
      <c r="AM613" t="s"/>
      <c r="AN613" t="s">
        <v>87</v>
      </c>
      <c r="AO613" t="s">
        <v>88</v>
      </c>
      <c r="AP613" t="n">
        <v>146</v>
      </c>
      <c r="AQ613" t="s">
        <v>89</v>
      </c>
      <c r="AR613" t="s">
        <v>95</v>
      </c>
      <c r="AS613" t="s"/>
      <c r="AT613" t="s">
        <v>91</v>
      </c>
      <c r="AU613" t="s"/>
      <c r="AV613" t="s"/>
      <c r="AW613" t="s"/>
      <c r="AX613" t="s"/>
      <c r="AY613" t="n">
        <v>3009116</v>
      </c>
      <c r="AZ613" t="s">
        <v>496</v>
      </c>
      <c r="BA613" t="s"/>
      <c r="BB613" t="n">
        <v>10437912</v>
      </c>
      <c r="BC613" t="n">
        <v>16.53935</v>
      </c>
      <c r="BD613" t="n">
        <v>28.41457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93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494</v>
      </c>
      <c r="F614" t="n">
        <v>585658</v>
      </c>
      <c r="G614" t="s">
        <v>74</v>
      </c>
      <c r="H614" t="s">
        <v>75</v>
      </c>
      <c r="I614" t="s"/>
      <c r="J614" t="s">
        <v>76</v>
      </c>
      <c r="K614" t="n">
        <v>70</v>
      </c>
      <c r="L614" t="s">
        <v>77</v>
      </c>
      <c r="M614" t="s"/>
      <c r="N614" t="s">
        <v>78</v>
      </c>
      <c r="O614" t="s">
        <v>79</v>
      </c>
      <c r="P614" t="s">
        <v>495</v>
      </c>
      <c r="Q614" t="s"/>
      <c r="R614" t="s">
        <v>80</v>
      </c>
      <c r="S614" t="s">
        <v>183</v>
      </c>
      <c r="T614" t="s">
        <v>82</v>
      </c>
      <c r="U614" t="s"/>
      <c r="V614" t="s">
        <v>83</v>
      </c>
      <c r="W614" t="s">
        <v>84</v>
      </c>
      <c r="X614" t="s"/>
      <c r="Y614" t="s">
        <v>85</v>
      </c>
      <c r="Z614">
        <f>HYPERLINK("https://hotelmonitor-cachepage.eclerx.com/savepage/tk_15432200652962139_sr_2047.html","info")</f>
        <v/>
      </c>
      <c r="AA614" t="n">
        <v>7771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87</v>
      </c>
      <c r="AL614" t="s"/>
      <c r="AM614" t="s"/>
      <c r="AN614" t="s">
        <v>87</v>
      </c>
      <c r="AO614" t="s">
        <v>88</v>
      </c>
      <c r="AP614" t="n">
        <v>146</v>
      </c>
      <c r="AQ614" t="s">
        <v>89</v>
      </c>
      <c r="AR614" t="s">
        <v>96</v>
      </c>
      <c r="AS614" t="s"/>
      <c r="AT614" t="s">
        <v>91</v>
      </c>
      <c r="AU614" t="s"/>
      <c r="AV614" t="s"/>
      <c r="AW614" t="s"/>
      <c r="AX614" t="s"/>
      <c r="AY614" t="n">
        <v>3009116</v>
      </c>
      <c r="AZ614" t="s">
        <v>496</v>
      </c>
      <c r="BA614" t="s"/>
      <c r="BB614" t="n">
        <v>10437912</v>
      </c>
      <c r="BC614" t="n">
        <v>16.53935</v>
      </c>
      <c r="BD614" t="n">
        <v>28.41457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93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494</v>
      </c>
      <c r="F615" t="n">
        <v>585658</v>
      </c>
      <c r="G615" t="s">
        <v>74</v>
      </c>
      <c r="H615" t="s">
        <v>75</v>
      </c>
      <c r="I615" t="s"/>
      <c r="J615" t="s">
        <v>76</v>
      </c>
      <c r="K615" t="n">
        <v>66</v>
      </c>
      <c r="L615" t="s">
        <v>77</v>
      </c>
      <c r="M615" t="s"/>
      <c r="N615" t="s">
        <v>78</v>
      </c>
      <c r="O615" t="s">
        <v>79</v>
      </c>
      <c r="P615" t="s">
        <v>495</v>
      </c>
      <c r="Q615" t="s"/>
      <c r="R615" t="s">
        <v>80</v>
      </c>
      <c r="S615" t="s">
        <v>120</v>
      </c>
      <c r="T615" t="s">
        <v>82</v>
      </c>
      <c r="U615" t="s"/>
      <c r="V615" t="s">
        <v>83</v>
      </c>
      <c r="W615" t="s">
        <v>84</v>
      </c>
      <c r="X615" t="s"/>
      <c r="Y615" t="s">
        <v>85</v>
      </c>
      <c r="Z615">
        <f>HYPERLINK("https://hotelmonitor-cachepage.eclerx.com/savepage/tk_15432200652962139_sr_2047.html","info")</f>
        <v/>
      </c>
      <c r="AA615" t="n">
        <v>7771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87</v>
      </c>
      <c r="AL615" t="s"/>
      <c r="AM615" t="s"/>
      <c r="AN615" t="s">
        <v>87</v>
      </c>
      <c r="AO615" t="s">
        <v>88</v>
      </c>
      <c r="AP615" t="n">
        <v>146</v>
      </c>
      <c r="AQ615" t="s">
        <v>89</v>
      </c>
      <c r="AR615" t="s">
        <v>97</v>
      </c>
      <c r="AS615" t="s"/>
      <c r="AT615" t="s">
        <v>91</v>
      </c>
      <c r="AU615" t="s"/>
      <c r="AV615" t="s"/>
      <c r="AW615" t="s"/>
      <c r="AX615" t="s"/>
      <c r="AY615" t="n">
        <v>3009116</v>
      </c>
      <c r="AZ615" t="s">
        <v>496</v>
      </c>
      <c r="BA615" t="s"/>
      <c r="BB615" t="n">
        <v>10437912</v>
      </c>
      <c r="BC615" t="n">
        <v>16.53935</v>
      </c>
      <c r="BD615" t="n">
        <v>28.41457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93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494</v>
      </c>
      <c r="F616" t="n">
        <v>585658</v>
      </c>
      <c r="G616" t="s">
        <v>74</v>
      </c>
      <c r="H616" t="s">
        <v>75</v>
      </c>
      <c r="I616" t="s"/>
      <c r="J616" t="s">
        <v>76</v>
      </c>
      <c r="K616" t="n">
        <v>69</v>
      </c>
      <c r="L616" t="s">
        <v>77</v>
      </c>
      <c r="M616" t="s"/>
      <c r="N616" t="s">
        <v>78</v>
      </c>
      <c r="O616" t="s">
        <v>79</v>
      </c>
      <c r="P616" t="s">
        <v>495</v>
      </c>
      <c r="Q616" t="s"/>
      <c r="R616" t="s">
        <v>80</v>
      </c>
      <c r="S616" t="s">
        <v>354</v>
      </c>
      <c r="T616" t="s">
        <v>82</v>
      </c>
      <c r="U616" t="s"/>
      <c r="V616" t="s">
        <v>83</v>
      </c>
      <c r="W616" t="s">
        <v>84</v>
      </c>
      <c r="X616" t="s"/>
      <c r="Y616" t="s">
        <v>85</v>
      </c>
      <c r="Z616">
        <f>HYPERLINK("https://hotelmonitor-cachepage.eclerx.com/savepage/tk_15432200652962139_sr_2047.html","info")</f>
        <v/>
      </c>
      <c r="AA616" t="n">
        <v>7771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87</v>
      </c>
      <c r="AL616" t="s"/>
      <c r="AM616" t="s"/>
      <c r="AN616" t="s">
        <v>87</v>
      </c>
      <c r="AO616" t="s">
        <v>88</v>
      </c>
      <c r="AP616" t="n">
        <v>146</v>
      </c>
      <c r="AQ616" t="s">
        <v>89</v>
      </c>
      <c r="AR616" t="s">
        <v>90</v>
      </c>
      <c r="AS616" t="s"/>
      <c r="AT616" t="s">
        <v>91</v>
      </c>
      <c r="AU616" t="s"/>
      <c r="AV616" t="s"/>
      <c r="AW616" t="s"/>
      <c r="AX616" t="s"/>
      <c r="AY616" t="n">
        <v>3009116</v>
      </c>
      <c r="AZ616" t="s">
        <v>496</v>
      </c>
      <c r="BA616" t="s"/>
      <c r="BB616" t="n">
        <v>10437912</v>
      </c>
      <c r="BC616" t="n">
        <v>16.53935</v>
      </c>
      <c r="BD616" t="n">
        <v>28.41457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93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494</v>
      </c>
      <c r="F617" t="n">
        <v>585658</v>
      </c>
      <c r="G617" t="s">
        <v>74</v>
      </c>
      <c r="H617" t="s">
        <v>75</v>
      </c>
      <c r="I617" t="s"/>
      <c r="J617" t="s">
        <v>76</v>
      </c>
      <c r="K617" t="n">
        <v>67</v>
      </c>
      <c r="L617" t="s">
        <v>77</v>
      </c>
      <c r="M617" t="s"/>
      <c r="N617" t="s">
        <v>78</v>
      </c>
      <c r="O617" t="s">
        <v>79</v>
      </c>
      <c r="P617" t="s">
        <v>495</v>
      </c>
      <c r="Q617" t="s"/>
      <c r="R617" t="s">
        <v>80</v>
      </c>
      <c r="S617" t="s">
        <v>381</v>
      </c>
      <c r="T617" t="s">
        <v>82</v>
      </c>
      <c r="U617" t="s"/>
      <c r="V617" t="s">
        <v>83</v>
      </c>
      <c r="W617" t="s">
        <v>84</v>
      </c>
      <c r="X617" t="s"/>
      <c r="Y617" t="s">
        <v>85</v>
      </c>
      <c r="Z617">
        <f>HYPERLINK("https://hotelmonitor-cachepage.eclerx.com/savepage/tk_15432200652962139_sr_2047.html","info")</f>
        <v/>
      </c>
      <c r="AA617" t="n">
        <v>7771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87</v>
      </c>
      <c r="AL617" t="s"/>
      <c r="AM617" t="s"/>
      <c r="AN617" t="s">
        <v>87</v>
      </c>
      <c r="AO617" t="s">
        <v>88</v>
      </c>
      <c r="AP617" t="n">
        <v>146</v>
      </c>
      <c r="AQ617" t="s">
        <v>89</v>
      </c>
      <c r="AR617" t="s">
        <v>113</v>
      </c>
      <c r="AS617" t="s"/>
      <c r="AT617" t="s">
        <v>91</v>
      </c>
      <c r="AU617" t="s"/>
      <c r="AV617" t="s"/>
      <c r="AW617" t="s"/>
      <c r="AX617" t="s"/>
      <c r="AY617" t="n">
        <v>3009116</v>
      </c>
      <c r="AZ617" t="s">
        <v>496</v>
      </c>
      <c r="BA617" t="s"/>
      <c r="BB617" t="n">
        <v>10437912</v>
      </c>
      <c r="BC617" t="n">
        <v>16.53935</v>
      </c>
      <c r="BD617" t="n">
        <v>28.41457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93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494</v>
      </c>
      <c r="F618" t="n">
        <v>585658</v>
      </c>
      <c r="G618" t="s">
        <v>74</v>
      </c>
      <c r="H618" t="s">
        <v>75</v>
      </c>
      <c r="I618" t="s"/>
      <c r="J618" t="s">
        <v>76</v>
      </c>
      <c r="K618" t="n">
        <v>70</v>
      </c>
      <c r="L618" t="s">
        <v>77</v>
      </c>
      <c r="M618" t="s"/>
      <c r="N618" t="s">
        <v>78</v>
      </c>
      <c r="O618" t="s">
        <v>79</v>
      </c>
      <c r="P618" t="s">
        <v>495</v>
      </c>
      <c r="Q618" t="s"/>
      <c r="R618" t="s">
        <v>80</v>
      </c>
      <c r="S618" t="s">
        <v>183</v>
      </c>
      <c r="T618" t="s">
        <v>82</v>
      </c>
      <c r="U618" t="s"/>
      <c r="V618" t="s">
        <v>83</v>
      </c>
      <c r="W618" t="s">
        <v>84</v>
      </c>
      <c r="X618" t="s"/>
      <c r="Y618" t="s">
        <v>85</v>
      </c>
      <c r="Z618">
        <f>HYPERLINK("https://hotelmonitor-cachepage.eclerx.com/savepage/tk_15432200652962139_sr_2047.html","info")</f>
        <v/>
      </c>
      <c r="AA618" t="n">
        <v>7771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87</v>
      </c>
      <c r="AL618" t="s"/>
      <c r="AM618" t="s"/>
      <c r="AN618" t="s">
        <v>87</v>
      </c>
      <c r="AO618" t="s">
        <v>88</v>
      </c>
      <c r="AP618" t="n">
        <v>146</v>
      </c>
      <c r="AQ618" t="s">
        <v>89</v>
      </c>
      <c r="AR618" t="s">
        <v>107</v>
      </c>
      <c r="AS618" t="s"/>
      <c r="AT618" t="s">
        <v>91</v>
      </c>
      <c r="AU618" t="s"/>
      <c r="AV618" t="s"/>
      <c r="AW618" t="s"/>
      <c r="AX618" t="s"/>
      <c r="AY618" t="n">
        <v>3009116</v>
      </c>
      <c r="AZ618" t="s">
        <v>496</v>
      </c>
      <c r="BA618" t="s"/>
      <c r="BB618" t="n">
        <v>10437912</v>
      </c>
      <c r="BC618" t="n">
        <v>16.53935</v>
      </c>
      <c r="BD618" t="n">
        <v>28.41457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93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494</v>
      </c>
      <c r="F619" t="n">
        <v>585658</v>
      </c>
      <c r="G619" t="s">
        <v>74</v>
      </c>
      <c r="H619" t="s">
        <v>75</v>
      </c>
      <c r="I619" t="s"/>
      <c r="J619" t="s">
        <v>76</v>
      </c>
      <c r="K619" t="n">
        <v>68</v>
      </c>
      <c r="L619" t="s">
        <v>77</v>
      </c>
      <c r="M619" t="s"/>
      <c r="N619" t="s">
        <v>78</v>
      </c>
      <c r="O619" t="s">
        <v>79</v>
      </c>
      <c r="P619" t="s">
        <v>495</v>
      </c>
      <c r="Q619" t="s"/>
      <c r="R619" t="s">
        <v>80</v>
      </c>
      <c r="S619" t="s">
        <v>223</v>
      </c>
      <c r="T619" t="s">
        <v>82</v>
      </c>
      <c r="U619" t="s"/>
      <c r="V619" t="s">
        <v>83</v>
      </c>
      <c r="W619" t="s">
        <v>84</v>
      </c>
      <c r="X619" t="s"/>
      <c r="Y619" t="s">
        <v>85</v>
      </c>
      <c r="Z619">
        <f>HYPERLINK("https://hotelmonitor-cachepage.eclerx.com/savepage/tk_15432200652962139_sr_2047.html","info")</f>
        <v/>
      </c>
      <c r="AA619" t="n">
        <v>7771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87</v>
      </c>
      <c r="AL619" t="s"/>
      <c r="AM619" t="s"/>
      <c r="AN619" t="s">
        <v>87</v>
      </c>
      <c r="AO619" t="s">
        <v>88</v>
      </c>
      <c r="AP619" t="n">
        <v>146</v>
      </c>
      <c r="AQ619" t="s">
        <v>89</v>
      </c>
      <c r="AR619" t="s">
        <v>334</v>
      </c>
      <c r="AS619" t="s"/>
      <c r="AT619" t="s">
        <v>91</v>
      </c>
      <c r="AU619" t="s"/>
      <c r="AV619" t="s"/>
      <c r="AW619" t="s"/>
      <c r="AX619" t="s"/>
      <c r="AY619" t="n">
        <v>3009116</v>
      </c>
      <c r="AZ619" t="s">
        <v>496</v>
      </c>
      <c r="BA619" t="s"/>
      <c r="BB619" t="n">
        <v>10437912</v>
      </c>
      <c r="BC619" t="n">
        <v>16.53935</v>
      </c>
      <c r="BD619" t="n">
        <v>28.41457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93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494</v>
      </c>
      <c r="F620" t="n">
        <v>585658</v>
      </c>
      <c r="G620" t="s">
        <v>74</v>
      </c>
      <c r="H620" t="s">
        <v>75</v>
      </c>
      <c r="I620" t="s"/>
      <c r="J620" t="s">
        <v>76</v>
      </c>
      <c r="K620" t="n">
        <v>66</v>
      </c>
      <c r="L620" t="s">
        <v>77</v>
      </c>
      <c r="M620" t="s"/>
      <c r="N620" t="s">
        <v>78</v>
      </c>
      <c r="O620" t="s">
        <v>79</v>
      </c>
      <c r="P620" t="s">
        <v>495</v>
      </c>
      <c r="Q620" t="s"/>
      <c r="R620" t="s">
        <v>80</v>
      </c>
      <c r="S620" t="s">
        <v>120</v>
      </c>
      <c r="T620" t="s">
        <v>82</v>
      </c>
      <c r="U620" t="s"/>
      <c r="V620" t="s">
        <v>83</v>
      </c>
      <c r="W620" t="s">
        <v>84</v>
      </c>
      <c r="X620" t="s"/>
      <c r="Y620" t="s">
        <v>85</v>
      </c>
      <c r="Z620">
        <f>HYPERLINK("https://hotelmonitor-cachepage.eclerx.com/savepage/tk_15432200652962139_sr_2047.html","info")</f>
        <v/>
      </c>
      <c r="AA620" t="n">
        <v>7771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87</v>
      </c>
      <c r="AL620" t="s"/>
      <c r="AM620" t="s"/>
      <c r="AN620" t="s">
        <v>87</v>
      </c>
      <c r="AO620" t="s">
        <v>88</v>
      </c>
      <c r="AP620" t="n">
        <v>146</v>
      </c>
      <c r="AQ620" t="s">
        <v>89</v>
      </c>
      <c r="AR620" t="s">
        <v>116</v>
      </c>
      <c r="AS620" t="s"/>
      <c r="AT620" t="s">
        <v>91</v>
      </c>
      <c r="AU620" t="s"/>
      <c r="AV620" t="s"/>
      <c r="AW620" t="s"/>
      <c r="AX620" t="s"/>
      <c r="AY620" t="n">
        <v>3009116</v>
      </c>
      <c r="AZ620" t="s">
        <v>496</v>
      </c>
      <c r="BA620" t="s"/>
      <c r="BB620" t="n">
        <v>10437912</v>
      </c>
      <c r="BC620" t="n">
        <v>16.53935</v>
      </c>
      <c r="BD620" t="n">
        <v>28.41457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93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494</v>
      </c>
      <c r="F621" t="n">
        <v>585658</v>
      </c>
      <c r="G621" t="s">
        <v>74</v>
      </c>
      <c r="H621" t="s">
        <v>75</v>
      </c>
      <c r="I621" t="s"/>
      <c r="J621" t="s">
        <v>76</v>
      </c>
      <c r="K621" t="n">
        <v>66</v>
      </c>
      <c r="L621" t="s">
        <v>77</v>
      </c>
      <c r="M621" t="s"/>
      <c r="N621" t="s">
        <v>78</v>
      </c>
      <c r="O621" t="s">
        <v>79</v>
      </c>
      <c r="P621" t="s">
        <v>495</v>
      </c>
      <c r="Q621" t="s"/>
      <c r="R621" t="s">
        <v>80</v>
      </c>
      <c r="S621" t="s">
        <v>120</v>
      </c>
      <c r="T621" t="s">
        <v>82</v>
      </c>
      <c r="U621" t="s"/>
      <c r="V621" t="s">
        <v>83</v>
      </c>
      <c r="W621" t="s">
        <v>84</v>
      </c>
      <c r="X621" t="s"/>
      <c r="Y621" t="s">
        <v>85</v>
      </c>
      <c r="Z621">
        <f>HYPERLINK("https://hotelmonitor-cachepage.eclerx.com/savepage/tk_15432200652962139_sr_2047.html","info")</f>
        <v/>
      </c>
      <c r="AA621" t="n">
        <v>7771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87</v>
      </c>
      <c r="AL621" t="s"/>
      <c r="AM621" t="s"/>
      <c r="AN621" t="s">
        <v>87</v>
      </c>
      <c r="AO621" t="s">
        <v>88</v>
      </c>
      <c r="AP621" t="n">
        <v>146</v>
      </c>
      <c r="AQ621" t="s">
        <v>89</v>
      </c>
      <c r="AR621" t="s">
        <v>101</v>
      </c>
      <c r="AS621" t="s"/>
      <c r="AT621" t="s">
        <v>91</v>
      </c>
      <c r="AU621" t="s"/>
      <c r="AV621" t="s"/>
      <c r="AW621" t="s"/>
      <c r="AX621" t="s"/>
      <c r="AY621" t="n">
        <v>3009116</v>
      </c>
      <c r="AZ621" t="s">
        <v>496</v>
      </c>
      <c r="BA621" t="s"/>
      <c r="BB621" t="n">
        <v>10437912</v>
      </c>
      <c r="BC621" t="n">
        <v>16.53935</v>
      </c>
      <c r="BD621" t="n">
        <v>28.41457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93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494</v>
      </c>
      <c r="F622" t="n">
        <v>585658</v>
      </c>
      <c r="G622" t="s">
        <v>74</v>
      </c>
      <c r="H622" t="s">
        <v>75</v>
      </c>
      <c r="I622" t="s"/>
      <c r="J622" t="s">
        <v>76</v>
      </c>
      <c r="K622" t="n">
        <v>65</v>
      </c>
      <c r="L622" t="s">
        <v>77</v>
      </c>
      <c r="M622" t="s"/>
      <c r="N622" t="s">
        <v>78</v>
      </c>
      <c r="O622" t="s">
        <v>79</v>
      </c>
      <c r="P622" t="s">
        <v>495</v>
      </c>
      <c r="Q622" t="s"/>
      <c r="R622" t="s">
        <v>80</v>
      </c>
      <c r="S622" t="s">
        <v>364</v>
      </c>
      <c r="T622" t="s">
        <v>82</v>
      </c>
      <c r="U622" t="s"/>
      <c r="V622" t="s">
        <v>83</v>
      </c>
      <c r="W622" t="s">
        <v>84</v>
      </c>
      <c r="X622" t="s"/>
      <c r="Y622" t="s">
        <v>85</v>
      </c>
      <c r="Z622">
        <f>HYPERLINK("https://hotelmonitor-cachepage.eclerx.com/savepage/tk_15432200652962139_sr_2047.html","info")</f>
        <v/>
      </c>
      <c r="AA622" t="n">
        <v>7771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87</v>
      </c>
      <c r="AL622" t="s"/>
      <c r="AM622" t="s"/>
      <c r="AN622" t="s">
        <v>87</v>
      </c>
      <c r="AO622" t="s">
        <v>88</v>
      </c>
      <c r="AP622" t="n">
        <v>146</v>
      </c>
      <c r="AQ622" t="s">
        <v>89</v>
      </c>
      <c r="AR622" t="s">
        <v>115</v>
      </c>
      <c r="AS622" t="s"/>
      <c r="AT622" t="s">
        <v>91</v>
      </c>
      <c r="AU622" t="s"/>
      <c r="AV622" t="s"/>
      <c r="AW622" t="s"/>
      <c r="AX622" t="s"/>
      <c r="AY622" t="n">
        <v>3009116</v>
      </c>
      <c r="AZ622" t="s">
        <v>496</v>
      </c>
      <c r="BA622" t="s"/>
      <c r="BB622" t="n">
        <v>10437912</v>
      </c>
      <c r="BC622" t="n">
        <v>16.53935</v>
      </c>
      <c r="BD622" t="n">
        <v>28.41457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93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497</v>
      </c>
      <c r="F623" t="n">
        <v>864443</v>
      </c>
      <c r="G623" t="s">
        <v>74</v>
      </c>
      <c r="H623" t="s">
        <v>75</v>
      </c>
      <c r="I623" t="s"/>
      <c r="J623" t="s">
        <v>76</v>
      </c>
      <c r="K623" t="n">
        <v>34</v>
      </c>
      <c r="L623" t="s">
        <v>77</v>
      </c>
      <c r="M623" t="s"/>
      <c r="N623" t="s">
        <v>78</v>
      </c>
      <c r="O623" t="s">
        <v>79</v>
      </c>
      <c r="P623" t="s">
        <v>498</v>
      </c>
      <c r="Q623" t="s"/>
      <c r="R623" t="s">
        <v>80</v>
      </c>
      <c r="S623" t="s">
        <v>499</v>
      </c>
      <c r="T623" t="s">
        <v>82</v>
      </c>
      <c r="U623" t="s"/>
      <c r="V623" t="s">
        <v>83</v>
      </c>
      <c r="W623" t="s">
        <v>84</v>
      </c>
      <c r="X623" t="s"/>
      <c r="Y623" t="s">
        <v>85</v>
      </c>
      <c r="Z623">
        <f>HYPERLINK("https://hotelmonitor-cachepage.eclerx.com/savepage/tk_15432199956390054_sr_2047.html","info")</f>
        <v/>
      </c>
      <c r="AA623" t="n">
        <v>160130</v>
      </c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87</v>
      </c>
      <c r="AL623" t="s"/>
      <c r="AM623" t="s"/>
      <c r="AN623" t="s">
        <v>87</v>
      </c>
      <c r="AO623" t="s">
        <v>88</v>
      </c>
      <c r="AP623" t="n">
        <v>136</v>
      </c>
      <c r="AQ623" t="s">
        <v>89</v>
      </c>
      <c r="AR623" t="s">
        <v>90</v>
      </c>
      <c r="AS623" t="s"/>
      <c r="AT623" t="s">
        <v>91</v>
      </c>
      <c r="AU623" t="s"/>
      <c r="AV623" t="s"/>
      <c r="AW623" t="s"/>
      <c r="AX623" t="s"/>
      <c r="AY623" t="n">
        <v>2267941</v>
      </c>
      <c r="AZ623" t="s">
        <v>500</v>
      </c>
      <c r="BA623" t="s"/>
      <c r="BB623" t="n">
        <v>1185896</v>
      </c>
      <c r="BC623" t="n">
        <v>-16.249678</v>
      </c>
      <c r="BD623" t="n">
        <v>28.469948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93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497</v>
      </c>
      <c r="F624" t="n">
        <v>864443</v>
      </c>
      <c r="G624" t="s">
        <v>74</v>
      </c>
      <c r="H624" t="s">
        <v>75</v>
      </c>
      <c r="I624" t="s"/>
      <c r="J624" t="s">
        <v>76</v>
      </c>
      <c r="K624" t="n">
        <v>39</v>
      </c>
      <c r="L624" t="s">
        <v>77</v>
      </c>
      <c r="M624" t="s"/>
      <c r="N624" t="s">
        <v>78</v>
      </c>
      <c r="O624" t="s">
        <v>79</v>
      </c>
      <c r="P624" t="s">
        <v>498</v>
      </c>
      <c r="Q624" t="s"/>
      <c r="R624" t="s">
        <v>80</v>
      </c>
      <c r="S624" t="s">
        <v>479</v>
      </c>
      <c r="T624" t="s">
        <v>82</v>
      </c>
      <c r="U624" t="s"/>
      <c r="V624" t="s">
        <v>83</v>
      </c>
      <c r="W624" t="s">
        <v>84</v>
      </c>
      <c r="X624" t="s"/>
      <c r="Y624" t="s">
        <v>85</v>
      </c>
      <c r="Z624">
        <f>HYPERLINK("https://hotelmonitor-cachepage.eclerx.com/savepage/tk_15432199956390054_sr_2047.html","info")</f>
        <v/>
      </c>
      <c r="AA624" t="n">
        <v>160130</v>
      </c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87</v>
      </c>
      <c r="AL624" t="s"/>
      <c r="AM624" t="s"/>
      <c r="AN624" t="s">
        <v>87</v>
      </c>
      <c r="AO624" t="s">
        <v>88</v>
      </c>
      <c r="AP624" t="n">
        <v>136</v>
      </c>
      <c r="AQ624" t="s">
        <v>89</v>
      </c>
      <c r="AR624" t="s">
        <v>96</v>
      </c>
      <c r="AS624" t="s"/>
      <c r="AT624" t="s">
        <v>91</v>
      </c>
      <c r="AU624" t="s"/>
      <c r="AV624" t="s"/>
      <c r="AW624" t="s"/>
      <c r="AX624" t="s"/>
      <c r="AY624" t="n">
        <v>2267941</v>
      </c>
      <c r="AZ624" t="s">
        <v>500</v>
      </c>
      <c r="BA624" t="s"/>
      <c r="BB624" t="n">
        <v>1185896</v>
      </c>
      <c r="BC624" t="n">
        <v>-16.249678</v>
      </c>
      <c r="BD624" t="n">
        <v>28.469948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93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497</v>
      </c>
      <c r="F625" t="n">
        <v>864443</v>
      </c>
      <c r="G625" t="s">
        <v>74</v>
      </c>
      <c r="H625" t="s">
        <v>75</v>
      </c>
      <c r="I625" t="s"/>
      <c r="J625" t="s">
        <v>76</v>
      </c>
      <c r="K625" t="n">
        <v>34</v>
      </c>
      <c r="L625" t="s">
        <v>77</v>
      </c>
      <c r="M625" t="s"/>
      <c r="N625" t="s">
        <v>78</v>
      </c>
      <c r="O625" t="s">
        <v>79</v>
      </c>
      <c r="P625" t="s">
        <v>498</v>
      </c>
      <c r="Q625" t="s"/>
      <c r="R625" t="s">
        <v>80</v>
      </c>
      <c r="S625" t="s">
        <v>499</v>
      </c>
      <c r="T625" t="s">
        <v>82</v>
      </c>
      <c r="U625" t="s"/>
      <c r="V625" t="s">
        <v>83</v>
      </c>
      <c r="W625" t="s">
        <v>84</v>
      </c>
      <c r="X625" t="s"/>
      <c r="Y625" t="s">
        <v>85</v>
      </c>
      <c r="Z625">
        <f>HYPERLINK("https://hotelmonitor-cachepage.eclerx.com/savepage/tk_15432199956390054_sr_2047.html","info")</f>
        <v/>
      </c>
      <c r="AA625" t="n">
        <v>160130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87</v>
      </c>
      <c r="AL625" t="s"/>
      <c r="AM625" t="s"/>
      <c r="AN625" t="s">
        <v>87</v>
      </c>
      <c r="AO625" t="s">
        <v>88</v>
      </c>
      <c r="AP625" t="n">
        <v>136</v>
      </c>
      <c r="AQ625" t="s">
        <v>89</v>
      </c>
      <c r="AR625" t="s">
        <v>99</v>
      </c>
      <c r="AS625" t="s"/>
      <c r="AT625" t="s">
        <v>91</v>
      </c>
      <c r="AU625" t="s"/>
      <c r="AV625" t="s"/>
      <c r="AW625" t="s"/>
      <c r="AX625" t="s"/>
      <c r="AY625" t="n">
        <v>2267941</v>
      </c>
      <c r="AZ625" t="s">
        <v>500</v>
      </c>
      <c r="BA625" t="s"/>
      <c r="BB625" t="n">
        <v>1185896</v>
      </c>
      <c r="BC625" t="n">
        <v>-16.249678</v>
      </c>
      <c r="BD625" t="n">
        <v>28.469948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93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497</v>
      </c>
      <c r="F626" t="n">
        <v>864443</v>
      </c>
      <c r="G626" t="s">
        <v>74</v>
      </c>
      <c r="H626" t="s">
        <v>75</v>
      </c>
      <c r="I626" t="s"/>
      <c r="J626" t="s">
        <v>76</v>
      </c>
      <c r="K626" t="n">
        <v>38</v>
      </c>
      <c r="L626" t="s">
        <v>77</v>
      </c>
      <c r="M626" t="s"/>
      <c r="N626" t="s">
        <v>78</v>
      </c>
      <c r="O626" t="s">
        <v>79</v>
      </c>
      <c r="P626" t="s">
        <v>498</v>
      </c>
      <c r="Q626" t="s"/>
      <c r="R626" t="s">
        <v>80</v>
      </c>
      <c r="S626" t="s">
        <v>390</v>
      </c>
      <c r="T626" t="s">
        <v>82</v>
      </c>
      <c r="U626" t="s"/>
      <c r="V626" t="s">
        <v>83</v>
      </c>
      <c r="W626" t="s">
        <v>84</v>
      </c>
      <c r="X626" t="s"/>
      <c r="Y626" t="s">
        <v>85</v>
      </c>
      <c r="Z626">
        <f>HYPERLINK("https://hotelmonitor-cachepage.eclerx.com/savepage/tk_15432199956390054_sr_2047.html","info")</f>
        <v/>
      </c>
      <c r="AA626" t="n">
        <v>160130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/>
      <c r="AM626" t="s"/>
      <c r="AN626" t="s">
        <v>87</v>
      </c>
      <c r="AO626" t="s">
        <v>88</v>
      </c>
      <c r="AP626" t="n">
        <v>136</v>
      </c>
      <c r="AQ626" t="s">
        <v>89</v>
      </c>
      <c r="AR626" t="s">
        <v>95</v>
      </c>
      <c r="AS626" t="s"/>
      <c r="AT626" t="s">
        <v>91</v>
      </c>
      <c r="AU626" t="s"/>
      <c r="AV626" t="s"/>
      <c r="AW626" t="s"/>
      <c r="AX626" t="s"/>
      <c r="AY626" t="n">
        <v>2267941</v>
      </c>
      <c r="AZ626" t="s">
        <v>500</v>
      </c>
      <c r="BA626" t="s"/>
      <c r="BB626" t="n">
        <v>1185896</v>
      </c>
      <c r="BC626" t="n">
        <v>-16.249678</v>
      </c>
      <c r="BD626" t="n">
        <v>28.469948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93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497</v>
      </c>
      <c r="F627" t="n">
        <v>864443</v>
      </c>
      <c r="G627" t="s">
        <v>74</v>
      </c>
      <c r="H627" t="s">
        <v>75</v>
      </c>
      <c r="I627" t="s"/>
      <c r="J627" t="s">
        <v>76</v>
      </c>
      <c r="K627" t="n">
        <v>38</v>
      </c>
      <c r="L627" t="s">
        <v>77</v>
      </c>
      <c r="M627" t="s"/>
      <c r="N627" t="s">
        <v>78</v>
      </c>
      <c r="O627" t="s">
        <v>79</v>
      </c>
      <c r="P627" t="s">
        <v>498</v>
      </c>
      <c r="Q627" t="s"/>
      <c r="R627" t="s">
        <v>80</v>
      </c>
      <c r="S627" t="s">
        <v>390</v>
      </c>
      <c r="T627" t="s">
        <v>82</v>
      </c>
      <c r="U627" t="s"/>
      <c r="V627" t="s">
        <v>83</v>
      </c>
      <c r="W627" t="s">
        <v>84</v>
      </c>
      <c r="X627" t="s"/>
      <c r="Y627" t="s">
        <v>85</v>
      </c>
      <c r="Z627">
        <f>HYPERLINK("https://hotelmonitor-cachepage.eclerx.com/savepage/tk_15432199956390054_sr_2047.html","info")</f>
        <v/>
      </c>
      <c r="AA627" t="n">
        <v>160130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/>
      <c r="AM627" t="s"/>
      <c r="AN627" t="s">
        <v>87</v>
      </c>
      <c r="AO627" t="s">
        <v>88</v>
      </c>
      <c r="AP627" t="n">
        <v>136</v>
      </c>
      <c r="AQ627" t="s">
        <v>89</v>
      </c>
      <c r="AR627" t="s">
        <v>97</v>
      </c>
      <c r="AS627" t="s"/>
      <c r="AT627" t="s">
        <v>91</v>
      </c>
      <c r="AU627" t="s"/>
      <c r="AV627" t="s"/>
      <c r="AW627" t="s"/>
      <c r="AX627" t="s"/>
      <c r="AY627" t="n">
        <v>2267941</v>
      </c>
      <c r="AZ627" t="s">
        <v>500</v>
      </c>
      <c r="BA627" t="s"/>
      <c r="BB627" t="n">
        <v>1185896</v>
      </c>
      <c r="BC627" t="n">
        <v>-16.249678</v>
      </c>
      <c r="BD627" t="n">
        <v>28.469948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93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497</v>
      </c>
      <c r="F628" t="n">
        <v>864443</v>
      </c>
      <c r="G628" t="s">
        <v>74</v>
      </c>
      <c r="H628" t="s">
        <v>75</v>
      </c>
      <c r="I628" t="s"/>
      <c r="J628" t="s">
        <v>76</v>
      </c>
      <c r="K628" t="n">
        <v>47</v>
      </c>
      <c r="L628" t="s">
        <v>77</v>
      </c>
      <c r="M628" t="s"/>
      <c r="N628" t="s">
        <v>78</v>
      </c>
      <c r="O628" t="s">
        <v>79</v>
      </c>
      <c r="P628" t="s">
        <v>498</v>
      </c>
      <c r="Q628" t="s"/>
      <c r="R628" t="s">
        <v>80</v>
      </c>
      <c r="S628" t="s">
        <v>286</v>
      </c>
      <c r="T628" t="s">
        <v>82</v>
      </c>
      <c r="U628" t="s"/>
      <c r="V628" t="s">
        <v>83</v>
      </c>
      <c r="W628" t="s">
        <v>84</v>
      </c>
      <c r="X628" t="s"/>
      <c r="Y628" t="s">
        <v>85</v>
      </c>
      <c r="Z628">
        <f>HYPERLINK("https://hotelmonitor-cachepage.eclerx.com/savepage/tk_15432199956390054_sr_2047.html","info")</f>
        <v/>
      </c>
      <c r="AA628" t="n">
        <v>160130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/>
      <c r="AM628" t="s"/>
      <c r="AN628" t="s">
        <v>87</v>
      </c>
      <c r="AO628" t="s">
        <v>88</v>
      </c>
      <c r="AP628" t="n">
        <v>136</v>
      </c>
      <c r="AQ628" t="s">
        <v>89</v>
      </c>
      <c r="AR628" t="s">
        <v>228</v>
      </c>
      <c r="AS628" t="s"/>
      <c r="AT628" t="s">
        <v>91</v>
      </c>
      <c r="AU628" t="s"/>
      <c r="AV628" t="s"/>
      <c r="AW628" t="s"/>
      <c r="AX628" t="s"/>
      <c r="AY628" t="n">
        <v>2267941</v>
      </c>
      <c r="AZ628" t="s">
        <v>500</v>
      </c>
      <c r="BA628" t="s"/>
      <c r="BB628" t="n">
        <v>1185896</v>
      </c>
      <c r="BC628" t="n">
        <v>-16.249678</v>
      </c>
      <c r="BD628" t="n">
        <v>28.469948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93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497</v>
      </c>
      <c r="F629" t="n">
        <v>864443</v>
      </c>
      <c r="G629" t="s">
        <v>74</v>
      </c>
      <c r="H629" t="s">
        <v>75</v>
      </c>
      <c r="I629" t="s"/>
      <c r="J629" t="s">
        <v>76</v>
      </c>
      <c r="K629" t="n">
        <v>40</v>
      </c>
      <c r="L629" t="s">
        <v>77</v>
      </c>
      <c r="M629" t="s"/>
      <c r="N629" t="s">
        <v>78</v>
      </c>
      <c r="O629" t="s">
        <v>79</v>
      </c>
      <c r="P629" t="s">
        <v>498</v>
      </c>
      <c r="Q629" t="s"/>
      <c r="R629" t="s">
        <v>80</v>
      </c>
      <c r="S629" t="s">
        <v>330</v>
      </c>
      <c r="T629" t="s">
        <v>82</v>
      </c>
      <c r="U629" t="s"/>
      <c r="V629" t="s">
        <v>83</v>
      </c>
      <c r="W629" t="s">
        <v>84</v>
      </c>
      <c r="X629" t="s"/>
      <c r="Y629" t="s">
        <v>85</v>
      </c>
      <c r="Z629">
        <f>HYPERLINK("https://hotelmonitor-cachepage.eclerx.com/savepage/tk_15432199956390054_sr_2047.html","info")</f>
        <v/>
      </c>
      <c r="AA629" t="n">
        <v>160130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/>
      <c r="AM629" t="s"/>
      <c r="AN629" t="s">
        <v>87</v>
      </c>
      <c r="AO629" t="s">
        <v>88</v>
      </c>
      <c r="AP629" t="n">
        <v>136</v>
      </c>
      <c r="AQ629" t="s">
        <v>89</v>
      </c>
      <c r="AR629" t="s">
        <v>101</v>
      </c>
      <c r="AS629" t="s"/>
      <c r="AT629" t="s">
        <v>91</v>
      </c>
      <c r="AU629" t="s"/>
      <c r="AV629" t="s"/>
      <c r="AW629" t="s"/>
      <c r="AX629" t="s"/>
      <c r="AY629" t="n">
        <v>2267941</v>
      </c>
      <c r="AZ629" t="s">
        <v>500</v>
      </c>
      <c r="BA629" t="s"/>
      <c r="BB629" t="n">
        <v>1185896</v>
      </c>
      <c r="BC629" t="n">
        <v>-16.249678</v>
      </c>
      <c r="BD629" t="n">
        <v>28.469948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93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497</v>
      </c>
      <c r="F630" t="n">
        <v>864443</v>
      </c>
      <c r="G630" t="s">
        <v>74</v>
      </c>
      <c r="H630" t="s">
        <v>75</v>
      </c>
      <c r="I630" t="s"/>
      <c r="J630" t="s">
        <v>76</v>
      </c>
      <c r="K630" t="n">
        <v>38</v>
      </c>
      <c r="L630" t="s">
        <v>77</v>
      </c>
      <c r="M630" t="s"/>
      <c r="N630" t="s">
        <v>78</v>
      </c>
      <c r="O630" t="s">
        <v>79</v>
      </c>
      <c r="P630" t="s">
        <v>498</v>
      </c>
      <c r="Q630" t="s"/>
      <c r="R630" t="s">
        <v>80</v>
      </c>
      <c r="S630" t="s">
        <v>390</v>
      </c>
      <c r="T630" t="s">
        <v>82</v>
      </c>
      <c r="U630" t="s"/>
      <c r="V630" t="s">
        <v>83</v>
      </c>
      <c r="W630" t="s">
        <v>84</v>
      </c>
      <c r="X630" t="s"/>
      <c r="Y630" t="s">
        <v>85</v>
      </c>
      <c r="Z630">
        <f>HYPERLINK("https://hotelmonitor-cachepage.eclerx.com/savepage/tk_15432199956390054_sr_2047.html","info")</f>
        <v/>
      </c>
      <c r="AA630" t="n">
        <v>160130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/>
      <c r="AM630" t="s"/>
      <c r="AN630" t="s">
        <v>87</v>
      </c>
      <c r="AO630" t="s">
        <v>88</v>
      </c>
      <c r="AP630" t="n">
        <v>136</v>
      </c>
      <c r="AQ630" t="s">
        <v>89</v>
      </c>
      <c r="AR630" t="s">
        <v>113</v>
      </c>
      <c r="AS630" t="s"/>
      <c r="AT630" t="s">
        <v>91</v>
      </c>
      <c r="AU630" t="s"/>
      <c r="AV630" t="s"/>
      <c r="AW630" t="s"/>
      <c r="AX630" t="s"/>
      <c r="AY630" t="n">
        <v>2267941</v>
      </c>
      <c r="AZ630" t="s">
        <v>500</v>
      </c>
      <c r="BA630" t="s"/>
      <c r="BB630" t="n">
        <v>1185896</v>
      </c>
      <c r="BC630" t="n">
        <v>-16.249678</v>
      </c>
      <c r="BD630" t="n">
        <v>28.469948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93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497</v>
      </c>
      <c r="F631" t="n">
        <v>864443</v>
      </c>
      <c r="G631" t="s">
        <v>74</v>
      </c>
      <c r="H631" t="s">
        <v>75</v>
      </c>
      <c r="I631" t="s"/>
      <c r="J631" t="s">
        <v>76</v>
      </c>
      <c r="K631" t="n">
        <v>35</v>
      </c>
      <c r="L631" t="s">
        <v>77</v>
      </c>
      <c r="M631" t="s"/>
      <c r="N631" t="s">
        <v>78</v>
      </c>
      <c r="O631" t="s">
        <v>79</v>
      </c>
      <c r="P631" t="s">
        <v>498</v>
      </c>
      <c r="Q631" t="s"/>
      <c r="R631" t="s">
        <v>80</v>
      </c>
      <c r="S631" t="s">
        <v>346</v>
      </c>
      <c r="T631" t="s">
        <v>82</v>
      </c>
      <c r="U631" t="s"/>
      <c r="V631" t="s">
        <v>83</v>
      </c>
      <c r="W631" t="s">
        <v>84</v>
      </c>
      <c r="X631" t="s"/>
      <c r="Y631" t="s">
        <v>85</v>
      </c>
      <c r="Z631">
        <f>HYPERLINK("https://hotelmonitor-cachepage.eclerx.com/savepage/tk_15432199956390054_sr_2047.html","info")</f>
        <v/>
      </c>
      <c r="AA631" t="n">
        <v>160130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/>
      <c r="AM631" t="s"/>
      <c r="AN631" t="s">
        <v>87</v>
      </c>
      <c r="AO631" t="s">
        <v>88</v>
      </c>
      <c r="AP631" t="n">
        <v>136</v>
      </c>
      <c r="AQ631" t="s">
        <v>89</v>
      </c>
      <c r="AR631" t="s">
        <v>111</v>
      </c>
      <c r="AS631" t="s"/>
      <c r="AT631" t="s">
        <v>91</v>
      </c>
      <c r="AU631" t="s"/>
      <c r="AV631" t="s"/>
      <c r="AW631" t="s"/>
      <c r="AX631" t="s"/>
      <c r="AY631" t="n">
        <v>2267941</v>
      </c>
      <c r="AZ631" t="s">
        <v>500</v>
      </c>
      <c r="BA631" t="s"/>
      <c r="BB631" t="n">
        <v>1185896</v>
      </c>
      <c r="BC631" t="n">
        <v>-16.249678</v>
      </c>
      <c r="BD631" t="n">
        <v>28.469948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93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497</v>
      </c>
      <c r="F632" t="n">
        <v>864443</v>
      </c>
      <c r="G632" t="s">
        <v>74</v>
      </c>
      <c r="H632" t="s">
        <v>75</v>
      </c>
      <c r="I632" t="s"/>
      <c r="J632" t="s">
        <v>76</v>
      </c>
      <c r="K632" t="n">
        <v>38</v>
      </c>
      <c r="L632" t="s">
        <v>77</v>
      </c>
      <c r="M632" t="s"/>
      <c r="N632" t="s">
        <v>78</v>
      </c>
      <c r="O632" t="s">
        <v>79</v>
      </c>
      <c r="P632" t="s">
        <v>498</v>
      </c>
      <c r="Q632" t="s"/>
      <c r="R632" t="s">
        <v>80</v>
      </c>
      <c r="S632" t="s">
        <v>390</v>
      </c>
      <c r="T632" t="s">
        <v>82</v>
      </c>
      <c r="U632" t="s"/>
      <c r="V632" t="s">
        <v>83</v>
      </c>
      <c r="W632" t="s">
        <v>84</v>
      </c>
      <c r="X632" t="s"/>
      <c r="Y632" t="s">
        <v>85</v>
      </c>
      <c r="Z632">
        <f>HYPERLINK("https://hotelmonitor-cachepage.eclerx.com/savepage/tk_15432199956390054_sr_2047.html","info")</f>
        <v/>
      </c>
      <c r="AA632" t="n">
        <v>160130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/>
      <c r="AM632" t="s"/>
      <c r="AN632" t="s">
        <v>87</v>
      </c>
      <c r="AO632" t="s">
        <v>88</v>
      </c>
      <c r="AP632" t="n">
        <v>136</v>
      </c>
      <c r="AQ632" t="s">
        <v>89</v>
      </c>
      <c r="AR632" t="s">
        <v>116</v>
      </c>
      <c r="AS632" t="s"/>
      <c r="AT632" t="s">
        <v>91</v>
      </c>
      <c r="AU632" t="s"/>
      <c r="AV632" t="s"/>
      <c r="AW632" t="s"/>
      <c r="AX632" t="s"/>
      <c r="AY632" t="n">
        <v>2267941</v>
      </c>
      <c r="AZ632" t="s">
        <v>500</v>
      </c>
      <c r="BA632" t="s"/>
      <c r="BB632" t="n">
        <v>1185896</v>
      </c>
      <c r="BC632" t="n">
        <v>-16.249678</v>
      </c>
      <c r="BD632" t="n">
        <v>28.469948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93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497</v>
      </c>
      <c r="F633" t="n">
        <v>864443</v>
      </c>
      <c r="G633" t="s">
        <v>74</v>
      </c>
      <c r="H633" t="s">
        <v>75</v>
      </c>
      <c r="I633" t="s"/>
      <c r="J633" t="s">
        <v>76</v>
      </c>
      <c r="K633" t="n">
        <v>36</v>
      </c>
      <c r="L633" t="s">
        <v>77</v>
      </c>
      <c r="M633" t="s"/>
      <c r="N633" t="s">
        <v>78</v>
      </c>
      <c r="O633" t="s">
        <v>79</v>
      </c>
      <c r="P633" t="s">
        <v>498</v>
      </c>
      <c r="Q633" t="s"/>
      <c r="R633" t="s">
        <v>80</v>
      </c>
      <c r="S633" t="s">
        <v>501</v>
      </c>
      <c r="T633" t="s">
        <v>82</v>
      </c>
      <c r="U633" t="s"/>
      <c r="V633" t="s">
        <v>83</v>
      </c>
      <c r="W633" t="s">
        <v>84</v>
      </c>
      <c r="X633" t="s"/>
      <c r="Y633" t="s">
        <v>85</v>
      </c>
      <c r="Z633">
        <f>HYPERLINK("https://hotelmonitor-cachepage.eclerx.com/savepage/tk_15432199956390054_sr_2047.html","info")</f>
        <v/>
      </c>
      <c r="AA633" t="n">
        <v>160130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/>
      <c r="AM633" t="s"/>
      <c r="AN633" t="s">
        <v>87</v>
      </c>
      <c r="AO633" t="s">
        <v>88</v>
      </c>
      <c r="AP633" t="n">
        <v>136</v>
      </c>
      <c r="AQ633" t="s">
        <v>89</v>
      </c>
      <c r="AR633" t="s">
        <v>109</v>
      </c>
      <c r="AS633" t="s"/>
      <c r="AT633" t="s">
        <v>91</v>
      </c>
      <c r="AU633" t="s"/>
      <c r="AV633" t="s"/>
      <c r="AW633" t="s"/>
      <c r="AX633" t="s"/>
      <c r="AY633" t="n">
        <v>2267941</v>
      </c>
      <c r="AZ633" t="s">
        <v>500</v>
      </c>
      <c r="BA633" t="s"/>
      <c r="BB633" t="n">
        <v>1185896</v>
      </c>
      <c r="BC633" t="n">
        <v>-16.249678</v>
      </c>
      <c r="BD633" t="n">
        <v>28.469948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93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497</v>
      </c>
      <c r="F634" t="n">
        <v>864443</v>
      </c>
      <c r="G634" t="s">
        <v>74</v>
      </c>
      <c r="H634" t="s">
        <v>75</v>
      </c>
      <c r="I634" t="s"/>
      <c r="J634" t="s">
        <v>76</v>
      </c>
      <c r="K634" t="n">
        <v>37</v>
      </c>
      <c r="L634" t="s">
        <v>77</v>
      </c>
      <c r="M634" t="s"/>
      <c r="N634" t="s">
        <v>78</v>
      </c>
      <c r="O634" t="s">
        <v>79</v>
      </c>
      <c r="P634" t="s">
        <v>498</v>
      </c>
      <c r="Q634" t="s"/>
      <c r="R634" t="s">
        <v>80</v>
      </c>
      <c r="S634" t="s">
        <v>254</v>
      </c>
      <c r="T634" t="s">
        <v>82</v>
      </c>
      <c r="U634" t="s"/>
      <c r="V634" t="s">
        <v>83</v>
      </c>
      <c r="W634" t="s">
        <v>84</v>
      </c>
      <c r="X634" t="s"/>
      <c r="Y634" t="s">
        <v>85</v>
      </c>
      <c r="Z634">
        <f>HYPERLINK("https://hotelmonitor-cachepage.eclerx.com/savepage/tk_15432199956390054_sr_2047.html","info")</f>
        <v/>
      </c>
      <c r="AA634" t="n">
        <v>160130</v>
      </c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/>
      <c r="AM634" t="s"/>
      <c r="AN634" t="s">
        <v>87</v>
      </c>
      <c r="AO634" t="s">
        <v>88</v>
      </c>
      <c r="AP634" t="n">
        <v>136</v>
      </c>
      <c r="AQ634" t="s">
        <v>89</v>
      </c>
      <c r="AR634" t="s">
        <v>299</v>
      </c>
      <c r="AS634" t="s"/>
      <c r="AT634" t="s">
        <v>91</v>
      </c>
      <c r="AU634" t="s"/>
      <c r="AV634" t="s"/>
      <c r="AW634" t="s"/>
      <c r="AX634" t="s"/>
      <c r="AY634" t="n">
        <v>2267941</v>
      </c>
      <c r="AZ634" t="s">
        <v>500</v>
      </c>
      <c r="BA634" t="s"/>
      <c r="BB634" t="n">
        <v>1185896</v>
      </c>
      <c r="BC634" t="n">
        <v>-16.249678</v>
      </c>
      <c r="BD634" t="n">
        <v>28.469948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93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502</v>
      </c>
      <c r="F635" t="n">
        <v>72211</v>
      </c>
      <c r="G635" t="s">
        <v>74</v>
      </c>
      <c r="H635" t="s">
        <v>75</v>
      </c>
      <c r="I635" t="s"/>
      <c r="J635" t="s">
        <v>76</v>
      </c>
      <c r="K635" t="n">
        <v>50</v>
      </c>
      <c r="L635" t="s">
        <v>77</v>
      </c>
      <c r="M635" t="s"/>
      <c r="N635" t="s">
        <v>78</v>
      </c>
      <c r="O635" t="s">
        <v>79</v>
      </c>
      <c r="P635" t="s">
        <v>503</v>
      </c>
      <c r="Q635" t="s"/>
      <c r="R635" t="s">
        <v>80</v>
      </c>
      <c r="S635" t="s">
        <v>203</v>
      </c>
      <c r="T635" t="s">
        <v>82</v>
      </c>
      <c r="U635" t="s"/>
      <c r="V635" t="s">
        <v>83</v>
      </c>
      <c r="W635" t="s">
        <v>84</v>
      </c>
      <c r="X635" t="s"/>
      <c r="Y635" t="s">
        <v>85</v>
      </c>
      <c r="Z635">
        <f>HYPERLINK("https://hotelmonitor-cachepage.eclerx.com/savepage/tk_15432197413334763_sr_2047.html","info")</f>
        <v/>
      </c>
      <c r="AA635" t="n">
        <v>5539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/>
      <c r="AM635" t="s"/>
      <c r="AN635" t="s">
        <v>87</v>
      </c>
      <c r="AO635" t="s">
        <v>88</v>
      </c>
      <c r="AP635" t="n">
        <v>101</v>
      </c>
      <c r="AQ635" t="s">
        <v>89</v>
      </c>
      <c r="AR635" t="s">
        <v>90</v>
      </c>
      <c r="AS635" t="s"/>
      <c r="AT635" t="s">
        <v>91</v>
      </c>
      <c r="AU635" t="s"/>
      <c r="AV635" t="s"/>
      <c r="AW635" t="s"/>
      <c r="AX635" t="s"/>
      <c r="AY635" t="n">
        <v>2268023</v>
      </c>
      <c r="AZ635" t="s">
        <v>504</v>
      </c>
      <c r="BA635" t="s"/>
      <c r="BB635" t="n">
        <v>248461</v>
      </c>
      <c r="BC635" t="n">
        <v>-16.25074</v>
      </c>
      <c r="BD635" t="n">
        <v>28.468702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93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502</v>
      </c>
      <c r="F636" t="n">
        <v>72211</v>
      </c>
      <c r="G636" t="s">
        <v>74</v>
      </c>
      <c r="H636" t="s">
        <v>75</v>
      </c>
      <c r="I636" t="s"/>
      <c r="J636" t="s">
        <v>76</v>
      </c>
      <c r="K636" t="n">
        <v>60</v>
      </c>
      <c r="L636" t="s">
        <v>77</v>
      </c>
      <c r="M636" t="s"/>
      <c r="N636" t="s">
        <v>78</v>
      </c>
      <c r="O636" t="s">
        <v>79</v>
      </c>
      <c r="P636" t="s">
        <v>503</v>
      </c>
      <c r="Q636" t="s"/>
      <c r="R636" t="s">
        <v>80</v>
      </c>
      <c r="S636" t="s">
        <v>150</v>
      </c>
      <c r="T636" t="s">
        <v>82</v>
      </c>
      <c r="U636" t="s"/>
      <c r="V636" t="s">
        <v>83</v>
      </c>
      <c r="W636" t="s">
        <v>84</v>
      </c>
      <c r="X636" t="s"/>
      <c r="Y636" t="s">
        <v>85</v>
      </c>
      <c r="Z636">
        <f>HYPERLINK("https://hotelmonitor-cachepage.eclerx.com/savepage/tk_15432197413334763_sr_2047.html","info")</f>
        <v/>
      </c>
      <c r="AA636" t="n">
        <v>5539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/>
      <c r="AM636" t="s"/>
      <c r="AN636" t="s">
        <v>87</v>
      </c>
      <c r="AO636" t="s">
        <v>88</v>
      </c>
      <c r="AP636" t="n">
        <v>101</v>
      </c>
      <c r="AQ636" t="s">
        <v>89</v>
      </c>
      <c r="AR636" t="s">
        <v>96</v>
      </c>
      <c r="AS636" t="s"/>
      <c r="AT636" t="s">
        <v>91</v>
      </c>
      <c r="AU636" t="s"/>
      <c r="AV636" t="s"/>
      <c r="AW636" t="s"/>
      <c r="AX636" t="s"/>
      <c r="AY636" t="n">
        <v>2268023</v>
      </c>
      <c r="AZ636" t="s">
        <v>504</v>
      </c>
      <c r="BA636" t="s"/>
      <c r="BB636" t="n">
        <v>248461</v>
      </c>
      <c r="BC636" t="n">
        <v>-16.25074</v>
      </c>
      <c r="BD636" t="n">
        <v>28.468702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93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502</v>
      </c>
      <c r="F637" t="n">
        <v>72211</v>
      </c>
      <c r="G637" t="s">
        <v>74</v>
      </c>
      <c r="H637" t="s">
        <v>75</v>
      </c>
      <c r="I637" t="s"/>
      <c r="J637" t="s">
        <v>76</v>
      </c>
      <c r="K637" t="n">
        <v>56</v>
      </c>
      <c r="L637" t="s">
        <v>77</v>
      </c>
      <c r="M637" t="s"/>
      <c r="N637" t="s">
        <v>78</v>
      </c>
      <c r="O637" t="s">
        <v>79</v>
      </c>
      <c r="P637" t="s">
        <v>503</v>
      </c>
      <c r="Q637" t="s"/>
      <c r="R637" t="s">
        <v>80</v>
      </c>
      <c r="S637" t="s">
        <v>464</v>
      </c>
      <c r="T637" t="s">
        <v>82</v>
      </c>
      <c r="U637" t="s"/>
      <c r="V637" t="s">
        <v>83</v>
      </c>
      <c r="W637" t="s">
        <v>84</v>
      </c>
      <c r="X637" t="s"/>
      <c r="Y637" t="s">
        <v>85</v>
      </c>
      <c r="Z637">
        <f>HYPERLINK("https://hotelmonitor-cachepage.eclerx.com/savepage/tk_15432197413334763_sr_2047.html","info")</f>
        <v/>
      </c>
      <c r="AA637" t="n">
        <v>5539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/>
      <c r="AM637" t="s"/>
      <c r="AN637" t="s">
        <v>87</v>
      </c>
      <c r="AO637" t="s">
        <v>88</v>
      </c>
      <c r="AP637" t="n">
        <v>101</v>
      </c>
      <c r="AQ637" t="s">
        <v>89</v>
      </c>
      <c r="AR637" t="s">
        <v>95</v>
      </c>
      <c r="AS637" t="s"/>
      <c r="AT637" t="s">
        <v>91</v>
      </c>
      <c r="AU637" t="s"/>
      <c r="AV637" t="s"/>
      <c r="AW637" t="s"/>
      <c r="AX637" t="s"/>
      <c r="AY637" t="n">
        <v>2268023</v>
      </c>
      <c r="AZ637" t="s">
        <v>504</v>
      </c>
      <c r="BA637" t="s"/>
      <c r="BB637" t="n">
        <v>248461</v>
      </c>
      <c r="BC637" t="n">
        <v>-16.25074</v>
      </c>
      <c r="BD637" t="n">
        <v>28.468702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93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502</v>
      </c>
      <c r="F638" t="n">
        <v>72211</v>
      </c>
      <c r="G638" t="s">
        <v>74</v>
      </c>
      <c r="H638" t="s">
        <v>75</v>
      </c>
      <c r="I638" t="s"/>
      <c r="J638" t="s">
        <v>76</v>
      </c>
      <c r="K638" t="n">
        <v>57</v>
      </c>
      <c r="L638" t="s">
        <v>77</v>
      </c>
      <c r="M638" t="s"/>
      <c r="N638" t="s">
        <v>78</v>
      </c>
      <c r="O638" t="s">
        <v>79</v>
      </c>
      <c r="P638" t="s">
        <v>503</v>
      </c>
      <c r="Q638" t="s"/>
      <c r="R638" t="s">
        <v>80</v>
      </c>
      <c r="S638" t="s">
        <v>375</v>
      </c>
      <c r="T638" t="s">
        <v>82</v>
      </c>
      <c r="U638" t="s"/>
      <c r="V638" t="s">
        <v>83</v>
      </c>
      <c r="W638" t="s">
        <v>84</v>
      </c>
      <c r="X638" t="s"/>
      <c r="Y638" t="s">
        <v>85</v>
      </c>
      <c r="Z638">
        <f>HYPERLINK("https://hotelmonitor-cachepage.eclerx.com/savepage/tk_15432197413334763_sr_2047.html","info")</f>
        <v/>
      </c>
      <c r="AA638" t="n">
        <v>5539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/>
      <c r="AM638" t="s"/>
      <c r="AN638" t="s">
        <v>87</v>
      </c>
      <c r="AO638" t="s">
        <v>88</v>
      </c>
      <c r="AP638" t="n">
        <v>101</v>
      </c>
      <c r="AQ638" t="s">
        <v>89</v>
      </c>
      <c r="AR638" t="s">
        <v>231</v>
      </c>
      <c r="AS638" t="s"/>
      <c r="AT638" t="s">
        <v>91</v>
      </c>
      <c r="AU638" t="s"/>
      <c r="AV638" t="s"/>
      <c r="AW638" t="s"/>
      <c r="AX638" t="s"/>
      <c r="AY638" t="n">
        <v>2268023</v>
      </c>
      <c r="AZ638" t="s">
        <v>504</v>
      </c>
      <c r="BA638" t="s"/>
      <c r="BB638" t="n">
        <v>248461</v>
      </c>
      <c r="BC638" t="n">
        <v>-16.25074</v>
      </c>
      <c r="BD638" t="n">
        <v>28.468702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93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502</v>
      </c>
      <c r="F639" t="n">
        <v>72211</v>
      </c>
      <c r="G639" t="s">
        <v>74</v>
      </c>
      <c r="H639" t="s">
        <v>75</v>
      </c>
      <c r="I639" t="s"/>
      <c r="J639" t="s">
        <v>76</v>
      </c>
      <c r="K639" t="n">
        <v>60</v>
      </c>
      <c r="L639" t="s">
        <v>77</v>
      </c>
      <c r="M639" t="s"/>
      <c r="N639" t="s">
        <v>78</v>
      </c>
      <c r="O639" t="s">
        <v>79</v>
      </c>
      <c r="P639" t="s">
        <v>503</v>
      </c>
      <c r="Q639" t="s"/>
      <c r="R639" t="s">
        <v>80</v>
      </c>
      <c r="S639" t="s">
        <v>150</v>
      </c>
      <c r="T639" t="s">
        <v>82</v>
      </c>
      <c r="U639" t="s"/>
      <c r="V639" t="s">
        <v>83</v>
      </c>
      <c r="W639" t="s">
        <v>84</v>
      </c>
      <c r="X639" t="s"/>
      <c r="Y639" t="s">
        <v>85</v>
      </c>
      <c r="Z639">
        <f>HYPERLINK("https://hotelmonitor-cachepage.eclerx.com/savepage/tk_15432197413334763_sr_2047.html","info")</f>
        <v/>
      </c>
      <c r="AA639" t="n">
        <v>5539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/>
      <c r="AM639" t="s"/>
      <c r="AN639" t="s">
        <v>87</v>
      </c>
      <c r="AO639" t="s">
        <v>88</v>
      </c>
      <c r="AP639" t="n">
        <v>101</v>
      </c>
      <c r="AQ639" t="s">
        <v>89</v>
      </c>
      <c r="AR639" t="s">
        <v>106</v>
      </c>
      <c r="AS639" t="s"/>
      <c r="AT639" t="s">
        <v>91</v>
      </c>
      <c r="AU639" t="s"/>
      <c r="AV639" t="s"/>
      <c r="AW639" t="s"/>
      <c r="AX639" t="s"/>
      <c r="AY639" t="n">
        <v>2268023</v>
      </c>
      <c r="AZ639" t="s">
        <v>504</v>
      </c>
      <c r="BA639" t="s"/>
      <c r="BB639" t="n">
        <v>248461</v>
      </c>
      <c r="BC639" t="n">
        <v>-16.25074</v>
      </c>
      <c r="BD639" t="n">
        <v>28.468702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93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502</v>
      </c>
      <c r="F640" t="n">
        <v>72211</v>
      </c>
      <c r="G640" t="s">
        <v>74</v>
      </c>
      <c r="H640" t="s">
        <v>75</v>
      </c>
      <c r="I640" t="s"/>
      <c r="J640" t="s">
        <v>76</v>
      </c>
      <c r="K640" t="n">
        <v>60</v>
      </c>
      <c r="L640" t="s">
        <v>77</v>
      </c>
      <c r="M640" t="s"/>
      <c r="N640" t="s">
        <v>78</v>
      </c>
      <c r="O640" t="s">
        <v>79</v>
      </c>
      <c r="P640" t="s">
        <v>503</v>
      </c>
      <c r="Q640" t="s"/>
      <c r="R640" t="s">
        <v>80</v>
      </c>
      <c r="S640" t="s">
        <v>150</v>
      </c>
      <c r="T640" t="s">
        <v>82</v>
      </c>
      <c r="U640" t="s"/>
      <c r="V640" t="s">
        <v>83</v>
      </c>
      <c r="W640" t="s">
        <v>84</v>
      </c>
      <c r="X640" t="s"/>
      <c r="Y640" t="s">
        <v>85</v>
      </c>
      <c r="Z640">
        <f>HYPERLINK("https://hotelmonitor-cachepage.eclerx.com/savepage/tk_15432197413334763_sr_2047.html","info")</f>
        <v/>
      </c>
      <c r="AA640" t="n">
        <v>5539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/>
      <c r="AM640" t="s"/>
      <c r="AN640" t="s">
        <v>87</v>
      </c>
      <c r="AO640" t="s">
        <v>88</v>
      </c>
      <c r="AP640" t="n">
        <v>101</v>
      </c>
      <c r="AQ640" t="s">
        <v>89</v>
      </c>
      <c r="AR640" t="s">
        <v>299</v>
      </c>
      <c r="AS640" t="s"/>
      <c r="AT640" t="s">
        <v>91</v>
      </c>
      <c r="AU640" t="s"/>
      <c r="AV640" t="s"/>
      <c r="AW640" t="s"/>
      <c r="AX640" t="s"/>
      <c r="AY640" t="n">
        <v>2268023</v>
      </c>
      <c r="AZ640" t="s">
        <v>504</v>
      </c>
      <c r="BA640" t="s"/>
      <c r="BB640" t="n">
        <v>248461</v>
      </c>
      <c r="BC640" t="n">
        <v>-16.25074</v>
      </c>
      <c r="BD640" t="n">
        <v>28.468702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93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502</v>
      </c>
      <c r="F641" t="n">
        <v>72211</v>
      </c>
      <c r="G641" t="s">
        <v>74</v>
      </c>
      <c r="H641" t="s">
        <v>75</v>
      </c>
      <c r="I641" t="s"/>
      <c r="J641" t="s">
        <v>76</v>
      </c>
      <c r="K641" t="n">
        <v>56</v>
      </c>
      <c r="L641" t="s">
        <v>77</v>
      </c>
      <c r="M641" t="s"/>
      <c r="N641" t="s">
        <v>78</v>
      </c>
      <c r="O641" t="s">
        <v>79</v>
      </c>
      <c r="P641" t="s">
        <v>503</v>
      </c>
      <c r="Q641" t="s"/>
      <c r="R641" t="s">
        <v>80</v>
      </c>
      <c r="S641" t="s">
        <v>464</v>
      </c>
      <c r="T641" t="s">
        <v>82</v>
      </c>
      <c r="U641" t="s"/>
      <c r="V641" t="s">
        <v>83</v>
      </c>
      <c r="W641" t="s">
        <v>84</v>
      </c>
      <c r="X641" t="s"/>
      <c r="Y641" t="s">
        <v>85</v>
      </c>
      <c r="Z641">
        <f>HYPERLINK("https://hotelmonitor-cachepage.eclerx.com/savepage/tk_15432197413334763_sr_2047.html","info")</f>
        <v/>
      </c>
      <c r="AA641" t="n">
        <v>5539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/>
      <c r="AM641" t="s"/>
      <c r="AN641" t="s">
        <v>87</v>
      </c>
      <c r="AO641" t="s">
        <v>88</v>
      </c>
      <c r="AP641" t="n">
        <v>101</v>
      </c>
      <c r="AQ641" t="s">
        <v>89</v>
      </c>
      <c r="AR641" t="s">
        <v>97</v>
      </c>
      <c r="AS641" t="s"/>
      <c r="AT641" t="s">
        <v>91</v>
      </c>
      <c r="AU641" t="s"/>
      <c r="AV641" t="s"/>
      <c r="AW641" t="s"/>
      <c r="AX641" t="s"/>
      <c r="AY641" t="n">
        <v>2268023</v>
      </c>
      <c r="AZ641" t="s">
        <v>504</v>
      </c>
      <c r="BA641" t="s"/>
      <c r="BB641" t="n">
        <v>248461</v>
      </c>
      <c r="BC641" t="n">
        <v>-16.25074</v>
      </c>
      <c r="BD641" t="n">
        <v>28.468702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93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502</v>
      </c>
      <c r="F642" t="n">
        <v>72211</v>
      </c>
      <c r="G642" t="s">
        <v>74</v>
      </c>
      <c r="H642" t="s">
        <v>75</v>
      </c>
      <c r="I642" t="s"/>
      <c r="J642" t="s">
        <v>76</v>
      </c>
      <c r="K642" t="n">
        <v>54</v>
      </c>
      <c r="L642" t="s">
        <v>77</v>
      </c>
      <c r="M642" t="s"/>
      <c r="N642" t="s">
        <v>78</v>
      </c>
      <c r="O642" t="s">
        <v>79</v>
      </c>
      <c r="P642" t="s">
        <v>503</v>
      </c>
      <c r="Q642" t="s"/>
      <c r="R642" t="s">
        <v>80</v>
      </c>
      <c r="S642" t="s">
        <v>505</v>
      </c>
      <c r="T642" t="s">
        <v>82</v>
      </c>
      <c r="U642" t="s"/>
      <c r="V642" t="s">
        <v>83</v>
      </c>
      <c r="W642" t="s">
        <v>84</v>
      </c>
      <c r="X642" t="s"/>
      <c r="Y642" t="s">
        <v>85</v>
      </c>
      <c r="Z642">
        <f>HYPERLINK("https://hotelmonitor-cachepage.eclerx.com/savepage/tk_15432197413334763_sr_2047.html","info")</f>
        <v/>
      </c>
      <c r="AA642" t="n">
        <v>5539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/>
      <c r="AM642" t="s"/>
      <c r="AN642" t="s">
        <v>87</v>
      </c>
      <c r="AO642" t="s">
        <v>88</v>
      </c>
      <c r="AP642" t="n">
        <v>101</v>
      </c>
      <c r="AQ642" t="s">
        <v>89</v>
      </c>
      <c r="AR642" t="s">
        <v>99</v>
      </c>
      <c r="AS642" t="s"/>
      <c r="AT642" t="s">
        <v>91</v>
      </c>
      <c r="AU642" t="s"/>
      <c r="AV642" t="s"/>
      <c r="AW642" t="s"/>
      <c r="AX642" t="s"/>
      <c r="AY642" t="n">
        <v>2268023</v>
      </c>
      <c r="AZ642" t="s">
        <v>504</v>
      </c>
      <c r="BA642" t="s"/>
      <c r="BB642" t="n">
        <v>248461</v>
      </c>
      <c r="BC642" t="n">
        <v>-16.25074</v>
      </c>
      <c r="BD642" t="n">
        <v>28.468702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93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502</v>
      </c>
      <c r="F643" t="n">
        <v>72211</v>
      </c>
      <c r="G643" t="s">
        <v>74</v>
      </c>
      <c r="H643" t="s">
        <v>75</v>
      </c>
      <c r="I643" t="s"/>
      <c r="J643" t="s">
        <v>76</v>
      </c>
      <c r="K643" t="n">
        <v>60</v>
      </c>
      <c r="L643" t="s">
        <v>77</v>
      </c>
      <c r="M643" t="s"/>
      <c r="N643" t="s">
        <v>78</v>
      </c>
      <c r="O643" t="s">
        <v>79</v>
      </c>
      <c r="P643" t="s">
        <v>503</v>
      </c>
      <c r="Q643" t="s"/>
      <c r="R643" t="s">
        <v>80</v>
      </c>
      <c r="S643" t="s">
        <v>150</v>
      </c>
      <c r="T643" t="s">
        <v>82</v>
      </c>
      <c r="U643" t="s"/>
      <c r="V643" t="s">
        <v>83</v>
      </c>
      <c r="W643" t="s">
        <v>84</v>
      </c>
      <c r="X643" t="s"/>
      <c r="Y643" t="s">
        <v>85</v>
      </c>
      <c r="Z643">
        <f>HYPERLINK("https://hotelmonitor-cachepage.eclerx.com/savepage/tk_15432197413334763_sr_2047.html","info")</f>
        <v/>
      </c>
      <c r="AA643" t="n">
        <v>5539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/>
      <c r="AM643" t="s"/>
      <c r="AN643" t="s">
        <v>87</v>
      </c>
      <c r="AO643" t="s">
        <v>88</v>
      </c>
      <c r="AP643" t="n">
        <v>101</v>
      </c>
      <c r="AQ643" t="s">
        <v>89</v>
      </c>
      <c r="AR643" t="s">
        <v>101</v>
      </c>
      <c r="AS643" t="s"/>
      <c r="AT643" t="s">
        <v>91</v>
      </c>
      <c r="AU643" t="s"/>
      <c r="AV643" t="s"/>
      <c r="AW643" t="s"/>
      <c r="AX643" t="s"/>
      <c r="AY643" t="n">
        <v>2268023</v>
      </c>
      <c r="AZ643" t="s">
        <v>504</v>
      </c>
      <c r="BA643" t="s"/>
      <c r="BB643" t="n">
        <v>248461</v>
      </c>
      <c r="BC643" t="n">
        <v>-16.25074</v>
      </c>
      <c r="BD643" t="n">
        <v>28.468702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93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502</v>
      </c>
      <c r="F644" t="n">
        <v>72211</v>
      </c>
      <c r="G644" t="s">
        <v>74</v>
      </c>
      <c r="H644" t="s">
        <v>75</v>
      </c>
      <c r="I644" t="s"/>
      <c r="J644" t="s">
        <v>76</v>
      </c>
      <c r="K644" t="n">
        <v>60</v>
      </c>
      <c r="L644" t="s">
        <v>77</v>
      </c>
      <c r="M644" t="s"/>
      <c r="N644" t="s">
        <v>78</v>
      </c>
      <c r="O644" t="s">
        <v>79</v>
      </c>
      <c r="P644" t="s">
        <v>503</v>
      </c>
      <c r="Q644" t="s"/>
      <c r="R644" t="s">
        <v>80</v>
      </c>
      <c r="S644" t="s">
        <v>150</v>
      </c>
      <c r="T644" t="s">
        <v>82</v>
      </c>
      <c r="U644" t="s"/>
      <c r="V644" t="s">
        <v>83</v>
      </c>
      <c r="W644" t="s">
        <v>84</v>
      </c>
      <c r="X644" t="s"/>
      <c r="Y644" t="s">
        <v>85</v>
      </c>
      <c r="Z644">
        <f>HYPERLINK("https://hotelmonitor-cachepage.eclerx.com/savepage/tk_15432197413334763_sr_2047.html","info")</f>
        <v/>
      </c>
      <c r="AA644" t="n">
        <v>5539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/>
      <c r="AM644" t="s"/>
      <c r="AN644" t="s">
        <v>87</v>
      </c>
      <c r="AO644" t="s">
        <v>88</v>
      </c>
      <c r="AP644" t="n">
        <v>101</v>
      </c>
      <c r="AQ644" t="s">
        <v>89</v>
      </c>
      <c r="AR644" t="s">
        <v>113</v>
      </c>
      <c r="AS644" t="s"/>
      <c r="AT644" t="s">
        <v>91</v>
      </c>
      <c r="AU644" t="s"/>
      <c r="AV644" t="s"/>
      <c r="AW644" t="s"/>
      <c r="AX644" t="s"/>
      <c r="AY644" t="n">
        <v>2268023</v>
      </c>
      <c r="AZ644" t="s">
        <v>504</v>
      </c>
      <c r="BA644" t="s"/>
      <c r="BB644" t="n">
        <v>248461</v>
      </c>
      <c r="BC644" t="n">
        <v>-16.25074</v>
      </c>
      <c r="BD644" t="n">
        <v>28.468702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93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502</v>
      </c>
      <c r="F645" t="n">
        <v>72211</v>
      </c>
      <c r="G645" t="s">
        <v>74</v>
      </c>
      <c r="H645" t="s">
        <v>75</v>
      </c>
      <c r="I645" t="s"/>
      <c r="J645" t="s">
        <v>76</v>
      </c>
      <c r="K645" t="n">
        <v>50</v>
      </c>
      <c r="L645" t="s">
        <v>77</v>
      </c>
      <c r="M645" t="s"/>
      <c r="N645" t="s">
        <v>78</v>
      </c>
      <c r="O645" t="s">
        <v>79</v>
      </c>
      <c r="P645" t="s">
        <v>503</v>
      </c>
      <c r="Q645" t="s"/>
      <c r="R645" t="s">
        <v>80</v>
      </c>
      <c r="S645" t="s">
        <v>203</v>
      </c>
      <c r="T645" t="s">
        <v>82</v>
      </c>
      <c r="U645" t="s"/>
      <c r="V645" t="s">
        <v>83</v>
      </c>
      <c r="W645" t="s">
        <v>84</v>
      </c>
      <c r="X645" t="s"/>
      <c r="Y645" t="s">
        <v>85</v>
      </c>
      <c r="Z645">
        <f>HYPERLINK("https://hotelmonitor-cachepage.eclerx.com/savepage/tk_15432197413334763_sr_2047.html","info")</f>
        <v/>
      </c>
      <c r="AA645" t="n">
        <v>5539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87</v>
      </c>
      <c r="AL645" t="s"/>
      <c r="AM645" t="s"/>
      <c r="AN645" t="s">
        <v>87</v>
      </c>
      <c r="AO645" t="s">
        <v>88</v>
      </c>
      <c r="AP645" t="n">
        <v>101</v>
      </c>
      <c r="AQ645" t="s">
        <v>89</v>
      </c>
      <c r="AR645" t="s">
        <v>109</v>
      </c>
      <c r="AS645" t="s"/>
      <c r="AT645" t="s">
        <v>91</v>
      </c>
      <c r="AU645" t="s"/>
      <c r="AV645" t="s"/>
      <c r="AW645" t="s"/>
      <c r="AX645" t="s"/>
      <c r="AY645" t="n">
        <v>2268023</v>
      </c>
      <c r="AZ645" t="s">
        <v>504</v>
      </c>
      <c r="BA645" t="s"/>
      <c r="BB645" t="n">
        <v>248461</v>
      </c>
      <c r="BC645" t="n">
        <v>-16.25074</v>
      </c>
      <c r="BD645" t="n">
        <v>28.468702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93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502</v>
      </c>
      <c r="F646" t="n">
        <v>72211</v>
      </c>
      <c r="G646" t="s">
        <v>74</v>
      </c>
      <c r="H646" t="s">
        <v>75</v>
      </c>
      <c r="I646" t="s"/>
      <c r="J646" t="s">
        <v>76</v>
      </c>
      <c r="K646" t="n">
        <v>53</v>
      </c>
      <c r="L646" t="s">
        <v>77</v>
      </c>
      <c r="M646" t="s"/>
      <c r="N646" t="s">
        <v>78</v>
      </c>
      <c r="O646" t="s">
        <v>79</v>
      </c>
      <c r="P646" t="s">
        <v>503</v>
      </c>
      <c r="Q646" t="s"/>
      <c r="R646" t="s">
        <v>80</v>
      </c>
      <c r="S646" t="s">
        <v>333</v>
      </c>
      <c r="T646" t="s">
        <v>82</v>
      </c>
      <c r="U646" t="s"/>
      <c r="V646" t="s">
        <v>83</v>
      </c>
      <c r="W646" t="s">
        <v>84</v>
      </c>
      <c r="X646" t="s"/>
      <c r="Y646" t="s">
        <v>85</v>
      </c>
      <c r="Z646">
        <f>HYPERLINK("https://hotelmonitor-cachepage.eclerx.com/savepage/tk_15432197413334763_sr_2047.html","info")</f>
        <v/>
      </c>
      <c r="AA646" t="n">
        <v>5539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/>
      <c r="AM646" t="s"/>
      <c r="AN646" t="s">
        <v>87</v>
      </c>
      <c r="AO646" t="s">
        <v>88</v>
      </c>
      <c r="AP646" t="n">
        <v>101</v>
      </c>
      <c r="AQ646" t="s">
        <v>89</v>
      </c>
      <c r="AR646" t="s">
        <v>111</v>
      </c>
      <c r="AS646" t="s"/>
      <c r="AT646" t="s">
        <v>91</v>
      </c>
      <c r="AU646" t="s"/>
      <c r="AV646" t="s"/>
      <c r="AW646" t="s"/>
      <c r="AX646" t="s"/>
      <c r="AY646" t="n">
        <v>2268023</v>
      </c>
      <c r="AZ646" t="s">
        <v>504</v>
      </c>
      <c r="BA646" t="s"/>
      <c r="BB646" t="n">
        <v>248461</v>
      </c>
      <c r="BC646" t="n">
        <v>-16.25074</v>
      </c>
      <c r="BD646" t="n">
        <v>28.468702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93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502</v>
      </c>
      <c r="F647" t="n">
        <v>72211</v>
      </c>
      <c r="G647" t="s">
        <v>74</v>
      </c>
      <c r="H647" t="s">
        <v>75</v>
      </c>
      <c r="I647" t="s"/>
      <c r="J647" t="s">
        <v>76</v>
      </c>
      <c r="K647" t="n">
        <v>56</v>
      </c>
      <c r="L647" t="s">
        <v>77</v>
      </c>
      <c r="M647" t="s"/>
      <c r="N647" t="s">
        <v>78</v>
      </c>
      <c r="O647" t="s">
        <v>79</v>
      </c>
      <c r="P647" t="s">
        <v>503</v>
      </c>
      <c r="Q647" t="s"/>
      <c r="R647" t="s">
        <v>80</v>
      </c>
      <c r="S647" t="s">
        <v>464</v>
      </c>
      <c r="T647" t="s">
        <v>82</v>
      </c>
      <c r="U647" t="s"/>
      <c r="V647" t="s">
        <v>83</v>
      </c>
      <c r="W647" t="s">
        <v>84</v>
      </c>
      <c r="X647" t="s"/>
      <c r="Y647" t="s">
        <v>85</v>
      </c>
      <c r="Z647">
        <f>HYPERLINK("https://hotelmonitor-cachepage.eclerx.com/savepage/tk_15432197413334763_sr_2047.html","info")</f>
        <v/>
      </c>
      <c r="AA647" t="n">
        <v>5539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/>
      <c r="AM647" t="s"/>
      <c r="AN647" t="s">
        <v>87</v>
      </c>
      <c r="AO647" t="s">
        <v>88</v>
      </c>
      <c r="AP647" t="n">
        <v>101</v>
      </c>
      <c r="AQ647" t="s">
        <v>89</v>
      </c>
      <c r="AR647" t="s">
        <v>116</v>
      </c>
      <c r="AS647" t="s"/>
      <c r="AT647" t="s">
        <v>91</v>
      </c>
      <c r="AU647" t="s"/>
      <c r="AV647" t="s"/>
      <c r="AW647" t="s"/>
      <c r="AX647" t="s"/>
      <c r="AY647" t="n">
        <v>2268023</v>
      </c>
      <c r="AZ647" t="s">
        <v>504</v>
      </c>
      <c r="BA647" t="s"/>
      <c r="BB647" t="n">
        <v>248461</v>
      </c>
      <c r="BC647" t="n">
        <v>-16.25074</v>
      </c>
      <c r="BD647" t="n">
        <v>28.468702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93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506</v>
      </c>
      <c r="F648" t="n">
        <v>169829</v>
      </c>
      <c r="G648" t="s">
        <v>74</v>
      </c>
      <c r="H648" t="s">
        <v>75</v>
      </c>
      <c r="I648" t="s"/>
      <c r="J648" t="s">
        <v>76</v>
      </c>
      <c r="K648" t="n">
        <v>63</v>
      </c>
      <c r="L648" t="s">
        <v>77</v>
      </c>
      <c r="M648" t="s"/>
      <c r="N648" t="s">
        <v>78</v>
      </c>
      <c r="O648" t="s">
        <v>79</v>
      </c>
      <c r="P648" t="s">
        <v>507</v>
      </c>
      <c r="Q648" t="s"/>
      <c r="R648" t="s">
        <v>80</v>
      </c>
      <c r="S648" t="s">
        <v>180</v>
      </c>
      <c r="T648" t="s">
        <v>82</v>
      </c>
      <c r="U648" t="s"/>
      <c r="V648" t="s">
        <v>83</v>
      </c>
      <c r="W648" t="s">
        <v>84</v>
      </c>
      <c r="X648" t="s"/>
      <c r="Y648" t="s">
        <v>85</v>
      </c>
      <c r="Z648">
        <f>HYPERLINK("https://hotelmonitor-cachepage.eclerx.com/savepage/tk_15432193329315352_sr_2047.html","info")</f>
        <v/>
      </c>
      <c r="AA648" t="n">
        <v>70381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/>
      <c r="AM648" t="s"/>
      <c r="AN648" t="s">
        <v>87</v>
      </c>
      <c r="AO648" t="s">
        <v>88</v>
      </c>
      <c r="AP648" t="n">
        <v>43</v>
      </c>
      <c r="AQ648" t="s">
        <v>89</v>
      </c>
      <c r="AR648" t="s">
        <v>99</v>
      </c>
      <c r="AS648" t="s"/>
      <c r="AT648" t="s">
        <v>91</v>
      </c>
      <c r="AU648" t="s"/>
      <c r="AV648" t="s"/>
      <c r="AW648" t="s"/>
      <c r="AX648" t="s"/>
      <c r="AY648" t="n">
        <v>2267895</v>
      </c>
      <c r="AZ648" t="s">
        <v>508</v>
      </c>
      <c r="BA648" t="s"/>
      <c r="BB648" t="n">
        <v>1190472</v>
      </c>
      <c r="BC648" t="n">
        <v>-16.257088</v>
      </c>
      <c r="BD648" t="n">
        <v>28.47123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93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506</v>
      </c>
      <c r="F649" t="n">
        <v>169829</v>
      </c>
      <c r="G649" t="s">
        <v>74</v>
      </c>
      <c r="H649" t="s">
        <v>75</v>
      </c>
      <c r="I649" t="s"/>
      <c r="J649" t="s">
        <v>76</v>
      </c>
      <c r="K649" t="n">
        <v>68</v>
      </c>
      <c r="L649" t="s">
        <v>77</v>
      </c>
      <c r="M649" t="s"/>
      <c r="N649" t="s">
        <v>78</v>
      </c>
      <c r="O649" t="s">
        <v>79</v>
      </c>
      <c r="P649" t="s">
        <v>507</v>
      </c>
      <c r="Q649" t="s"/>
      <c r="R649" t="s">
        <v>80</v>
      </c>
      <c r="S649" t="s">
        <v>223</v>
      </c>
      <c r="T649" t="s">
        <v>82</v>
      </c>
      <c r="U649" t="s"/>
      <c r="V649" t="s">
        <v>83</v>
      </c>
      <c r="W649" t="s">
        <v>84</v>
      </c>
      <c r="X649" t="s"/>
      <c r="Y649" t="s">
        <v>85</v>
      </c>
      <c r="Z649">
        <f>HYPERLINK("https://hotelmonitor-cachepage.eclerx.com/savepage/tk_15432193329315352_sr_2047.html","info")</f>
        <v/>
      </c>
      <c r="AA649" t="n">
        <v>70381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/>
      <c r="AM649" t="s"/>
      <c r="AN649" t="s">
        <v>87</v>
      </c>
      <c r="AO649" t="s">
        <v>88</v>
      </c>
      <c r="AP649" t="n">
        <v>43</v>
      </c>
      <c r="AQ649" t="s">
        <v>89</v>
      </c>
      <c r="AR649" t="s">
        <v>96</v>
      </c>
      <c r="AS649" t="s"/>
      <c r="AT649" t="s">
        <v>91</v>
      </c>
      <c r="AU649" t="s"/>
      <c r="AV649" t="s"/>
      <c r="AW649" t="s"/>
      <c r="AX649" t="s"/>
      <c r="AY649" t="n">
        <v>2267895</v>
      </c>
      <c r="AZ649" t="s">
        <v>508</v>
      </c>
      <c r="BA649" t="s"/>
      <c r="BB649" t="n">
        <v>1190472</v>
      </c>
      <c r="BC649" t="n">
        <v>-16.257088</v>
      </c>
      <c r="BD649" t="n">
        <v>28.47123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93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506</v>
      </c>
      <c r="F650" t="n">
        <v>169829</v>
      </c>
      <c r="G650" t="s">
        <v>74</v>
      </c>
      <c r="H650" t="s">
        <v>75</v>
      </c>
      <c r="I650" t="s"/>
      <c r="J650" t="s">
        <v>76</v>
      </c>
      <c r="K650" t="n">
        <v>66</v>
      </c>
      <c r="L650" t="s">
        <v>77</v>
      </c>
      <c r="M650" t="s"/>
      <c r="N650" t="s">
        <v>78</v>
      </c>
      <c r="O650" t="s">
        <v>79</v>
      </c>
      <c r="P650" t="s">
        <v>507</v>
      </c>
      <c r="Q650" t="s"/>
      <c r="R650" t="s">
        <v>80</v>
      </c>
      <c r="S650" t="s">
        <v>120</v>
      </c>
      <c r="T650" t="s">
        <v>82</v>
      </c>
      <c r="U650" t="s"/>
      <c r="V650" t="s">
        <v>83</v>
      </c>
      <c r="W650" t="s">
        <v>84</v>
      </c>
      <c r="X650" t="s"/>
      <c r="Y650" t="s">
        <v>85</v>
      </c>
      <c r="Z650">
        <f>HYPERLINK("https://hotelmonitor-cachepage.eclerx.com/savepage/tk_15432193329315352_sr_2047.html","info")</f>
        <v/>
      </c>
      <c r="AA650" t="n">
        <v>70381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>
        <v>87</v>
      </c>
      <c r="AO650" t="s">
        <v>88</v>
      </c>
      <c r="AP650" t="n">
        <v>43</v>
      </c>
      <c r="AQ650" t="s">
        <v>89</v>
      </c>
      <c r="AR650" t="s">
        <v>95</v>
      </c>
      <c r="AS650" t="s"/>
      <c r="AT650" t="s">
        <v>91</v>
      </c>
      <c r="AU650" t="s"/>
      <c r="AV650" t="s"/>
      <c r="AW650" t="s"/>
      <c r="AX650" t="s"/>
      <c r="AY650" t="n">
        <v>2267895</v>
      </c>
      <c r="AZ650" t="s">
        <v>508</v>
      </c>
      <c r="BA650" t="s"/>
      <c r="BB650" t="n">
        <v>1190472</v>
      </c>
      <c r="BC650" t="n">
        <v>-16.257088</v>
      </c>
      <c r="BD650" t="n">
        <v>28.47123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93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506</v>
      </c>
      <c r="F651" t="n">
        <v>169829</v>
      </c>
      <c r="G651" t="s">
        <v>74</v>
      </c>
      <c r="H651" t="s">
        <v>75</v>
      </c>
      <c r="I651" t="s"/>
      <c r="J651" t="s">
        <v>76</v>
      </c>
      <c r="K651" t="n">
        <v>66</v>
      </c>
      <c r="L651" t="s">
        <v>77</v>
      </c>
      <c r="M651" t="s"/>
      <c r="N651" t="s">
        <v>78</v>
      </c>
      <c r="O651" t="s">
        <v>79</v>
      </c>
      <c r="P651" t="s">
        <v>507</v>
      </c>
      <c r="Q651" t="s"/>
      <c r="R651" t="s">
        <v>80</v>
      </c>
      <c r="S651" t="s">
        <v>120</v>
      </c>
      <c r="T651" t="s">
        <v>82</v>
      </c>
      <c r="U651" t="s"/>
      <c r="V651" t="s">
        <v>83</v>
      </c>
      <c r="W651" t="s">
        <v>84</v>
      </c>
      <c r="X651" t="s"/>
      <c r="Y651" t="s">
        <v>85</v>
      </c>
      <c r="Z651">
        <f>HYPERLINK("https://hotelmonitor-cachepage.eclerx.com/savepage/tk_15432193329315352_sr_2047.html","info")</f>
        <v/>
      </c>
      <c r="AA651" t="n">
        <v>70381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>
        <v>87</v>
      </c>
      <c r="AO651" t="s">
        <v>88</v>
      </c>
      <c r="AP651" t="n">
        <v>43</v>
      </c>
      <c r="AQ651" t="s">
        <v>89</v>
      </c>
      <c r="AR651" t="s">
        <v>97</v>
      </c>
      <c r="AS651" t="s"/>
      <c r="AT651" t="s">
        <v>91</v>
      </c>
      <c r="AU651" t="s"/>
      <c r="AV651" t="s"/>
      <c r="AW651" t="s"/>
      <c r="AX651" t="s"/>
      <c r="AY651" t="n">
        <v>2267895</v>
      </c>
      <c r="AZ651" t="s">
        <v>508</v>
      </c>
      <c r="BA651" t="s"/>
      <c r="BB651" t="n">
        <v>1190472</v>
      </c>
      <c r="BC651" t="n">
        <v>-16.257088</v>
      </c>
      <c r="BD651" t="n">
        <v>28.47123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93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506</v>
      </c>
      <c r="F652" t="n">
        <v>169829</v>
      </c>
      <c r="G652" t="s">
        <v>74</v>
      </c>
      <c r="H652" t="s">
        <v>75</v>
      </c>
      <c r="I652" t="s"/>
      <c r="J652" t="s">
        <v>76</v>
      </c>
      <c r="K652" t="n">
        <v>67</v>
      </c>
      <c r="L652" t="s">
        <v>77</v>
      </c>
      <c r="M652" t="s"/>
      <c r="N652" t="s">
        <v>78</v>
      </c>
      <c r="O652" t="s">
        <v>79</v>
      </c>
      <c r="P652" t="s">
        <v>507</v>
      </c>
      <c r="Q652" t="s"/>
      <c r="R652" t="s">
        <v>80</v>
      </c>
      <c r="S652" t="s">
        <v>381</v>
      </c>
      <c r="T652" t="s">
        <v>82</v>
      </c>
      <c r="U652" t="s"/>
      <c r="V652" t="s">
        <v>83</v>
      </c>
      <c r="W652" t="s">
        <v>84</v>
      </c>
      <c r="X652" t="s"/>
      <c r="Y652" t="s">
        <v>85</v>
      </c>
      <c r="Z652">
        <f>HYPERLINK("https://hotelmonitor-cachepage.eclerx.com/savepage/tk_15432193329315352_sr_2047.html","info")</f>
        <v/>
      </c>
      <c r="AA652" t="n">
        <v>70381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>
        <v>87</v>
      </c>
      <c r="AO652" t="s">
        <v>88</v>
      </c>
      <c r="AP652" t="n">
        <v>43</v>
      </c>
      <c r="AQ652" t="s">
        <v>89</v>
      </c>
      <c r="AR652" t="s">
        <v>101</v>
      </c>
      <c r="AS652" t="s"/>
      <c r="AT652" t="s">
        <v>91</v>
      </c>
      <c r="AU652" t="s"/>
      <c r="AV652" t="s"/>
      <c r="AW652" t="s"/>
      <c r="AX652" t="s"/>
      <c r="AY652" t="n">
        <v>2267895</v>
      </c>
      <c r="AZ652" t="s">
        <v>508</v>
      </c>
      <c r="BA652" t="s"/>
      <c r="BB652" t="n">
        <v>1190472</v>
      </c>
      <c r="BC652" t="n">
        <v>-16.257088</v>
      </c>
      <c r="BD652" t="n">
        <v>28.47123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93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506</v>
      </c>
      <c r="F653" t="n">
        <v>169829</v>
      </c>
      <c r="G653" t="s">
        <v>74</v>
      </c>
      <c r="H653" t="s">
        <v>75</v>
      </c>
      <c r="I653" t="s"/>
      <c r="J653" t="s">
        <v>76</v>
      </c>
      <c r="K653" t="n">
        <v>70</v>
      </c>
      <c r="L653" t="s">
        <v>77</v>
      </c>
      <c r="M653" t="s"/>
      <c r="N653" t="s">
        <v>78</v>
      </c>
      <c r="O653" t="s">
        <v>79</v>
      </c>
      <c r="P653" t="s">
        <v>507</v>
      </c>
      <c r="Q653" t="s"/>
      <c r="R653" t="s">
        <v>80</v>
      </c>
      <c r="S653" t="s">
        <v>183</v>
      </c>
      <c r="T653" t="s">
        <v>82</v>
      </c>
      <c r="U653" t="s"/>
      <c r="V653" t="s">
        <v>83</v>
      </c>
      <c r="W653" t="s">
        <v>84</v>
      </c>
      <c r="X653" t="s"/>
      <c r="Y653" t="s">
        <v>85</v>
      </c>
      <c r="Z653">
        <f>HYPERLINK("https://hotelmonitor-cachepage.eclerx.com/savepage/tk_15432193329315352_sr_2047.html","info")</f>
        <v/>
      </c>
      <c r="AA653" t="n">
        <v>70381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>
        <v>87</v>
      </c>
      <c r="AO653" t="s">
        <v>88</v>
      </c>
      <c r="AP653" t="n">
        <v>43</v>
      </c>
      <c r="AQ653" t="s">
        <v>89</v>
      </c>
      <c r="AR653" t="s">
        <v>228</v>
      </c>
      <c r="AS653" t="s"/>
      <c r="AT653" t="s">
        <v>91</v>
      </c>
      <c r="AU653" t="s"/>
      <c r="AV653" t="s"/>
      <c r="AW653" t="s"/>
      <c r="AX653" t="s"/>
      <c r="AY653" t="n">
        <v>2267895</v>
      </c>
      <c r="AZ653" t="s">
        <v>508</v>
      </c>
      <c r="BA653" t="s"/>
      <c r="BB653" t="n">
        <v>1190472</v>
      </c>
      <c r="BC653" t="n">
        <v>-16.257088</v>
      </c>
      <c r="BD653" t="n">
        <v>28.47123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93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506</v>
      </c>
      <c r="F654" t="n">
        <v>169829</v>
      </c>
      <c r="G654" t="s">
        <v>74</v>
      </c>
      <c r="H654" t="s">
        <v>75</v>
      </c>
      <c r="I654" t="s"/>
      <c r="J654" t="s">
        <v>76</v>
      </c>
      <c r="K654" t="n">
        <v>68</v>
      </c>
      <c r="L654" t="s">
        <v>77</v>
      </c>
      <c r="M654" t="s"/>
      <c r="N654" t="s">
        <v>78</v>
      </c>
      <c r="O654" t="s">
        <v>79</v>
      </c>
      <c r="P654" t="s">
        <v>507</v>
      </c>
      <c r="Q654" t="s"/>
      <c r="R654" t="s">
        <v>80</v>
      </c>
      <c r="S654" t="s">
        <v>223</v>
      </c>
      <c r="T654" t="s">
        <v>82</v>
      </c>
      <c r="U654" t="s"/>
      <c r="V654" t="s">
        <v>83</v>
      </c>
      <c r="W654" t="s">
        <v>84</v>
      </c>
      <c r="X654" t="s"/>
      <c r="Y654" t="s">
        <v>85</v>
      </c>
      <c r="Z654">
        <f>HYPERLINK("https://hotelmonitor-cachepage.eclerx.com/savepage/tk_15432193329315352_sr_2047.html","info")</f>
        <v/>
      </c>
      <c r="AA654" t="n">
        <v>70381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>
        <v>87</v>
      </c>
      <c r="AO654" t="s">
        <v>88</v>
      </c>
      <c r="AP654" t="n">
        <v>43</v>
      </c>
      <c r="AQ654" t="s">
        <v>89</v>
      </c>
      <c r="AR654" t="s">
        <v>106</v>
      </c>
      <c r="AS654" t="s"/>
      <c r="AT654" t="s">
        <v>91</v>
      </c>
      <c r="AU654" t="s"/>
      <c r="AV654" t="s"/>
      <c r="AW654" t="s"/>
      <c r="AX654" t="s"/>
      <c r="AY654" t="n">
        <v>2267895</v>
      </c>
      <c r="AZ654" t="s">
        <v>508</v>
      </c>
      <c r="BA654" t="s"/>
      <c r="BB654" t="n">
        <v>1190472</v>
      </c>
      <c r="BC654" t="n">
        <v>-16.257088</v>
      </c>
      <c r="BD654" t="n">
        <v>28.47123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93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506</v>
      </c>
      <c r="F655" t="n">
        <v>169829</v>
      </c>
      <c r="G655" t="s">
        <v>74</v>
      </c>
      <c r="H655" t="s">
        <v>75</v>
      </c>
      <c r="I655" t="s"/>
      <c r="J655" t="s">
        <v>76</v>
      </c>
      <c r="K655" t="n">
        <v>68</v>
      </c>
      <c r="L655" t="s">
        <v>77</v>
      </c>
      <c r="M655" t="s"/>
      <c r="N655" t="s">
        <v>78</v>
      </c>
      <c r="O655" t="s">
        <v>79</v>
      </c>
      <c r="P655" t="s">
        <v>507</v>
      </c>
      <c r="Q655" t="s"/>
      <c r="R655" t="s">
        <v>80</v>
      </c>
      <c r="S655" t="s">
        <v>223</v>
      </c>
      <c r="T655" t="s">
        <v>82</v>
      </c>
      <c r="U655" t="s"/>
      <c r="V655" t="s">
        <v>83</v>
      </c>
      <c r="W655" t="s">
        <v>84</v>
      </c>
      <c r="X655" t="s"/>
      <c r="Y655" t="s">
        <v>85</v>
      </c>
      <c r="Z655">
        <f>HYPERLINK("https://hotelmonitor-cachepage.eclerx.com/savepage/tk_15432193329315352_sr_2047.html","info")</f>
        <v/>
      </c>
      <c r="AA655" t="n">
        <v>70381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>
        <v>87</v>
      </c>
      <c r="AO655" t="s">
        <v>88</v>
      </c>
      <c r="AP655" t="n">
        <v>43</v>
      </c>
      <c r="AQ655" t="s">
        <v>89</v>
      </c>
      <c r="AR655" t="s">
        <v>90</v>
      </c>
      <c r="AS655" t="s"/>
      <c r="AT655" t="s">
        <v>91</v>
      </c>
      <c r="AU655" t="s"/>
      <c r="AV655" t="s"/>
      <c r="AW655" t="s"/>
      <c r="AX655" t="s"/>
      <c r="AY655" t="n">
        <v>2267895</v>
      </c>
      <c r="AZ655" t="s">
        <v>508</v>
      </c>
      <c r="BA655" t="s"/>
      <c r="BB655" t="n">
        <v>1190472</v>
      </c>
      <c r="BC655" t="n">
        <v>-16.257088</v>
      </c>
      <c r="BD655" t="n">
        <v>28.47123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93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506</v>
      </c>
      <c r="F656" t="n">
        <v>169829</v>
      </c>
      <c r="G656" t="s">
        <v>74</v>
      </c>
      <c r="H656" t="s">
        <v>75</v>
      </c>
      <c r="I656" t="s"/>
      <c r="J656" t="s">
        <v>76</v>
      </c>
      <c r="K656" t="n">
        <v>66</v>
      </c>
      <c r="L656" t="s">
        <v>77</v>
      </c>
      <c r="M656" t="s"/>
      <c r="N656" t="s">
        <v>78</v>
      </c>
      <c r="O656" t="s">
        <v>79</v>
      </c>
      <c r="P656" t="s">
        <v>507</v>
      </c>
      <c r="Q656" t="s"/>
      <c r="R656" t="s">
        <v>80</v>
      </c>
      <c r="S656" t="s">
        <v>120</v>
      </c>
      <c r="T656" t="s">
        <v>82</v>
      </c>
      <c r="U656" t="s"/>
      <c r="V656" t="s">
        <v>83</v>
      </c>
      <c r="W656" t="s">
        <v>84</v>
      </c>
      <c r="X656" t="s"/>
      <c r="Y656" t="s">
        <v>85</v>
      </c>
      <c r="Z656">
        <f>HYPERLINK("https://hotelmonitor-cachepage.eclerx.com/savepage/tk_15432193329315352_sr_2047.html","info")</f>
        <v/>
      </c>
      <c r="AA656" t="n">
        <v>70381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>
        <v>87</v>
      </c>
      <c r="AO656" t="s">
        <v>88</v>
      </c>
      <c r="AP656" t="n">
        <v>43</v>
      </c>
      <c r="AQ656" t="s">
        <v>89</v>
      </c>
      <c r="AR656" t="s">
        <v>111</v>
      </c>
      <c r="AS656" t="s"/>
      <c r="AT656" t="s">
        <v>91</v>
      </c>
      <c r="AU656" t="s"/>
      <c r="AV656" t="s"/>
      <c r="AW656" t="s"/>
      <c r="AX656" t="s"/>
      <c r="AY656" t="n">
        <v>2267895</v>
      </c>
      <c r="AZ656" t="s">
        <v>508</v>
      </c>
      <c r="BA656" t="s"/>
      <c r="BB656" t="n">
        <v>1190472</v>
      </c>
      <c r="BC656" t="n">
        <v>-16.257088</v>
      </c>
      <c r="BD656" t="n">
        <v>28.47123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93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506</v>
      </c>
      <c r="F657" t="n">
        <v>169829</v>
      </c>
      <c r="G657" t="s">
        <v>74</v>
      </c>
      <c r="H657" t="s">
        <v>75</v>
      </c>
      <c r="I657" t="s"/>
      <c r="J657" t="s">
        <v>76</v>
      </c>
      <c r="K657" t="n">
        <v>69</v>
      </c>
      <c r="L657" t="s">
        <v>77</v>
      </c>
      <c r="M657" t="s"/>
      <c r="N657" t="s">
        <v>78</v>
      </c>
      <c r="O657" t="s">
        <v>79</v>
      </c>
      <c r="P657" t="s">
        <v>507</v>
      </c>
      <c r="Q657" t="s"/>
      <c r="R657" t="s">
        <v>80</v>
      </c>
      <c r="S657" t="s">
        <v>354</v>
      </c>
      <c r="T657" t="s">
        <v>82</v>
      </c>
      <c r="U657" t="s"/>
      <c r="V657" t="s">
        <v>83</v>
      </c>
      <c r="W657" t="s">
        <v>84</v>
      </c>
      <c r="X657" t="s"/>
      <c r="Y657" t="s">
        <v>85</v>
      </c>
      <c r="Z657">
        <f>HYPERLINK("https://hotelmonitor-cachepage.eclerx.com/savepage/tk_15432193329315352_sr_2047.html","info")</f>
        <v/>
      </c>
      <c r="AA657" t="n">
        <v>70381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>
        <v>87</v>
      </c>
      <c r="AO657" t="s">
        <v>88</v>
      </c>
      <c r="AP657" t="n">
        <v>43</v>
      </c>
      <c r="AQ657" t="s">
        <v>89</v>
      </c>
      <c r="AR657" t="s">
        <v>113</v>
      </c>
      <c r="AS657" t="s"/>
      <c r="AT657" t="s">
        <v>91</v>
      </c>
      <c r="AU657" t="s"/>
      <c r="AV657" t="s"/>
      <c r="AW657" t="s"/>
      <c r="AX657" t="s"/>
      <c r="AY657" t="n">
        <v>2267895</v>
      </c>
      <c r="AZ657" t="s">
        <v>508</v>
      </c>
      <c r="BA657" t="s"/>
      <c r="BB657" t="n">
        <v>1190472</v>
      </c>
      <c r="BC657" t="n">
        <v>-16.257088</v>
      </c>
      <c r="BD657" t="n">
        <v>28.47123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93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506</v>
      </c>
      <c r="F658" t="n">
        <v>169829</v>
      </c>
      <c r="G658" t="s">
        <v>74</v>
      </c>
      <c r="H658" t="s">
        <v>75</v>
      </c>
      <c r="I658" t="s"/>
      <c r="J658" t="s">
        <v>76</v>
      </c>
      <c r="K658" t="n">
        <v>65</v>
      </c>
      <c r="L658" t="s">
        <v>77</v>
      </c>
      <c r="M658" t="s"/>
      <c r="N658" t="s">
        <v>78</v>
      </c>
      <c r="O658" t="s">
        <v>79</v>
      </c>
      <c r="P658" t="s">
        <v>507</v>
      </c>
      <c r="Q658" t="s"/>
      <c r="R658" t="s">
        <v>80</v>
      </c>
      <c r="S658" t="s">
        <v>364</v>
      </c>
      <c r="T658" t="s">
        <v>82</v>
      </c>
      <c r="U658" t="s"/>
      <c r="V658" t="s">
        <v>83</v>
      </c>
      <c r="W658" t="s">
        <v>84</v>
      </c>
      <c r="X658" t="s"/>
      <c r="Y658" t="s">
        <v>85</v>
      </c>
      <c r="Z658">
        <f>HYPERLINK("https://hotelmonitor-cachepage.eclerx.com/savepage/tk_15432193329315352_sr_2047.html","info")</f>
        <v/>
      </c>
      <c r="AA658" t="n">
        <v>70381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>
        <v>87</v>
      </c>
      <c r="AO658" t="s">
        <v>88</v>
      </c>
      <c r="AP658" t="n">
        <v>43</v>
      </c>
      <c r="AQ658" t="s">
        <v>89</v>
      </c>
      <c r="AR658" t="s">
        <v>109</v>
      </c>
      <c r="AS658" t="s"/>
      <c r="AT658" t="s">
        <v>91</v>
      </c>
      <c r="AU658" t="s"/>
      <c r="AV658" t="s"/>
      <c r="AW658" t="s"/>
      <c r="AX658" t="s"/>
      <c r="AY658" t="n">
        <v>2267895</v>
      </c>
      <c r="AZ658" t="s">
        <v>508</v>
      </c>
      <c r="BA658" t="s"/>
      <c r="BB658" t="n">
        <v>1190472</v>
      </c>
      <c r="BC658" t="n">
        <v>-16.257088</v>
      </c>
      <c r="BD658" t="n">
        <v>28.47123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93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506</v>
      </c>
      <c r="F659" t="n">
        <v>169829</v>
      </c>
      <c r="G659" t="s">
        <v>74</v>
      </c>
      <c r="H659" t="s">
        <v>75</v>
      </c>
      <c r="I659" t="s"/>
      <c r="J659" t="s">
        <v>76</v>
      </c>
      <c r="K659" t="n">
        <v>66</v>
      </c>
      <c r="L659" t="s">
        <v>77</v>
      </c>
      <c r="M659" t="s"/>
      <c r="N659" t="s">
        <v>78</v>
      </c>
      <c r="O659" t="s">
        <v>79</v>
      </c>
      <c r="P659" t="s">
        <v>507</v>
      </c>
      <c r="Q659" t="s"/>
      <c r="R659" t="s">
        <v>80</v>
      </c>
      <c r="S659" t="s">
        <v>120</v>
      </c>
      <c r="T659" t="s">
        <v>82</v>
      </c>
      <c r="U659" t="s"/>
      <c r="V659" t="s">
        <v>83</v>
      </c>
      <c r="W659" t="s">
        <v>84</v>
      </c>
      <c r="X659" t="s"/>
      <c r="Y659" t="s">
        <v>85</v>
      </c>
      <c r="Z659">
        <f>HYPERLINK("https://hotelmonitor-cachepage.eclerx.com/savepage/tk_15432193329315352_sr_2047.html","info")</f>
        <v/>
      </c>
      <c r="AA659" t="n">
        <v>70381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>
        <v>87</v>
      </c>
      <c r="AO659" t="s">
        <v>88</v>
      </c>
      <c r="AP659" t="n">
        <v>43</v>
      </c>
      <c r="AQ659" t="s">
        <v>89</v>
      </c>
      <c r="AR659" t="s">
        <v>116</v>
      </c>
      <c r="AS659" t="s"/>
      <c r="AT659" t="s">
        <v>91</v>
      </c>
      <c r="AU659" t="s"/>
      <c r="AV659" t="s"/>
      <c r="AW659" t="s"/>
      <c r="AX659" t="s"/>
      <c r="AY659" t="n">
        <v>2267895</v>
      </c>
      <c r="AZ659" t="s">
        <v>508</v>
      </c>
      <c r="BA659" t="s"/>
      <c r="BB659" t="n">
        <v>1190472</v>
      </c>
      <c r="BC659" t="n">
        <v>-16.257088</v>
      </c>
      <c r="BD659" t="n">
        <v>28.47123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93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506</v>
      </c>
      <c r="F660" t="n">
        <v>169829</v>
      </c>
      <c r="G660" t="s">
        <v>74</v>
      </c>
      <c r="H660" t="s">
        <v>75</v>
      </c>
      <c r="I660" t="s"/>
      <c r="J660" t="s">
        <v>76</v>
      </c>
      <c r="K660" t="n">
        <v>62</v>
      </c>
      <c r="L660" t="s">
        <v>77</v>
      </c>
      <c r="M660" t="s"/>
      <c r="N660" t="s">
        <v>78</v>
      </c>
      <c r="O660" t="s">
        <v>79</v>
      </c>
      <c r="P660" t="s">
        <v>507</v>
      </c>
      <c r="Q660" t="s"/>
      <c r="R660" t="s">
        <v>80</v>
      </c>
      <c r="S660" t="s">
        <v>144</v>
      </c>
      <c r="T660" t="s">
        <v>82</v>
      </c>
      <c r="U660" t="s"/>
      <c r="V660" t="s">
        <v>83</v>
      </c>
      <c r="W660" t="s">
        <v>84</v>
      </c>
      <c r="X660" t="s"/>
      <c r="Y660" t="s">
        <v>85</v>
      </c>
      <c r="Z660">
        <f>HYPERLINK("https://hotelmonitor-cachepage.eclerx.com/savepage/tk_15432193329315352_sr_2047.html","info")</f>
        <v/>
      </c>
      <c r="AA660" t="n">
        <v>70381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>
        <v>87</v>
      </c>
      <c r="AO660" t="s">
        <v>88</v>
      </c>
      <c r="AP660" t="n">
        <v>43</v>
      </c>
      <c r="AQ660" t="s">
        <v>89</v>
      </c>
      <c r="AR660" t="s">
        <v>105</v>
      </c>
      <c r="AS660" t="s"/>
      <c r="AT660" t="s">
        <v>91</v>
      </c>
      <c r="AU660" t="s"/>
      <c r="AV660" t="s"/>
      <c r="AW660" t="s"/>
      <c r="AX660" t="s"/>
      <c r="AY660" t="n">
        <v>2267895</v>
      </c>
      <c r="AZ660" t="s">
        <v>508</v>
      </c>
      <c r="BA660" t="s"/>
      <c r="BB660" t="n">
        <v>1190472</v>
      </c>
      <c r="BC660" t="n">
        <v>-16.257088</v>
      </c>
      <c r="BD660" t="n">
        <v>28.47123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93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506</v>
      </c>
      <c r="F661" t="n">
        <v>169829</v>
      </c>
      <c r="G661" t="s">
        <v>74</v>
      </c>
      <c r="H661" t="s">
        <v>75</v>
      </c>
      <c r="I661" t="s"/>
      <c r="J661" t="s">
        <v>76</v>
      </c>
      <c r="K661" t="n">
        <v>70</v>
      </c>
      <c r="L661" t="s">
        <v>77</v>
      </c>
      <c r="M661" t="s"/>
      <c r="N661" t="s">
        <v>78</v>
      </c>
      <c r="O661" t="s">
        <v>79</v>
      </c>
      <c r="P661" t="s">
        <v>507</v>
      </c>
      <c r="Q661" t="s"/>
      <c r="R661" t="s">
        <v>80</v>
      </c>
      <c r="S661" t="s">
        <v>183</v>
      </c>
      <c r="T661" t="s">
        <v>82</v>
      </c>
      <c r="U661" t="s"/>
      <c r="V661" t="s">
        <v>83</v>
      </c>
      <c r="W661" t="s">
        <v>84</v>
      </c>
      <c r="X661" t="s"/>
      <c r="Y661" t="s">
        <v>85</v>
      </c>
      <c r="Z661">
        <f>HYPERLINK("https://hotelmonitor-cachepage.eclerx.com/savepage/tk_15432193329315352_sr_2047.html","info")</f>
        <v/>
      </c>
      <c r="AA661" t="n">
        <v>70381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>
        <v>87</v>
      </c>
      <c r="AO661" t="s">
        <v>88</v>
      </c>
      <c r="AP661" t="n">
        <v>43</v>
      </c>
      <c r="AQ661" t="s">
        <v>89</v>
      </c>
      <c r="AR661" t="s">
        <v>299</v>
      </c>
      <c r="AS661" t="s"/>
      <c r="AT661" t="s">
        <v>91</v>
      </c>
      <c r="AU661" t="s"/>
      <c r="AV661" t="s"/>
      <c r="AW661" t="s"/>
      <c r="AX661" t="s"/>
      <c r="AY661" t="n">
        <v>2267895</v>
      </c>
      <c r="AZ661" t="s">
        <v>508</v>
      </c>
      <c r="BA661" t="s"/>
      <c r="BB661" t="n">
        <v>1190472</v>
      </c>
      <c r="BC661" t="n">
        <v>-16.257088</v>
      </c>
      <c r="BD661" t="n">
        <v>28.47123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93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506</v>
      </c>
      <c r="F662" t="n">
        <v>169829</v>
      </c>
      <c r="G662" t="s">
        <v>74</v>
      </c>
      <c r="H662" t="s">
        <v>75</v>
      </c>
      <c r="I662" t="s"/>
      <c r="J662" t="s">
        <v>76</v>
      </c>
      <c r="K662" t="n">
        <v>67</v>
      </c>
      <c r="L662" t="s">
        <v>77</v>
      </c>
      <c r="M662" t="s"/>
      <c r="N662" t="s">
        <v>78</v>
      </c>
      <c r="O662" t="s">
        <v>79</v>
      </c>
      <c r="P662" t="s">
        <v>507</v>
      </c>
      <c r="Q662" t="s"/>
      <c r="R662" t="s">
        <v>80</v>
      </c>
      <c r="S662" t="s">
        <v>381</v>
      </c>
      <c r="T662" t="s">
        <v>82</v>
      </c>
      <c r="U662" t="s"/>
      <c r="V662" t="s">
        <v>83</v>
      </c>
      <c r="W662" t="s">
        <v>84</v>
      </c>
      <c r="X662" t="s"/>
      <c r="Y662" t="s">
        <v>85</v>
      </c>
      <c r="Z662">
        <f>HYPERLINK("https://hotelmonitor-cachepage.eclerx.com/savepage/tk_15432193329315352_sr_2047.html","info")</f>
        <v/>
      </c>
      <c r="AA662" t="n">
        <v>70381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>
        <v>87</v>
      </c>
      <c r="AO662" t="s">
        <v>88</v>
      </c>
      <c r="AP662" t="n">
        <v>43</v>
      </c>
      <c r="AQ662" t="s">
        <v>89</v>
      </c>
      <c r="AR662" t="s">
        <v>115</v>
      </c>
      <c r="AS662" t="s"/>
      <c r="AT662" t="s">
        <v>91</v>
      </c>
      <c r="AU662" t="s"/>
      <c r="AV662" t="s"/>
      <c r="AW662" t="s"/>
      <c r="AX662" t="s"/>
      <c r="AY662" t="n">
        <v>2267895</v>
      </c>
      <c r="AZ662" t="s">
        <v>508</v>
      </c>
      <c r="BA662" t="s"/>
      <c r="BB662" t="n">
        <v>1190472</v>
      </c>
      <c r="BC662" t="n">
        <v>-16.257088</v>
      </c>
      <c r="BD662" t="n">
        <v>28.47123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93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509</v>
      </c>
      <c r="F663" t="n">
        <v>-1</v>
      </c>
      <c r="G663" t="s">
        <v>74</v>
      </c>
      <c r="H663" t="s">
        <v>75</v>
      </c>
      <c r="I663" t="s"/>
      <c r="J663" t="s">
        <v>76</v>
      </c>
      <c r="K663" t="n">
        <v>98</v>
      </c>
      <c r="L663" t="s">
        <v>77</v>
      </c>
      <c r="M663" t="s"/>
      <c r="N663" t="s">
        <v>78</v>
      </c>
      <c r="O663" t="s">
        <v>79</v>
      </c>
      <c r="P663" t="s">
        <v>509</v>
      </c>
      <c r="Q663" t="s"/>
      <c r="R663" t="s">
        <v>80</v>
      </c>
      <c r="S663" t="s">
        <v>142</v>
      </c>
      <c r="T663" t="s">
        <v>82</v>
      </c>
      <c r="U663" t="s"/>
      <c r="V663" t="s">
        <v>83</v>
      </c>
      <c r="W663" t="s">
        <v>84</v>
      </c>
      <c r="X663" t="s"/>
      <c r="Y663" t="s">
        <v>85</v>
      </c>
      <c r="Z663">
        <f>HYPERLINK("https://hotelmonitor-cachepage.eclerx.com/savepage/tk_1543222643112418_sr_2047.html","info")</f>
        <v/>
      </c>
      <c r="AA663" t="n">
        <v>-6574614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>
        <v>87</v>
      </c>
      <c r="AO663" t="s">
        <v>88</v>
      </c>
      <c r="AP663" t="n">
        <v>508</v>
      </c>
      <c r="AQ663" t="s">
        <v>89</v>
      </c>
      <c r="AR663" t="s">
        <v>96</v>
      </c>
      <c r="AS663" t="s"/>
      <c r="AT663" t="s">
        <v>91</v>
      </c>
      <c r="AU663" t="s"/>
      <c r="AV663" t="s"/>
      <c r="AW663" t="s"/>
      <c r="AX663" t="s"/>
      <c r="AY663" t="n">
        <v>6574614</v>
      </c>
      <c r="AZ663" t="s"/>
      <c r="BA663" t="s"/>
      <c r="BB663" t="n">
        <v>6033809</v>
      </c>
      <c r="BC663" t="s"/>
      <c r="BD663" t="s"/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93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509</v>
      </c>
      <c r="F664" t="n">
        <v>-1</v>
      </c>
      <c r="G664" t="s">
        <v>74</v>
      </c>
      <c r="H664" t="s">
        <v>75</v>
      </c>
      <c r="I664" t="s"/>
      <c r="J664" t="s">
        <v>76</v>
      </c>
      <c r="K664" t="n">
        <v>128</v>
      </c>
      <c r="L664" t="s">
        <v>77</v>
      </c>
      <c r="M664" t="s"/>
      <c r="N664" t="s">
        <v>78</v>
      </c>
      <c r="O664" t="s">
        <v>79</v>
      </c>
      <c r="P664" t="s">
        <v>509</v>
      </c>
      <c r="Q664" t="s"/>
      <c r="R664" t="s">
        <v>80</v>
      </c>
      <c r="S664" t="s">
        <v>451</v>
      </c>
      <c r="T664" t="s">
        <v>82</v>
      </c>
      <c r="U664" t="s"/>
      <c r="V664" t="s">
        <v>83</v>
      </c>
      <c r="W664" t="s">
        <v>84</v>
      </c>
      <c r="X664" t="s"/>
      <c r="Y664" t="s">
        <v>85</v>
      </c>
      <c r="Z664">
        <f>HYPERLINK("https://hotelmonitor-cachepage.eclerx.com/savepage/tk_1543222643112418_sr_2047.html","info")</f>
        <v/>
      </c>
      <c r="AA664" t="n">
        <v>-6574614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>
        <v>87</v>
      </c>
      <c r="AO664" t="s">
        <v>88</v>
      </c>
      <c r="AP664" t="n">
        <v>508</v>
      </c>
      <c r="AQ664" t="s">
        <v>89</v>
      </c>
      <c r="AR664" t="s">
        <v>97</v>
      </c>
      <c r="AS664" t="s"/>
      <c r="AT664" t="s">
        <v>91</v>
      </c>
      <c r="AU664" t="s"/>
      <c r="AV664" t="s"/>
      <c r="AW664" t="s"/>
      <c r="AX664" t="s"/>
      <c r="AY664" t="n">
        <v>6574614</v>
      </c>
      <c r="AZ664" t="s"/>
      <c r="BA664" t="s"/>
      <c r="BB664" t="n">
        <v>6033809</v>
      </c>
      <c r="BC664" t="s"/>
      <c r="BD664" t="s"/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93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509</v>
      </c>
      <c r="F665" t="n">
        <v>-1</v>
      </c>
      <c r="G665" t="s">
        <v>74</v>
      </c>
      <c r="H665" t="s">
        <v>75</v>
      </c>
      <c r="I665" t="s"/>
      <c r="J665" t="s">
        <v>76</v>
      </c>
      <c r="K665" t="n">
        <v>128</v>
      </c>
      <c r="L665" t="s">
        <v>77</v>
      </c>
      <c r="M665" t="s"/>
      <c r="N665" t="s">
        <v>78</v>
      </c>
      <c r="O665" t="s">
        <v>79</v>
      </c>
      <c r="P665" t="s">
        <v>509</v>
      </c>
      <c r="Q665" t="s"/>
      <c r="R665" t="s">
        <v>80</v>
      </c>
      <c r="S665" t="s">
        <v>451</v>
      </c>
      <c r="T665" t="s">
        <v>82</v>
      </c>
      <c r="U665" t="s"/>
      <c r="V665" t="s">
        <v>83</v>
      </c>
      <c r="W665" t="s">
        <v>84</v>
      </c>
      <c r="X665" t="s"/>
      <c r="Y665" t="s">
        <v>85</v>
      </c>
      <c r="Z665">
        <f>HYPERLINK("https://hotelmonitor-cachepage.eclerx.com/savepage/tk_1543222643112418_sr_2047.html","info")</f>
        <v/>
      </c>
      <c r="AA665" t="n">
        <v>-6574614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>
        <v>87</v>
      </c>
      <c r="AO665" t="s">
        <v>88</v>
      </c>
      <c r="AP665" t="n">
        <v>508</v>
      </c>
      <c r="AQ665" t="s">
        <v>89</v>
      </c>
      <c r="AR665" t="s">
        <v>95</v>
      </c>
      <c r="AS665" t="s"/>
      <c r="AT665" t="s">
        <v>91</v>
      </c>
      <c r="AU665" t="s"/>
      <c r="AV665" t="s"/>
      <c r="AW665" t="s"/>
      <c r="AX665" t="s"/>
      <c r="AY665" t="n">
        <v>6574614</v>
      </c>
      <c r="AZ665" t="s"/>
      <c r="BA665" t="s"/>
      <c r="BB665" t="n">
        <v>6033809</v>
      </c>
      <c r="BC665" t="s"/>
      <c r="BD665" t="s"/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93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509</v>
      </c>
      <c r="F666" t="n">
        <v>-1</v>
      </c>
      <c r="G666" t="s">
        <v>74</v>
      </c>
      <c r="H666" t="s">
        <v>75</v>
      </c>
      <c r="I666" t="s"/>
      <c r="J666" t="s">
        <v>76</v>
      </c>
      <c r="K666" t="n">
        <v>117</v>
      </c>
      <c r="L666" t="s">
        <v>77</v>
      </c>
      <c r="M666" t="s"/>
      <c r="N666" t="s">
        <v>78</v>
      </c>
      <c r="O666" t="s">
        <v>79</v>
      </c>
      <c r="P666" t="s">
        <v>509</v>
      </c>
      <c r="Q666" t="s"/>
      <c r="R666" t="s">
        <v>80</v>
      </c>
      <c r="S666" t="s">
        <v>270</v>
      </c>
      <c r="T666" t="s">
        <v>82</v>
      </c>
      <c r="U666" t="s"/>
      <c r="V666" t="s">
        <v>83</v>
      </c>
      <c r="W666" t="s">
        <v>84</v>
      </c>
      <c r="X666" t="s"/>
      <c r="Y666" t="s">
        <v>85</v>
      </c>
      <c r="Z666">
        <f>HYPERLINK("https://hotelmonitor-cachepage.eclerx.com/savepage/tk_1543222643112418_sr_2047.html","info")</f>
        <v/>
      </c>
      <c r="AA666" t="n">
        <v>-6574614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>
        <v>87</v>
      </c>
      <c r="AO666" t="s">
        <v>88</v>
      </c>
      <c r="AP666" t="n">
        <v>508</v>
      </c>
      <c r="AQ666" t="s">
        <v>89</v>
      </c>
      <c r="AR666" t="s">
        <v>90</v>
      </c>
      <c r="AS666" t="s"/>
      <c r="AT666" t="s">
        <v>91</v>
      </c>
      <c r="AU666" t="s"/>
      <c r="AV666" t="s"/>
      <c r="AW666" t="s"/>
      <c r="AX666" t="s"/>
      <c r="AY666" t="n">
        <v>6574614</v>
      </c>
      <c r="AZ666" t="s"/>
      <c r="BA666" t="s"/>
      <c r="BB666" t="n">
        <v>6033809</v>
      </c>
      <c r="BC666" t="s"/>
      <c r="BD666" t="s"/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93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509</v>
      </c>
      <c r="F667" t="n">
        <v>-1</v>
      </c>
      <c r="G667" t="s">
        <v>74</v>
      </c>
      <c r="H667" t="s">
        <v>75</v>
      </c>
      <c r="I667" t="s"/>
      <c r="J667" t="s">
        <v>76</v>
      </c>
      <c r="K667" t="n">
        <v>128</v>
      </c>
      <c r="L667" t="s">
        <v>77</v>
      </c>
      <c r="M667" t="s"/>
      <c r="N667" t="s">
        <v>78</v>
      </c>
      <c r="O667" t="s">
        <v>79</v>
      </c>
      <c r="P667" t="s">
        <v>509</v>
      </c>
      <c r="Q667" t="s"/>
      <c r="R667" t="s">
        <v>80</v>
      </c>
      <c r="S667" t="s">
        <v>451</v>
      </c>
      <c r="T667" t="s">
        <v>82</v>
      </c>
      <c r="U667" t="s"/>
      <c r="V667" t="s">
        <v>83</v>
      </c>
      <c r="W667" t="s">
        <v>84</v>
      </c>
      <c r="X667" t="s"/>
      <c r="Y667" t="s">
        <v>85</v>
      </c>
      <c r="Z667">
        <f>HYPERLINK("https://hotelmonitor-cachepage.eclerx.com/savepage/tk_1543222643112418_sr_2047.html","info")</f>
        <v/>
      </c>
      <c r="AA667" t="n">
        <v>-6574614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>
        <v>87</v>
      </c>
      <c r="AO667" t="s">
        <v>88</v>
      </c>
      <c r="AP667" t="n">
        <v>508</v>
      </c>
      <c r="AQ667" t="s">
        <v>89</v>
      </c>
      <c r="AR667" t="s">
        <v>113</v>
      </c>
      <c r="AS667" t="s"/>
      <c r="AT667" t="s">
        <v>91</v>
      </c>
      <c r="AU667" t="s"/>
      <c r="AV667" t="s"/>
      <c r="AW667" t="s"/>
      <c r="AX667" t="s"/>
      <c r="AY667" t="n">
        <v>6574614</v>
      </c>
      <c r="AZ667" t="s"/>
      <c r="BA667" t="s"/>
      <c r="BB667" t="n">
        <v>6033809</v>
      </c>
      <c r="BC667" t="s"/>
      <c r="BD667" t="s"/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93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509</v>
      </c>
      <c r="F668" t="n">
        <v>-1</v>
      </c>
      <c r="G668" t="s">
        <v>74</v>
      </c>
      <c r="H668" t="s">
        <v>75</v>
      </c>
      <c r="I668" t="s"/>
      <c r="J668" t="s">
        <v>76</v>
      </c>
      <c r="K668" t="n">
        <v>128</v>
      </c>
      <c r="L668" t="s">
        <v>77</v>
      </c>
      <c r="M668" t="s"/>
      <c r="N668" t="s">
        <v>78</v>
      </c>
      <c r="O668" t="s">
        <v>79</v>
      </c>
      <c r="P668" t="s">
        <v>509</v>
      </c>
      <c r="Q668" t="s"/>
      <c r="R668" t="s">
        <v>80</v>
      </c>
      <c r="S668" t="s">
        <v>451</v>
      </c>
      <c r="T668" t="s">
        <v>82</v>
      </c>
      <c r="U668" t="s"/>
      <c r="V668" t="s">
        <v>83</v>
      </c>
      <c r="W668" t="s">
        <v>84</v>
      </c>
      <c r="X668" t="s"/>
      <c r="Y668" t="s">
        <v>85</v>
      </c>
      <c r="Z668">
        <f>HYPERLINK("https://hotelmonitor-cachepage.eclerx.com/savepage/tk_1543222643112418_sr_2047.html","info")</f>
        <v/>
      </c>
      <c r="AA668" t="n">
        <v>-6574614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>
        <v>87</v>
      </c>
      <c r="AO668" t="s">
        <v>88</v>
      </c>
      <c r="AP668" t="n">
        <v>508</v>
      </c>
      <c r="AQ668" t="s">
        <v>89</v>
      </c>
      <c r="AR668" t="s">
        <v>116</v>
      </c>
      <c r="AS668" t="s"/>
      <c r="AT668" t="s">
        <v>91</v>
      </c>
      <c r="AU668" t="s"/>
      <c r="AV668" t="s"/>
      <c r="AW668" t="s"/>
      <c r="AX668" t="s"/>
      <c r="AY668" t="n">
        <v>6574614</v>
      </c>
      <c r="AZ668" t="s"/>
      <c r="BA668" t="s"/>
      <c r="BB668" t="n">
        <v>6033809</v>
      </c>
      <c r="BC668" t="s"/>
      <c r="BD668" t="s"/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93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509</v>
      </c>
      <c r="F669" t="n">
        <v>-1</v>
      </c>
      <c r="G669" t="s">
        <v>74</v>
      </c>
      <c r="H669" t="s">
        <v>75</v>
      </c>
      <c r="I669" t="s"/>
      <c r="J669" t="s">
        <v>76</v>
      </c>
      <c r="K669" t="n">
        <v>99</v>
      </c>
      <c r="L669" t="s">
        <v>77</v>
      </c>
      <c r="M669" t="s"/>
      <c r="N669" t="s">
        <v>78</v>
      </c>
      <c r="O669" t="s">
        <v>79</v>
      </c>
      <c r="P669" t="s">
        <v>509</v>
      </c>
      <c r="Q669" t="s"/>
      <c r="R669" t="s">
        <v>80</v>
      </c>
      <c r="S669" t="s">
        <v>174</v>
      </c>
      <c r="T669" t="s">
        <v>82</v>
      </c>
      <c r="U669" t="s"/>
      <c r="V669" t="s">
        <v>83</v>
      </c>
      <c r="W669" t="s">
        <v>84</v>
      </c>
      <c r="X669" t="s"/>
      <c r="Y669" t="s">
        <v>85</v>
      </c>
      <c r="Z669">
        <f>HYPERLINK("https://hotelmonitor-cachepage.eclerx.com/savepage/tk_1543222643112418_sr_2047.html","info")</f>
        <v/>
      </c>
      <c r="AA669" t="n">
        <v>-6574614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>
        <v>87</v>
      </c>
      <c r="AO669" t="s">
        <v>88</v>
      </c>
      <c r="AP669" t="n">
        <v>508</v>
      </c>
      <c r="AQ669" t="s">
        <v>89</v>
      </c>
      <c r="AR669" t="s">
        <v>109</v>
      </c>
      <c r="AS669" t="s"/>
      <c r="AT669" t="s">
        <v>91</v>
      </c>
      <c r="AU669" t="s"/>
      <c r="AV669" t="s"/>
      <c r="AW669" t="s"/>
      <c r="AX669" t="s"/>
      <c r="AY669" t="n">
        <v>6574614</v>
      </c>
      <c r="AZ669" t="s"/>
      <c r="BA669" t="s"/>
      <c r="BB669" t="n">
        <v>6033809</v>
      </c>
      <c r="BC669" t="s"/>
      <c r="BD669" t="s"/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93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509</v>
      </c>
      <c r="F670" t="n">
        <v>-1</v>
      </c>
      <c r="G670" t="s">
        <v>74</v>
      </c>
      <c r="H670" t="s">
        <v>75</v>
      </c>
      <c r="I670" t="s"/>
      <c r="J670" t="s">
        <v>76</v>
      </c>
      <c r="K670" t="n">
        <v>107</v>
      </c>
      <c r="L670" t="s">
        <v>77</v>
      </c>
      <c r="M670" t="s"/>
      <c r="N670" t="s">
        <v>78</v>
      </c>
      <c r="O670" t="s">
        <v>79</v>
      </c>
      <c r="P670" t="s">
        <v>509</v>
      </c>
      <c r="Q670" t="s"/>
      <c r="R670" t="s">
        <v>80</v>
      </c>
      <c r="S670" t="s">
        <v>340</v>
      </c>
      <c r="T670" t="s">
        <v>82</v>
      </c>
      <c r="U670" t="s"/>
      <c r="V670" t="s">
        <v>83</v>
      </c>
      <c r="W670" t="s">
        <v>84</v>
      </c>
      <c r="X670" t="s"/>
      <c r="Y670" t="s">
        <v>85</v>
      </c>
      <c r="Z670">
        <f>HYPERLINK("https://hotelmonitor-cachepage.eclerx.com/savepage/tk_1543222643112418_sr_2047.html","info")</f>
        <v/>
      </c>
      <c r="AA670" t="n">
        <v>-6574614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>
        <v>87</v>
      </c>
      <c r="AO670" t="s">
        <v>88</v>
      </c>
      <c r="AP670" t="n">
        <v>508</v>
      </c>
      <c r="AQ670" t="s">
        <v>89</v>
      </c>
      <c r="AR670" t="s">
        <v>111</v>
      </c>
      <c r="AS670" t="s"/>
      <c r="AT670" t="s">
        <v>91</v>
      </c>
      <c r="AU670" t="s"/>
      <c r="AV670" t="s"/>
      <c r="AW670" t="s"/>
      <c r="AX670" t="s"/>
      <c r="AY670" t="n">
        <v>6574614</v>
      </c>
      <c r="AZ670" t="s"/>
      <c r="BA670" t="s"/>
      <c r="BB670" t="n">
        <v>6033809</v>
      </c>
      <c r="BC670" t="s"/>
      <c r="BD670" t="s"/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93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509</v>
      </c>
      <c r="F671" t="n">
        <v>-1</v>
      </c>
      <c r="G671" t="s">
        <v>74</v>
      </c>
      <c r="H671" t="s">
        <v>75</v>
      </c>
      <c r="I671" t="s"/>
      <c r="J671" t="s">
        <v>76</v>
      </c>
      <c r="K671" t="n">
        <v>98</v>
      </c>
      <c r="L671" t="s">
        <v>77</v>
      </c>
      <c r="M671" t="s"/>
      <c r="N671" t="s">
        <v>78</v>
      </c>
      <c r="O671" t="s">
        <v>79</v>
      </c>
      <c r="P671" t="s">
        <v>509</v>
      </c>
      <c r="Q671" t="s"/>
      <c r="R671" t="s">
        <v>80</v>
      </c>
      <c r="S671" t="s">
        <v>142</v>
      </c>
      <c r="T671" t="s">
        <v>82</v>
      </c>
      <c r="U671" t="s"/>
      <c r="V671" t="s">
        <v>83</v>
      </c>
      <c r="W671" t="s">
        <v>84</v>
      </c>
      <c r="X671" t="s"/>
      <c r="Y671" t="s">
        <v>85</v>
      </c>
      <c r="Z671">
        <f>HYPERLINK("https://hotelmonitor-cachepage.eclerx.com/savepage/tk_1543222643112418_sr_2047.html","info")</f>
        <v/>
      </c>
      <c r="AA671" t="n">
        <v>-6574614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>
        <v>87</v>
      </c>
      <c r="AO671" t="s">
        <v>88</v>
      </c>
      <c r="AP671" t="n">
        <v>508</v>
      </c>
      <c r="AQ671" t="s">
        <v>89</v>
      </c>
      <c r="AR671" t="s">
        <v>96</v>
      </c>
      <c r="AS671" t="s"/>
      <c r="AT671" t="s">
        <v>91</v>
      </c>
      <c r="AU671" t="s"/>
      <c r="AV671" t="s"/>
      <c r="AW671" t="s"/>
      <c r="AX671" t="s"/>
      <c r="AY671" t="n">
        <v>6574614</v>
      </c>
      <c r="AZ671" t="s"/>
      <c r="BA671" t="s"/>
      <c r="BB671" t="n">
        <v>6033809</v>
      </c>
      <c r="BC671" t="s"/>
      <c r="BD671" t="s"/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93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509</v>
      </c>
      <c r="F672" t="n">
        <v>-1</v>
      </c>
      <c r="G672" t="s">
        <v>74</v>
      </c>
      <c r="H672" t="s">
        <v>75</v>
      </c>
      <c r="I672" t="s"/>
      <c r="J672" t="s">
        <v>76</v>
      </c>
      <c r="K672" t="n">
        <v>125</v>
      </c>
      <c r="L672" t="s">
        <v>77</v>
      </c>
      <c r="M672" t="s"/>
      <c r="N672" t="s">
        <v>78</v>
      </c>
      <c r="O672" t="s">
        <v>79</v>
      </c>
      <c r="P672" t="s">
        <v>509</v>
      </c>
      <c r="Q672" t="s"/>
      <c r="R672" t="s">
        <v>80</v>
      </c>
      <c r="S672" t="s">
        <v>339</v>
      </c>
      <c r="T672" t="s">
        <v>82</v>
      </c>
      <c r="U672" t="s"/>
      <c r="V672" t="s">
        <v>83</v>
      </c>
      <c r="W672" t="s">
        <v>84</v>
      </c>
      <c r="X672" t="s"/>
      <c r="Y672" t="s">
        <v>85</v>
      </c>
      <c r="Z672">
        <f>HYPERLINK("https://hotelmonitor-cachepage.eclerx.com/savepage/tk_1543222643112418_sr_2047.html","info")</f>
        <v/>
      </c>
      <c r="AA672" t="n">
        <v>-6574614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>
        <v>87</v>
      </c>
      <c r="AO672" t="s">
        <v>88</v>
      </c>
      <c r="AP672" t="n">
        <v>508</v>
      </c>
      <c r="AQ672" t="s">
        <v>89</v>
      </c>
      <c r="AR672" t="s">
        <v>118</v>
      </c>
      <c r="AS672" t="s"/>
      <c r="AT672" t="s">
        <v>91</v>
      </c>
      <c r="AU672" t="s"/>
      <c r="AV672" t="s"/>
      <c r="AW672" t="s"/>
      <c r="AX672" t="s"/>
      <c r="AY672" t="n">
        <v>6574614</v>
      </c>
      <c r="AZ672" t="s"/>
      <c r="BA672" t="s"/>
      <c r="BB672" t="n">
        <v>6033809</v>
      </c>
      <c r="BC672" t="s"/>
      <c r="BD672" t="s"/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93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510</v>
      </c>
      <c r="F673" t="s"/>
      <c r="G673" t="s">
        <v>74</v>
      </c>
      <c r="H673" t="s">
        <v>75</v>
      </c>
      <c r="I673" t="s"/>
      <c r="J673" t="s">
        <v>76</v>
      </c>
      <c r="K673" t="n">
        <v>38</v>
      </c>
      <c r="L673" t="s">
        <v>77</v>
      </c>
      <c r="M673" t="s"/>
      <c r="N673" t="s">
        <v>78</v>
      </c>
      <c r="O673" t="s">
        <v>79</v>
      </c>
      <c r="P673" t="s">
        <v>510</v>
      </c>
      <c r="Q673" t="s"/>
      <c r="R673" t="s">
        <v>80</v>
      </c>
      <c r="S673" t="s">
        <v>390</v>
      </c>
      <c r="T673" t="s">
        <v>82</v>
      </c>
      <c r="U673" t="s"/>
      <c r="V673" t="s">
        <v>83</v>
      </c>
      <c r="W673" t="s">
        <v>84</v>
      </c>
      <c r="X673" t="s"/>
      <c r="Y673" t="s">
        <v>85</v>
      </c>
      <c r="Z673">
        <f>HYPERLINK("https://hotelmonitor-cachepage.eclerx.com/savepage/tk_15432201830083404_sr_2047.html","info")</f>
        <v/>
      </c>
      <c r="AA673" t="s"/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>
        <v>87</v>
      </c>
      <c r="AO673" t="s">
        <v>88</v>
      </c>
      <c r="AP673" t="n">
        <v>163</v>
      </c>
      <c r="AQ673" t="s">
        <v>89</v>
      </c>
      <c r="AR673" t="s">
        <v>204</v>
      </c>
      <c r="AS673" t="s"/>
      <c r="AT673" t="s">
        <v>91</v>
      </c>
      <c r="AU673" t="s"/>
      <c r="AV673" t="s"/>
      <c r="AW673" t="s"/>
      <c r="AX673" t="s"/>
      <c r="AY673" t="s"/>
      <c r="AZ673" t="s"/>
      <c r="BA673" t="s"/>
      <c r="BB673" t="s"/>
      <c r="BC673" t="s"/>
      <c r="BD673" t="s"/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93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511</v>
      </c>
      <c r="F674" t="n">
        <v>72189</v>
      </c>
      <c r="G674" t="s">
        <v>74</v>
      </c>
      <c r="H674" t="s">
        <v>75</v>
      </c>
      <c r="I674" t="s"/>
      <c r="J674" t="s">
        <v>76</v>
      </c>
      <c r="K674" t="n">
        <v>97</v>
      </c>
      <c r="L674" t="s">
        <v>77</v>
      </c>
      <c r="M674" t="s"/>
      <c r="N674" t="s">
        <v>78</v>
      </c>
      <c r="O674" t="s">
        <v>79</v>
      </c>
      <c r="P674" t="s">
        <v>511</v>
      </c>
      <c r="Q674" t="s"/>
      <c r="R674" t="s">
        <v>80</v>
      </c>
      <c r="S674" t="s">
        <v>138</v>
      </c>
      <c r="T674" t="s">
        <v>82</v>
      </c>
      <c r="U674" t="s"/>
      <c r="V674" t="s">
        <v>83</v>
      </c>
      <c r="W674" t="s">
        <v>84</v>
      </c>
      <c r="X674" t="s"/>
      <c r="Y674" t="s">
        <v>85</v>
      </c>
      <c r="Z674">
        <f>HYPERLINK("https://hotelmonitor-cachepage.eclerx.com/savepage/tk_15432196631963618_sr_2047.html","info")</f>
        <v/>
      </c>
      <c r="AA674" t="n">
        <v>515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>
        <v>87</v>
      </c>
      <c r="AO674" t="s">
        <v>88</v>
      </c>
      <c r="AP674" t="n">
        <v>90</v>
      </c>
      <c r="AQ674" t="s">
        <v>89</v>
      </c>
      <c r="AR674" t="s">
        <v>512</v>
      </c>
      <c r="AS674" t="s"/>
      <c r="AT674" t="s">
        <v>91</v>
      </c>
      <c r="AU674" t="s"/>
      <c r="AV674" t="s"/>
      <c r="AW674" t="s"/>
      <c r="AX674" t="s"/>
      <c r="AY674" t="n">
        <v>2267780</v>
      </c>
      <c r="AZ674" t="s">
        <v>513</v>
      </c>
      <c r="BA674" t="s"/>
      <c r="BB674" t="n">
        <v>289260</v>
      </c>
      <c r="BC674" t="n">
        <v>-16.54275</v>
      </c>
      <c r="BD674" t="n">
        <v>28.418627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93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511</v>
      </c>
      <c r="F675" t="n">
        <v>72189</v>
      </c>
      <c r="G675" t="s">
        <v>74</v>
      </c>
      <c r="H675" t="s">
        <v>75</v>
      </c>
      <c r="I675" t="s"/>
      <c r="J675" t="s">
        <v>76</v>
      </c>
      <c r="K675" t="n">
        <v>120</v>
      </c>
      <c r="L675" t="s">
        <v>77</v>
      </c>
      <c r="M675" t="s"/>
      <c r="N675" t="s">
        <v>78</v>
      </c>
      <c r="O675" t="s">
        <v>79</v>
      </c>
      <c r="P675" t="s">
        <v>511</v>
      </c>
      <c r="Q675" t="s"/>
      <c r="R675" t="s">
        <v>80</v>
      </c>
      <c r="S675" t="s">
        <v>432</v>
      </c>
      <c r="T675" t="s">
        <v>82</v>
      </c>
      <c r="U675" t="s"/>
      <c r="V675" t="s">
        <v>83</v>
      </c>
      <c r="W675" t="s">
        <v>84</v>
      </c>
      <c r="X675" t="s"/>
      <c r="Y675" t="s">
        <v>85</v>
      </c>
      <c r="Z675">
        <f>HYPERLINK("https://hotelmonitor-cachepage.eclerx.com/savepage/tk_15432196631963618_sr_2047.html","info")</f>
        <v/>
      </c>
      <c r="AA675" t="n">
        <v>515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>
        <v>87</v>
      </c>
      <c r="AO675" t="s">
        <v>88</v>
      </c>
      <c r="AP675" t="n">
        <v>90</v>
      </c>
      <c r="AQ675" t="s">
        <v>89</v>
      </c>
      <c r="AR675" t="s">
        <v>95</v>
      </c>
      <c r="AS675" t="s"/>
      <c r="AT675" t="s">
        <v>91</v>
      </c>
      <c r="AU675" t="s"/>
      <c r="AV675" t="s"/>
      <c r="AW675" t="s"/>
      <c r="AX675" t="s"/>
      <c r="AY675" t="n">
        <v>2267780</v>
      </c>
      <c r="AZ675" t="s">
        <v>513</v>
      </c>
      <c r="BA675" t="s"/>
      <c r="BB675" t="n">
        <v>289260</v>
      </c>
      <c r="BC675" t="n">
        <v>-16.54275</v>
      </c>
      <c r="BD675" t="n">
        <v>28.418627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93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511</v>
      </c>
      <c r="F676" t="n">
        <v>72189</v>
      </c>
      <c r="G676" t="s">
        <v>74</v>
      </c>
      <c r="H676" t="s">
        <v>75</v>
      </c>
      <c r="I676" t="s"/>
      <c r="J676" t="s">
        <v>76</v>
      </c>
      <c r="K676" t="n">
        <v>120</v>
      </c>
      <c r="L676" t="s">
        <v>77</v>
      </c>
      <c r="M676" t="s"/>
      <c r="N676" t="s">
        <v>78</v>
      </c>
      <c r="O676" t="s">
        <v>79</v>
      </c>
      <c r="P676" t="s">
        <v>511</v>
      </c>
      <c r="Q676" t="s"/>
      <c r="R676" t="s">
        <v>80</v>
      </c>
      <c r="S676" t="s">
        <v>432</v>
      </c>
      <c r="T676" t="s">
        <v>82</v>
      </c>
      <c r="U676" t="s"/>
      <c r="V676" t="s">
        <v>83</v>
      </c>
      <c r="W676" t="s">
        <v>84</v>
      </c>
      <c r="X676" t="s"/>
      <c r="Y676" t="s">
        <v>85</v>
      </c>
      <c r="Z676">
        <f>HYPERLINK("https://hotelmonitor-cachepage.eclerx.com/savepage/tk_15432196631963618_sr_2047.html","info")</f>
        <v/>
      </c>
      <c r="AA676" t="n">
        <v>515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>
        <v>87</v>
      </c>
      <c r="AO676" t="s">
        <v>88</v>
      </c>
      <c r="AP676" t="n">
        <v>90</v>
      </c>
      <c r="AQ676" t="s">
        <v>89</v>
      </c>
      <c r="AR676" t="s">
        <v>96</v>
      </c>
      <c r="AS676" t="s"/>
      <c r="AT676" t="s">
        <v>91</v>
      </c>
      <c r="AU676" t="s"/>
      <c r="AV676" t="s"/>
      <c r="AW676" t="s"/>
      <c r="AX676" t="s"/>
      <c r="AY676" t="n">
        <v>2267780</v>
      </c>
      <c r="AZ676" t="s">
        <v>513</v>
      </c>
      <c r="BA676" t="s"/>
      <c r="BB676" t="n">
        <v>289260</v>
      </c>
      <c r="BC676" t="n">
        <v>-16.54275</v>
      </c>
      <c r="BD676" t="n">
        <v>28.418627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93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511</v>
      </c>
      <c r="F677" t="n">
        <v>72189</v>
      </c>
      <c r="G677" t="s">
        <v>74</v>
      </c>
      <c r="H677" t="s">
        <v>75</v>
      </c>
      <c r="I677" t="s"/>
      <c r="J677" t="s">
        <v>76</v>
      </c>
      <c r="K677" t="n">
        <v>120</v>
      </c>
      <c r="L677" t="s">
        <v>77</v>
      </c>
      <c r="M677" t="s"/>
      <c r="N677" t="s">
        <v>78</v>
      </c>
      <c r="O677" t="s">
        <v>79</v>
      </c>
      <c r="P677" t="s">
        <v>511</v>
      </c>
      <c r="Q677" t="s"/>
      <c r="R677" t="s">
        <v>80</v>
      </c>
      <c r="S677" t="s">
        <v>432</v>
      </c>
      <c r="T677" t="s">
        <v>82</v>
      </c>
      <c r="U677" t="s"/>
      <c r="V677" t="s">
        <v>83</v>
      </c>
      <c r="W677" t="s">
        <v>84</v>
      </c>
      <c r="X677" t="s"/>
      <c r="Y677" t="s">
        <v>85</v>
      </c>
      <c r="Z677">
        <f>HYPERLINK("https://hotelmonitor-cachepage.eclerx.com/savepage/tk_15432196631963618_sr_2047.html","info")</f>
        <v/>
      </c>
      <c r="AA677" t="n">
        <v>515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>
        <v>87</v>
      </c>
      <c r="AO677" t="s">
        <v>88</v>
      </c>
      <c r="AP677" t="n">
        <v>90</v>
      </c>
      <c r="AQ677" t="s">
        <v>89</v>
      </c>
      <c r="AR677" t="s">
        <v>97</v>
      </c>
      <c r="AS677" t="s"/>
      <c r="AT677" t="s">
        <v>91</v>
      </c>
      <c r="AU677" t="s"/>
      <c r="AV677" t="s"/>
      <c r="AW677" t="s"/>
      <c r="AX677" t="s"/>
      <c r="AY677" t="n">
        <v>2267780</v>
      </c>
      <c r="AZ677" t="s">
        <v>513</v>
      </c>
      <c r="BA677" t="s"/>
      <c r="BB677" t="n">
        <v>289260</v>
      </c>
      <c r="BC677" t="n">
        <v>-16.54275</v>
      </c>
      <c r="BD677" t="n">
        <v>28.418627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93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511</v>
      </c>
      <c r="F678" t="n">
        <v>72189</v>
      </c>
      <c r="G678" t="s">
        <v>74</v>
      </c>
      <c r="H678" t="s">
        <v>75</v>
      </c>
      <c r="I678" t="s"/>
      <c r="J678" t="s">
        <v>76</v>
      </c>
      <c r="K678" t="n">
        <v>123</v>
      </c>
      <c r="L678" t="s">
        <v>77</v>
      </c>
      <c r="M678" t="s"/>
      <c r="N678" t="s">
        <v>78</v>
      </c>
      <c r="O678" t="s">
        <v>79</v>
      </c>
      <c r="P678" t="s">
        <v>511</v>
      </c>
      <c r="Q678" t="s"/>
      <c r="R678" t="s">
        <v>80</v>
      </c>
      <c r="S678" t="s">
        <v>514</v>
      </c>
      <c r="T678" t="s">
        <v>82</v>
      </c>
      <c r="U678" t="s"/>
      <c r="V678" t="s">
        <v>83</v>
      </c>
      <c r="W678" t="s">
        <v>84</v>
      </c>
      <c r="X678" t="s"/>
      <c r="Y678" t="s">
        <v>85</v>
      </c>
      <c r="Z678">
        <f>HYPERLINK("https://hotelmonitor-cachepage.eclerx.com/savepage/tk_15432196631963618_sr_2047.html","info")</f>
        <v/>
      </c>
      <c r="AA678" t="n">
        <v>515</v>
      </c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>
        <v>87</v>
      </c>
      <c r="AO678" t="s">
        <v>88</v>
      </c>
      <c r="AP678" t="n">
        <v>90</v>
      </c>
      <c r="AQ678" t="s">
        <v>89</v>
      </c>
      <c r="AR678" t="s">
        <v>118</v>
      </c>
      <c r="AS678" t="s"/>
      <c r="AT678" t="s">
        <v>91</v>
      </c>
      <c r="AU678" t="s"/>
      <c r="AV678" t="s"/>
      <c r="AW678" t="s"/>
      <c r="AX678" t="s"/>
      <c r="AY678" t="n">
        <v>2267780</v>
      </c>
      <c r="AZ678" t="s">
        <v>513</v>
      </c>
      <c r="BA678" t="s"/>
      <c r="BB678" t="n">
        <v>289260</v>
      </c>
      <c r="BC678" t="n">
        <v>-16.54275</v>
      </c>
      <c r="BD678" t="n">
        <v>28.418627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93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511</v>
      </c>
      <c r="F679" t="n">
        <v>72189</v>
      </c>
      <c r="G679" t="s">
        <v>74</v>
      </c>
      <c r="H679" t="s">
        <v>75</v>
      </c>
      <c r="I679" t="s"/>
      <c r="J679" t="s">
        <v>76</v>
      </c>
      <c r="K679" t="n">
        <v>120</v>
      </c>
      <c r="L679" t="s">
        <v>77</v>
      </c>
      <c r="M679" t="s"/>
      <c r="N679" t="s">
        <v>78</v>
      </c>
      <c r="O679" t="s">
        <v>79</v>
      </c>
      <c r="P679" t="s">
        <v>511</v>
      </c>
      <c r="Q679" t="s"/>
      <c r="R679" t="s">
        <v>80</v>
      </c>
      <c r="S679" t="s">
        <v>432</v>
      </c>
      <c r="T679" t="s">
        <v>82</v>
      </c>
      <c r="U679" t="s"/>
      <c r="V679" t="s">
        <v>83</v>
      </c>
      <c r="W679" t="s">
        <v>84</v>
      </c>
      <c r="X679" t="s"/>
      <c r="Y679" t="s">
        <v>85</v>
      </c>
      <c r="Z679">
        <f>HYPERLINK("https://hotelmonitor-cachepage.eclerx.com/savepage/tk_15432196631963618_sr_2047.html","info")</f>
        <v/>
      </c>
      <c r="AA679" t="n">
        <v>515</v>
      </c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>
        <v>87</v>
      </c>
      <c r="AO679" t="s">
        <v>88</v>
      </c>
      <c r="AP679" t="n">
        <v>90</v>
      </c>
      <c r="AQ679" t="s">
        <v>89</v>
      </c>
      <c r="AR679" t="s">
        <v>106</v>
      </c>
      <c r="AS679" t="s"/>
      <c r="AT679" t="s">
        <v>91</v>
      </c>
      <c r="AU679" t="s"/>
      <c r="AV679" t="s"/>
      <c r="AW679" t="s"/>
      <c r="AX679" t="s"/>
      <c r="AY679" t="n">
        <v>2267780</v>
      </c>
      <c r="AZ679" t="s">
        <v>513</v>
      </c>
      <c r="BA679" t="s"/>
      <c r="BB679" t="n">
        <v>289260</v>
      </c>
      <c r="BC679" t="n">
        <v>-16.54275</v>
      </c>
      <c r="BD679" t="n">
        <v>28.418627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93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511</v>
      </c>
      <c r="F680" t="n">
        <v>72189</v>
      </c>
      <c r="G680" t="s">
        <v>74</v>
      </c>
      <c r="H680" t="s">
        <v>75</v>
      </c>
      <c r="I680" t="s"/>
      <c r="J680" t="s">
        <v>76</v>
      </c>
      <c r="K680" t="n">
        <v>121</v>
      </c>
      <c r="L680" t="s">
        <v>77</v>
      </c>
      <c r="M680" t="s"/>
      <c r="N680" t="s">
        <v>78</v>
      </c>
      <c r="O680" t="s">
        <v>79</v>
      </c>
      <c r="P680" t="s">
        <v>511</v>
      </c>
      <c r="Q680" t="s"/>
      <c r="R680" t="s">
        <v>80</v>
      </c>
      <c r="S680" t="s">
        <v>515</v>
      </c>
      <c r="T680" t="s">
        <v>82</v>
      </c>
      <c r="U680" t="s"/>
      <c r="V680" t="s">
        <v>83</v>
      </c>
      <c r="W680" t="s">
        <v>84</v>
      </c>
      <c r="X680" t="s"/>
      <c r="Y680" t="s">
        <v>85</v>
      </c>
      <c r="Z680">
        <f>HYPERLINK("https://hotelmonitor-cachepage.eclerx.com/savepage/tk_15432196631963618_sr_2047.html","info")</f>
        <v/>
      </c>
      <c r="AA680" t="n">
        <v>515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>
        <v>87</v>
      </c>
      <c r="AO680" t="s">
        <v>88</v>
      </c>
      <c r="AP680" t="n">
        <v>90</v>
      </c>
      <c r="AQ680" t="s">
        <v>89</v>
      </c>
      <c r="AR680" t="s">
        <v>90</v>
      </c>
      <c r="AS680" t="s"/>
      <c r="AT680" t="s">
        <v>91</v>
      </c>
      <c r="AU680" t="s"/>
      <c r="AV680" t="s"/>
      <c r="AW680" t="s"/>
      <c r="AX680" t="s"/>
      <c r="AY680" t="n">
        <v>2267780</v>
      </c>
      <c r="AZ680" t="s">
        <v>513</v>
      </c>
      <c r="BA680" t="s"/>
      <c r="BB680" t="n">
        <v>289260</v>
      </c>
      <c r="BC680" t="n">
        <v>-16.54275</v>
      </c>
      <c r="BD680" t="n">
        <v>28.418627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93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511</v>
      </c>
      <c r="F681" t="n">
        <v>72189</v>
      </c>
      <c r="G681" t="s">
        <v>74</v>
      </c>
      <c r="H681" t="s">
        <v>75</v>
      </c>
      <c r="I681" t="s"/>
      <c r="J681" t="s">
        <v>76</v>
      </c>
      <c r="K681" t="n">
        <v>121</v>
      </c>
      <c r="L681" t="s">
        <v>77</v>
      </c>
      <c r="M681" t="s"/>
      <c r="N681" t="s">
        <v>78</v>
      </c>
      <c r="O681" t="s">
        <v>79</v>
      </c>
      <c r="P681" t="s">
        <v>511</v>
      </c>
      <c r="Q681" t="s"/>
      <c r="R681" t="s">
        <v>80</v>
      </c>
      <c r="S681" t="s">
        <v>515</v>
      </c>
      <c r="T681" t="s">
        <v>82</v>
      </c>
      <c r="U681" t="s"/>
      <c r="V681" t="s">
        <v>83</v>
      </c>
      <c r="W681" t="s">
        <v>84</v>
      </c>
      <c r="X681" t="s"/>
      <c r="Y681" t="s">
        <v>85</v>
      </c>
      <c r="Z681">
        <f>HYPERLINK("https://hotelmonitor-cachepage.eclerx.com/savepage/tk_15432196631963618_sr_2047.html","info")</f>
        <v/>
      </c>
      <c r="AA681" t="n">
        <v>515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>
        <v>87</v>
      </c>
      <c r="AO681" t="s">
        <v>88</v>
      </c>
      <c r="AP681" t="n">
        <v>90</v>
      </c>
      <c r="AQ681" t="s">
        <v>89</v>
      </c>
      <c r="AR681" t="s">
        <v>99</v>
      </c>
      <c r="AS681" t="s"/>
      <c r="AT681" t="s">
        <v>91</v>
      </c>
      <c r="AU681" t="s"/>
      <c r="AV681" t="s"/>
      <c r="AW681" t="s"/>
      <c r="AX681" t="s"/>
      <c r="AY681" t="n">
        <v>2267780</v>
      </c>
      <c r="AZ681" t="s">
        <v>513</v>
      </c>
      <c r="BA681" t="s"/>
      <c r="BB681" t="n">
        <v>289260</v>
      </c>
      <c r="BC681" t="n">
        <v>-16.54275</v>
      </c>
      <c r="BD681" t="n">
        <v>28.418627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93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511</v>
      </c>
      <c r="F682" t="n">
        <v>72189</v>
      </c>
      <c r="G682" t="s">
        <v>74</v>
      </c>
      <c r="H682" t="s">
        <v>75</v>
      </c>
      <c r="I682" t="s"/>
      <c r="J682" t="s">
        <v>76</v>
      </c>
      <c r="K682" t="n">
        <v>120</v>
      </c>
      <c r="L682" t="s">
        <v>77</v>
      </c>
      <c r="M682" t="s"/>
      <c r="N682" t="s">
        <v>78</v>
      </c>
      <c r="O682" t="s">
        <v>79</v>
      </c>
      <c r="P682" t="s">
        <v>511</v>
      </c>
      <c r="Q682" t="s"/>
      <c r="R682" t="s">
        <v>80</v>
      </c>
      <c r="S682" t="s">
        <v>432</v>
      </c>
      <c r="T682" t="s">
        <v>82</v>
      </c>
      <c r="U682" t="s"/>
      <c r="V682" t="s">
        <v>83</v>
      </c>
      <c r="W682" t="s">
        <v>84</v>
      </c>
      <c r="X682" t="s"/>
      <c r="Y682" t="s">
        <v>85</v>
      </c>
      <c r="Z682">
        <f>HYPERLINK("https://hotelmonitor-cachepage.eclerx.com/savepage/tk_15432196631963618_sr_2047.html","info")</f>
        <v/>
      </c>
      <c r="AA682" t="n">
        <v>515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>
        <v>87</v>
      </c>
      <c r="AO682" t="s">
        <v>88</v>
      </c>
      <c r="AP682" t="n">
        <v>90</v>
      </c>
      <c r="AQ682" t="s">
        <v>89</v>
      </c>
      <c r="AR682" t="s">
        <v>96</v>
      </c>
      <c r="AS682" t="s"/>
      <c r="AT682" t="s">
        <v>91</v>
      </c>
      <c r="AU682" t="s"/>
      <c r="AV682" t="s"/>
      <c r="AW682" t="s"/>
      <c r="AX682" t="s"/>
      <c r="AY682" t="n">
        <v>2267780</v>
      </c>
      <c r="AZ682" t="s">
        <v>513</v>
      </c>
      <c r="BA682" t="s"/>
      <c r="BB682" t="n">
        <v>289260</v>
      </c>
      <c r="BC682" t="n">
        <v>-16.54275</v>
      </c>
      <c r="BD682" t="n">
        <v>28.418627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93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511</v>
      </c>
      <c r="F683" t="n">
        <v>72189</v>
      </c>
      <c r="G683" t="s">
        <v>74</v>
      </c>
      <c r="H683" t="s">
        <v>75</v>
      </c>
      <c r="I683" t="s"/>
      <c r="J683" t="s">
        <v>76</v>
      </c>
      <c r="K683" t="n">
        <v>119</v>
      </c>
      <c r="L683" t="s">
        <v>77</v>
      </c>
      <c r="M683" t="s"/>
      <c r="N683" t="s">
        <v>78</v>
      </c>
      <c r="O683" t="s">
        <v>79</v>
      </c>
      <c r="P683" t="s">
        <v>511</v>
      </c>
      <c r="Q683" t="s"/>
      <c r="R683" t="s">
        <v>80</v>
      </c>
      <c r="S683" t="s">
        <v>516</v>
      </c>
      <c r="T683" t="s">
        <v>82</v>
      </c>
      <c r="U683" t="s"/>
      <c r="V683" t="s">
        <v>83</v>
      </c>
      <c r="W683" t="s">
        <v>84</v>
      </c>
      <c r="X683" t="s"/>
      <c r="Y683" t="s">
        <v>85</v>
      </c>
      <c r="Z683">
        <f>HYPERLINK("https://hotelmonitor-cachepage.eclerx.com/savepage/tk_15432196631963618_sr_2047.html","info")</f>
        <v/>
      </c>
      <c r="AA683" t="n">
        <v>515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>
        <v>87</v>
      </c>
      <c r="AO683" t="s">
        <v>88</v>
      </c>
      <c r="AP683" t="n">
        <v>90</v>
      </c>
      <c r="AQ683" t="s">
        <v>89</v>
      </c>
      <c r="AR683" t="s">
        <v>111</v>
      </c>
      <c r="AS683" t="s"/>
      <c r="AT683" t="s">
        <v>91</v>
      </c>
      <c r="AU683" t="s"/>
      <c r="AV683" t="s"/>
      <c r="AW683" t="s"/>
      <c r="AX683" t="s"/>
      <c r="AY683" t="n">
        <v>2267780</v>
      </c>
      <c r="AZ683" t="s">
        <v>513</v>
      </c>
      <c r="BA683" t="s"/>
      <c r="BB683" t="n">
        <v>289260</v>
      </c>
      <c r="BC683" t="n">
        <v>-16.54275</v>
      </c>
      <c r="BD683" t="n">
        <v>28.418627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93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511</v>
      </c>
      <c r="F684" t="n">
        <v>72189</v>
      </c>
      <c r="G684" t="s">
        <v>74</v>
      </c>
      <c r="H684" t="s">
        <v>75</v>
      </c>
      <c r="I684" t="s"/>
      <c r="J684" t="s">
        <v>76</v>
      </c>
      <c r="K684" t="n">
        <v>118</v>
      </c>
      <c r="L684" t="s">
        <v>77</v>
      </c>
      <c r="M684" t="s"/>
      <c r="N684" t="s">
        <v>78</v>
      </c>
      <c r="O684" t="s">
        <v>79</v>
      </c>
      <c r="P684" t="s">
        <v>511</v>
      </c>
      <c r="Q684" t="s"/>
      <c r="R684" t="s">
        <v>80</v>
      </c>
      <c r="S684" t="s">
        <v>395</v>
      </c>
      <c r="T684" t="s">
        <v>82</v>
      </c>
      <c r="U684" t="s"/>
      <c r="V684" t="s">
        <v>83</v>
      </c>
      <c r="W684" t="s">
        <v>84</v>
      </c>
      <c r="X684" t="s"/>
      <c r="Y684" t="s">
        <v>85</v>
      </c>
      <c r="Z684">
        <f>HYPERLINK("https://hotelmonitor-cachepage.eclerx.com/savepage/tk_15432196631963618_sr_2047.html","info")</f>
        <v/>
      </c>
      <c r="AA684" t="n">
        <v>515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>
        <v>87</v>
      </c>
      <c r="AO684" t="s">
        <v>88</v>
      </c>
      <c r="AP684" t="n">
        <v>90</v>
      </c>
      <c r="AQ684" t="s">
        <v>89</v>
      </c>
      <c r="AR684" t="s">
        <v>113</v>
      </c>
      <c r="AS684" t="s"/>
      <c r="AT684" t="s">
        <v>91</v>
      </c>
      <c r="AU684" t="s"/>
      <c r="AV684" t="s"/>
      <c r="AW684" t="s"/>
      <c r="AX684" t="s"/>
      <c r="AY684" t="n">
        <v>2267780</v>
      </c>
      <c r="AZ684" t="s">
        <v>513</v>
      </c>
      <c r="BA684" t="s"/>
      <c r="BB684" t="n">
        <v>289260</v>
      </c>
      <c r="BC684" t="n">
        <v>-16.54275</v>
      </c>
      <c r="BD684" t="n">
        <v>28.418627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93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511</v>
      </c>
      <c r="F685" t="n">
        <v>72189</v>
      </c>
      <c r="G685" t="s">
        <v>74</v>
      </c>
      <c r="H685" t="s">
        <v>75</v>
      </c>
      <c r="I685" t="s"/>
      <c r="J685" t="s">
        <v>76</v>
      </c>
      <c r="K685" t="n">
        <v>120</v>
      </c>
      <c r="L685" t="s">
        <v>77</v>
      </c>
      <c r="M685" t="s"/>
      <c r="N685" t="s">
        <v>78</v>
      </c>
      <c r="O685" t="s">
        <v>79</v>
      </c>
      <c r="P685" t="s">
        <v>511</v>
      </c>
      <c r="Q685" t="s"/>
      <c r="R685" t="s">
        <v>80</v>
      </c>
      <c r="S685" t="s">
        <v>432</v>
      </c>
      <c r="T685" t="s">
        <v>82</v>
      </c>
      <c r="U685" t="s"/>
      <c r="V685" t="s">
        <v>83</v>
      </c>
      <c r="W685" t="s">
        <v>84</v>
      </c>
      <c r="X685" t="s"/>
      <c r="Y685" t="s">
        <v>85</v>
      </c>
      <c r="Z685">
        <f>HYPERLINK("https://hotelmonitor-cachepage.eclerx.com/savepage/tk_15432196631963618_sr_2047.html","info")</f>
        <v/>
      </c>
      <c r="AA685" t="n">
        <v>515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>
        <v>87</v>
      </c>
      <c r="AO685" t="s">
        <v>88</v>
      </c>
      <c r="AP685" t="n">
        <v>90</v>
      </c>
      <c r="AQ685" t="s">
        <v>89</v>
      </c>
      <c r="AR685" t="s">
        <v>116</v>
      </c>
      <c r="AS685" t="s"/>
      <c r="AT685" t="s">
        <v>91</v>
      </c>
      <c r="AU685" t="s"/>
      <c r="AV685" t="s"/>
      <c r="AW685" t="s"/>
      <c r="AX685" t="s"/>
      <c r="AY685" t="n">
        <v>2267780</v>
      </c>
      <c r="AZ685" t="s">
        <v>513</v>
      </c>
      <c r="BA685" t="s"/>
      <c r="BB685" t="n">
        <v>289260</v>
      </c>
      <c r="BC685" t="n">
        <v>-16.54275</v>
      </c>
      <c r="BD685" t="n">
        <v>28.418627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93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511</v>
      </c>
      <c r="F686" t="n">
        <v>72189</v>
      </c>
      <c r="G686" t="s">
        <v>74</v>
      </c>
      <c r="H686" t="s">
        <v>75</v>
      </c>
      <c r="I686" t="s"/>
      <c r="J686" t="s">
        <v>76</v>
      </c>
      <c r="K686" t="n">
        <v>123</v>
      </c>
      <c r="L686" t="s">
        <v>77</v>
      </c>
      <c r="M686" t="s"/>
      <c r="N686" t="s">
        <v>78</v>
      </c>
      <c r="O686" t="s">
        <v>79</v>
      </c>
      <c r="P686" t="s">
        <v>511</v>
      </c>
      <c r="Q686" t="s"/>
      <c r="R686" t="s">
        <v>80</v>
      </c>
      <c r="S686" t="s">
        <v>514</v>
      </c>
      <c r="T686" t="s">
        <v>82</v>
      </c>
      <c r="U686" t="s"/>
      <c r="V686" t="s">
        <v>83</v>
      </c>
      <c r="W686" t="s">
        <v>84</v>
      </c>
      <c r="X686" t="s"/>
      <c r="Y686" t="s">
        <v>85</v>
      </c>
      <c r="Z686">
        <f>HYPERLINK("https://hotelmonitor-cachepage.eclerx.com/savepage/tk_15432196631963618_sr_2047.html","info")</f>
        <v/>
      </c>
      <c r="AA686" t="n">
        <v>515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>
        <v>87</v>
      </c>
      <c r="AO686" t="s">
        <v>88</v>
      </c>
      <c r="AP686" t="n">
        <v>90</v>
      </c>
      <c r="AQ686" t="s">
        <v>89</v>
      </c>
      <c r="AR686" t="s">
        <v>115</v>
      </c>
      <c r="AS686" t="s"/>
      <c r="AT686" t="s">
        <v>91</v>
      </c>
      <c r="AU686" t="s"/>
      <c r="AV686" t="s"/>
      <c r="AW686" t="s"/>
      <c r="AX686" t="s"/>
      <c r="AY686" t="n">
        <v>2267780</v>
      </c>
      <c r="AZ686" t="s">
        <v>513</v>
      </c>
      <c r="BA686" t="s"/>
      <c r="BB686" t="n">
        <v>289260</v>
      </c>
      <c r="BC686" t="n">
        <v>-16.54275</v>
      </c>
      <c r="BD686" t="n">
        <v>28.418627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93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517</v>
      </c>
      <c r="F687" t="s"/>
      <c r="G687" t="s">
        <v>74</v>
      </c>
      <c r="H687" t="s">
        <v>75</v>
      </c>
      <c r="I687" t="s"/>
      <c r="J687" t="s">
        <v>76</v>
      </c>
      <c r="K687" t="n">
        <v>46</v>
      </c>
      <c r="L687" t="s">
        <v>77</v>
      </c>
      <c r="M687" t="s"/>
      <c r="N687" t="s">
        <v>78</v>
      </c>
      <c r="O687" t="s">
        <v>79</v>
      </c>
      <c r="P687" t="s">
        <v>517</v>
      </c>
      <c r="Q687" t="s"/>
      <c r="R687" t="s">
        <v>80</v>
      </c>
      <c r="S687" t="s">
        <v>200</v>
      </c>
      <c r="T687" t="s">
        <v>82</v>
      </c>
      <c r="U687" t="s"/>
      <c r="V687" t="s">
        <v>83</v>
      </c>
      <c r="W687" t="s">
        <v>84</v>
      </c>
      <c r="X687" t="s"/>
      <c r="Y687" t="s">
        <v>85</v>
      </c>
      <c r="Z687">
        <f>HYPERLINK("https://hotelmonitor-cachepage.eclerx.com/savepage/tk_1543220728328109_sr_2047.html","info")</f>
        <v/>
      </c>
      <c r="AA687" t="s"/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>
        <v>87</v>
      </c>
      <c r="AO687" t="s">
        <v>88</v>
      </c>
      <c r="AP687" t="n">
        <v>240</v>
      </c>
      <c r="AQ687" t="s">
        <v>89</v>
      </c>
      <c r="AR687" t="s">
        <v>149</v>
      </c>
      <c r="AS687" t="s"/>
      <c r="AT687" t="s">
        <v>91</v>
      </c>
      <c r="AU687" t="s"/>
      <c r="AV687" t="s"/>
      <c r="AW687" t="s"/>
      <c r="AX687" t="s"/>
      <c r="AY687" t="s"/>
      <c r="AZ687" t="s"/>
      <c r="BA687" t="s"/>
      <c r="BB687" t="s"/>
      <c r="BC687" t="s"/>
      <c r="BD687" t="s"/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93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517</v>
      </c>
      <c r="F688" t="s"/>
      <c r="G688" t="s">
        <v>74</v>
      </c>
      <c r="H688" t="s">
        <v>75</v>
      </c>
      <c r="I688" t="s"/>
      <c r="J688" t="s">
        <v>76</v>
      </c>
      <c r="K688" t="n">
        <v>49</v>
      </c>
      <c r="L688" t="s">
        <v>77</v>
      </c>
      <c r="M688" t="s"/>
      <c r="N688" t="s">
        <v>78</v>
      </c>
      <c r="O688" t="s">
        <v>79</v>
      </c>
      <c r="P688" t="s">
        <v>517</v>
      </c>
      <c r="Q688" t="s"/>
      <c r="R688" t="s">
        <v>80</v>
      </c>
      <c r="S688" t="s">
        <v>201</v>
      </c>
      <c r="T688" t="s">
        <v>82</v>
      </c>
      <c r="U688" t="s"/>
      <c r="V688" t="s">
        <v>83</v>
      </c>
      <c r="W688" t="s">
        <v>84</v>
      </c>
      <c r="X688" t="s"/>
      <c r="Y688" t="s">
        <v>85</v>
      </c>
      <c r="Z688">
        <f>HYPERLINK("https://hotelmonitor-cachepage.eclerx.com/savepage/tk_1543220728328109_sr_2047.html","info")</f>
        <v/>
      </c>
      <c r="AA688" t="s"/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>
        <v>87</v>
      </c>
      <c r="AO688" t="s">
        <v>88</v>
      </c>
      <c r="AP688" t="n">
        <v>240</v>
      </c>
      <c r="AQ688" t="s">
        <v>89</v>
      </c>
      <c r="AR688" t="s">
        <v>121</v>
      </c>
      <c r="AS688" t="s"/>
      <c r="AT688" t="s">
        <v>91</v>
      </c>
      <c r="AU688" t="s"/>
      <c r="AV688" t="s"/>
      <c r="AW688" t="s"/>
      <c r="AX688" t="s"/>
      <c r="AY688" t="s"/>
      <c r="AZ688" t="s"/>
      <c r="BA688" t="s"/>
      <c r="BB688" t="s"/>
      <c r="BC688" t="s"/>
      <c r="BD688" t="s"/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93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518</v>
      </c>
      <c r="F689" t="s"/>
      <c r="G689" t="s">
        <v>74</v>
      </c>
      <c r="H689" t="s">
        <v>75</v>
      </c>
      <c r="I689" t="s"/>
      <c r="J689" t="s">
        <v>76</v>
      </c>
      <c r="K689" t="n">
        <v>35</v>
      </c>
      <c r="L689" t="s">
        <v>77</v>
      </c>
      <c r="M689" t="s"/>
      <c r="N689" t="s">
        <v>78</v>
      </c>
      <c r="O689" t="s">
        <v>79</v>
      </c>
      <c r="P689" t="s">
        <v>518</v>
      </c>
      <c r="Q689" t="s"/>
      <c r="R689" t="s">
        <v>80</v>
      </c>
      <c r="S689" t="s">
        <v>346</v>
      </c>
      <c r="T689" t="s">
        <v>82</v>
      </c>
      <c r="U689" t="s"/>
      <c r="V689" t="s">
        <v>83</v>
      </c>
      <c r="W689" t="s">
        <v>84</v>
      </c>
      <c r="X689" t="s"/>
      <c r="Y689" t="s">
        <v>85</v>
      </c>
      <c r="Z689">
        <f>HYPERLINK("https://hotelmonitor-cachepage.eclerx.com/savepage/tk_15432233480661755_sr_2047.html","info")</f>
        <v/>
      </c>
      <c r="AA689" t="s"/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>
        <v>87</v>
      </c>
      <c r="AO689" t="s">
        <v>88</v>
      </c>
      <c r="AP689" t="n">
        <v>608</v>
      </c>
      <c r="AQ689" t="s">
        <v>89</v>
      </c>
      <c r="AR689" t="s">
        <v>202</v>
      </c>
      <c r="AS689" t="s"/>
      <c r="AT689" t="s">
        <v>91</v>
      </c>
      <c r="AU689" t="s"/>
      <c r="AV689" t="s"/>
      <c r="AW689" t="s"/>
      <c r="AX689" t="s"/>
      <c r="AY689" t="s"/>
      <c r="AZ689" t="s"/>
      <c r="BA689" t="s"/>
      <c r="BB689" t="s"/>
      <c r="BC689" t="s"/>
      <c r="BD689" t="s"/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93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518</v>
      </c>
      <c r="F690" t="s"/>
      <c r="G690" t="s">
        <v>74</v>
      </c>
      <c r="H690" t="s">
        <v>75</v>
      </c>
      <c r="I690" t="s"/>
      <c r="J690" t="s">
        <v>76</v>
      </c>
      <c r="K690" t="n">
        <v>33</v>
      </c>
      <c r="L690" t="s">
        <v>77</v>
      </c>
      <c r="M690" t="s"/>
      <c r="N690" t="s">
        <v>78</v>
      </c>
      <c r="O690" t="s">
        <v>79</v>
      </c>
      <c r="P690" t="s">
        <v>518</v>
      </c>
      <c r="Q690" t="s"/>
      <c r="R690" t="s">
        <v>80</v>
      </c>
      <c r="S690" t="s">
        <v>427</v>
      </c>
      <c r="T690" t="s">
        <v>82</v>
      </c>
      <c r="U690" t="s"/>
      <c r="V690" t="s">
        <v>83</v>
      </c>
      <c r="W690" t="s">
        <v>84</v>
      </c>
      <c r="X690" t="s"/>
      <c r="Y690" t="s">
        <v>85</v>
      </c>
      <c r="Z690">
        <f>HYPERLINK("https://hotelmonitor-cachepage.eclerx.com/savepage/tk_15432233480661755_sr_2047.html","info")</f>
        <v/>
      </c>
      <c r="AA690" t="s"/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>
        <v>87</v>
      </c>
      <c r="AO690" t="s">
        <v>88</v>
      </c>
      <c r="AP690" t="n">
        <v>608</v>
      </c>
      <c r="AQ690" t="s">
        <v>89</v>
      </c>
      <c r="AR690" t="s">
        <v>146</v>
      </c>
      <c r="AS690" t="s"/>
      <c r="AT690" t="s">
        <v>91</v>
      </c>
      <c r="AU690" t="s"/>
      <c r="AV690" t="s"/>
      <c r="AW690" t="s"/>
      <c r="AX690" t="s"/>
      <c r="AY690" t="s"/>
      <c r="AZ690" t="s"/>
      <c r="BA690" t="s"/>
      <c r="BB690" t="s"/>
      <c r="BC690" t="s"/>
      <c r="BD690" t="s"/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93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518</v>
      </c>
      <c r="F691" t="s"/>
      <c r="G691" t="s">
        <v>74</v>
      </c>
      <c r="H691" t="s">
        <v>75</v>
      </c>
      <c r="I691" t="s"/>
      <c r="J691" t="s">
        <v>76</v>
      </c>
      <c r="K691" t="n">
        <v>33</v>
      </c>
      <c r="L691" t="s">
        <v>77</v>
      </c>
      <c r="M691" t="s"/>
      <c r="N691" t="s">
        <v>78</v>
      </c>
      <c r="O691" t="s">
        <v>79</v>
      </c>
      <c r="P691" t="s">
        <v>518</v>
      </c>
      <c r="Q691" t="s"/>
      <c r="R691" t="s">
        <v>80</v>
      </c>
      <c r="S691" t="s">
        <v>427</v>
      </c>
      <c r="T691" t="s">
        <v>82</v>
      </c>
      <c r="U691" t="s"/>
      <c r="V691" t="s">
        <v>83</v>
      </c>
      <c r="W691" t="s">
        <v>84</v>
      </c>
      <c r="X691" t="s"/>
      <c r="Y691" t="s">
        <v>85</v>
      </c>
      <c r="Z691">
        <f>HYPERLINK("https://hotelmonitor-cachepage.eclerx.com/savepage/tk_15432233480661755_sr_2047.html","info")</f>
        <v/>
      </c>
      <c r="AA691" t="s"/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>
        <v>87</v>
      </c>
      <c r="AO691" t="s">
        <v>88</v>
      </c>
      <c r="AP691" t="n">
        <v>608</v>
      </c>
      <c r="AQ691" t="s">
        <v>89</v>
      </c>
      <c r="AR691" t="s">
        <v>71</v>
      </c>
      <c r="AS691" t="s"/>
      <c r="AT691" t="s">
        <v>91</v>
      </c>
      <c r="AU691" t="s"/>
      <c r="AV691" t="s"/>
      <c r="AW691" t="s"/>
      <c r="AX691" t="s"/>
      <c r="AY691" t="s"/>
      <c r="AZ691" t="s"/>
      <c r="BA691" t="s"/>
      <c r="BB691" t="s"/>
      <c r="BC691" t="s"/>
      <c r="BD691" t="s"/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93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518</v>
      </c>
      <c r="F692" t="s"/>
      <c r="G692" t="s">
        <v>74</v>
      </c>
      <c r="H692" t="s">
        <v>75</v>
      </c>
      <c r="I692" t="s"/>
      <c r="J692" t="s">
        <v>76</v>
      </c>
      <c r="K692" t="n">
        <v>33</v>
      </c>
      <c r="L692" t="s">
        <v>77</v>
      </c>
      <c r="M692" t="s"/>
      <c r="N692" t="s">
        <v>78</v>
      </c>
      <c r="O692" t="s">
        <v>79</v>
      </c>
      <c r="P692" t="s">
        <v>518</v>
      </c>
      <c r="Q692" t="s"/>
      <c r="R692" t="s">
        <v>80</v>
      </c>
      <c r="S692" t="s">
        <v>427</v>
      </c>
      <c r="T692" t="s">
        <v>82</v>
      </c>
      <c r="U692" t="s"/>
      <c r="V692" t="s">
        <v>83</v>
      </c>
      <c r="W692" t="s">
        <v>84</v>
      </c>
      <c r="X692" t="s"/>
      <c r="Y692" t="s">
        <v>85</v>
      </c>
      <c r="Z692">
        <f>HYPERLINK("https://hotelmonitor-cachepage.eclerx.com/savepage/tk_15432233480661755_sr_2047.html","info")</f>
        <v/>
      </c>
      <c r="AA692" t="s"/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>
        <v>87</v>
      </c>
      <c r="AO692" t="s">
        <v>88</v>
      </c>
      <c r="AP692" t="n">
        <v>608</v>
      </c>
      <c r="AQ692" t="s">
        <v>89</v>
      </c>
      <c r="AR692" t="s">
        <v>149</v>
      </c>
      <c r="AS692" t="s"/>
      <c r="AT692" t="s">
        <v>91</v>
      </c>
      <c r="AU692" t="s"/>
      <c r="AV692" t="s"/>
      <c r="AW692" t="s"/>
      <c r="AX692" t="s"/>
      <c r="AY692" t="s"/>
      <c r="AZ692" t="s"/>
      <c r="BA692" t="s"/>
      <c r="BB692" t="s"/>
      <c r="BC692" t="s"/>
      <c r="BD692" t="s"/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93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518</v>
      </c>
      <c r="F693" t="s"/>
      <c r="G693" t="s">
        <v>74</v>
      </c>
      <c r="H693" t="s">
        <v>75</v>
      </c>
      <c r="I693" t="s"/>
      <c r="J693" t="s">
        <v>76</v>
      </c>
      <c r="K693" t="n">
        <v>35</v>
      </c>
      <c r="L693" t="s">
        <v>77</v>
      </c>
      <c r="M693" t="s"/>
      <c r="N693" t="s">
        <v>78</v>
      </c>
      <c r="O693" t="s">
        <v>79</v>
      </c>
      <c r="P693" t="s">
        <v>518</v>
      </c>
      <c r="Q693" t="s"/>
      <c r="R693" t="s">
        <v>80</v>
      </c>
      <c r="S693" t="s">
        <v>346</v>
      </c>
      <c r="T693" t="s">
        <v>82</v>
      </c>
      <c r="U693" t="s"/>
      <c r="V693" t="s">
        <v>83</v>
      </c>
      <c r="W693" t="s">
        <v>84</v>
      </c>
      <c r="X693" t="s"/>
      <c r="Y693" t="s">
        <v>85</v>
      </c>
      <c r="Z693">
        <f>HYPERLINK("https://hotelmonitor-cachepage.eclerx.com/savepage/tk_15432233480661755_sr_2047.html","info")</f>
        <v/>
      </c>
      <c r="AA693" t="s"/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>
        <v>87</v>
      </c>
      <c r="AO693" t="s">
        <v>88</v>
      </c>
      <c r="AP693" t="n">
        <v>608</v>
      </c>
      <c r="AQ693" t="s">
        <v>89</v>
      </c>
      <c r="AR693" t="s">
        <v>204</v>
      </c>
      <c r="AS693" t="s"/>
      <c r="AT693" t="s">
        <v>91</v>
      </c>
      <c r="AU693" t="s"/>
      <c r="AV693" t="s"/>
      <c r="AW693" t="s"/>
      <c r="AX693" t="s"/>
      <c r="AY693" t="s"/>
      <c r="AZ693" t="s"/>
      <c r="BA693" t="s"/>
      <c r="BB693" t="s"/>
      <c r="BC693" t="s"/>
      <c r="BD693" t="s"/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93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519</v>
      </c>
      <c r="F694" t="s"/>
      <c r="G694" t="s">
        <v>74</v>
      </c>
      <c r="H694" t="s">
        <v>75</v>
      </c>
      <c r="I694" t="s"/>
      <c r="J694" t="s">
        <v>76</v>
      </c>
      <c r="K694" t="n">
        <v>93</v>
      </c>
      <c r="L694" t="s">
        <v>77</v>
      </c>
      <c r="M694" t="s"/>
      <c r="N694" t="s">
        <v>78</v>
      </c>
      <c r="O694" t="s">
        <v>79</v>
      </c>
      <c r="P694" t="s">
        <v>519</v>
      </c>
      <c r="Q694" t="s"/>
      <c r="R694" t="s">
        <v>80</v>
      </c>
      <c r="S694" t="s">
        <v>248</v>
      </c>
      <c r="T694" t="s">
        <v>82</v>
      </c>
      <c r="U694" t="s"/>
      <c r="V694" t="s">
        <v>83</v>
      </c>
      <c r="W694" t="s">
        <v>84</v>
      </c>
      <c r="X694" t="s"/>
      <c r="Y694" t="s">
        <v>85</v>
      </c>
      <c r="Z694">
        <f>HYPERLINK("https://hotelmonitor-cachepage.eclerx.com/savepage/tk_15432205949050758_sr_2047.html","info")</f>
        <v/>
      </c>
      <c r="AA694" t="s"/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>
        <v>87</v>
      </c>
      <c r="AO694" t="s">
        <v>88</v>
      </c>
      <c r="AP694" t="n">
        <v>221</v>
      </c>
      <c r="AQ694" t="s">
        <v>89</v>
      </c>
      <c r="AR694" t="s">
        <v>71</v>
      </c>
      <c r="AS694" t="s"/>
      <c r="AT694" t="s">
        <v>91</v>
      </c>
      <c r="AU694" t="s"/>
      <c r="AV694" t="s"/>
      <c r="AW694" t="s"/>
      <c r="AX694" t="s"/>
      <c r="AY694" t="s"/>
      <c r="AZ694" t="s"/>
      <c r="BA694" t="s"/>
      <c r="BB694" t="s"/>
      <c r="BC694" t="s"/>
      <c r="BD694" t="s"/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93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520</v>
      </c>
      <c r="F695" t="n">
        <v>615010</v>
      </c>
      <c r="G695" t="s">
        <v>74</v>
      </c>
      <c r="H695" t="s">
        <v>75</v>
      </c>
      <c r="I695" t="s"/>
      <c r="J695" t="s">
        <v>76</v>
      </c>
      <c r="K695" t="n">
        <v>139</v>
      </c>
      <c r="L695" t="s">
        <v>77</v>
      </c>
      <c r="M695" t="s"/>
      <c r="N695" t="s">
        <v>78</v>
      </c>
      <c r="O695" t="s">
        <v>79</v>
      </c>
      <c r="P695" t="s">
        <v>520</v>
      </c>
      <c r="Q695" t="s"/>
      <c r="R695" t="s">
        <v>80</v>
      </c>
      <c r="S695" t="s">
        <v>433</v>
      </c>
      <c r="T695" t="s">
        <v>82</v>
      </c>
      <c r="U695" t="s"/>
      <c r="V695" t="s">
        <v>83</v>
      </c>
      <c r="W695" t="s">
        <v>84</v>
      </c>
      <c r="X695" t="s"/>
      <c r="Y695" t="s">
        <v>85</v>
      </c>
      <c r="Z695">
        <f>HYPERLINK("https://hotelmonitor-cachepage.eclerx.com/savepage/tk_15432190771700773_sr_2047.html","info")</f>
        <v/>
      </c>
      <c r="AA695" t="n">
        <v>135973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>
        <v>87</v>
      </c>
      <c r="AO695" t="s">
        <v>88</v>
      </c>
      <c r="AP695" t="n">
        <v>7</v>
      </c>
      <c r="AQ695" t="s">
        <v>89</v>
      </c>
      <c r="AR695" t="s">
        <v>99</v>
      </c>
      <c r="AS695" t="s"/>
      <c r="AT695" t="s">
        <v>91</v>
      </c>
      <c r="AU695" t="s"/>
      <c r="AV695" t="s"/>
      <c r="AW695" t="s"/>
      <c r="AX695" t="s"/>
      <c r="AY695" t="n">
        <v>2267613</v>
      </c>
      <c r="AZ695" t="s">
        <v>521</v>
      </c>
      <c r="BA695" t="s"/>
      <c r="BB695" t="n">
        <v>248467</v>
      </c>
      <c r="BC695" t="n">
        <v>-16.839867</v>
      </c>
      <c r="BD695" t="n">
        <v>28.231682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93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520</v>
      </c>
      <c r="F696" t="n">
        <v>615010</v>
      </c>
      <c r="G696" t="s">
        <v>74</v>
      </c>
      <c r="H696" t="s">
        <v>75</v>
      </c>
      <c r="I696" t="s"/>
      <c r="J696" t="s">
        <v>76</v>
      </c>
      <c r="K696" t="n">
        <v>153</v>
      </c>
      <c r="L696" t="s">
        <v>77</v>
      </c>
      <c r="M696" t="s"/>
      <c r="N696" t="s">
        <v>78</v>
      </c>
      <c r="O696" t="s">
        <v>79</v>
      </c>
      <c r="P696" t="s">
        <v>520</v>
      </c>
      <c r="Q696" t="s"/>
      <c r="R696" t="s">
        <v>80</v>
      </c>
      <c r="S696" t="s">
        <v>292</v>
      </c>
      <c r="T696" t="s">
        <v>82</v>
      </c>
      <c r="U696" t="s"/>
      <c r="V696" t="s">
        <v>83</v>
      </c>
      <c r="W696" t="s">
        <v>84</v>
      </c>
      <c r="X696" t="s"/>
      <c r="Y696" t="s">
        <v>85</v>
      </c>
      <c r="Z696">
        <f>HYPERLINK("https://hotelmonitor-cachepage.eclerx.com/savepage/tk_15432190771700773_sr_2047.html","info")</f>
        <v/>
      </c>
      <c r="AA696" t="n">
        <v>135973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>
        <v>87</v>
      </c>
      <c r="AO696" t="s">
        <v>88</v>
      </c>
      <c r="AP696" t="n">
        <v>7</v>
      </c>
      <c r="AQ696" t="s">
        <v>89</v>
      </c>
      <c r="AR696" t="s">
        <v>95</v>
      </c>
      <c r="AS696" t="s"/>
      <c r="AT696" t="s">
        <v>91</v>
      </c>
      <c r="AU696" t="s"/>
      <c r="AV696" t="s"/>
      <c r="AW696" t="s"/>
      <c r="AX696" t="s"/>
      <c r="AY696" t="n">
        <v>2267613</v>
      </c>
      <c r="AZ696" t="s">
        <v>521</v>
      </c>
      <c r="BA696" t="s"/>
      <c r="BB696" t="n">
        <v>248467</v>
      </c>
      <c r="BC696" t="n">
        <v>-16.839867</v>
      </c>
      <c r="BD696" t="n">
        <v>28.231682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93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520</v>
      </c>
      <c r="F697" t="n">
        <v>615010</v>
      </c>
      <c r="G697" t="s">
        <v>74</v>
      </c>
      <c r="H697" t="s">
        <v>75</v>
      </c>
      <c r="I697" t="s"/>
      <c r="J697" t="s">
        <v>76</v>
      </c>
      <c r="K697" t="n">
        <v>153</v>
      </c>
      <c r="L697" t="s">
        <v>77</v>
      </c>
      <c r="M697" t="s"/>
      <c r="N697" t="s">
        <v>78</v>
      </c>
      <c r="O697" t="s">
        <v>79</v>
      </c>
      <c r="P697" t="s">
        <v>520</v>
      </c>
      <c r="Q697" t="s"/>
      <c r="R697" t="s">
        <v>80</v>
      </c>
      <c r="S697" t="s">
        <v>292</v>
      </c>
      <c r="T697" t="s">
        <v>82</v>
      </c>
      <c r="U697" t="s"/>
      <c r="V697" t="s">
        <v>83</v>
      </c>
      <c r="W697" t="s">
        <v>84</v>
      </c>
      <c r="X697" t="s"/>
      <c r="Y697" t="s">
        <v>85</v>
      </c>
      <c r="Z697">
        <f>HYPERLINK("https://hotelmonitor-cachepage.eclerx.com/savepage/tk_15432190771700773_sr_2047.html","info")</f>
        <v/>
      </c>
      <c r="AA697" t="n">
        <v>135973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/>
      <c r="AM697" t="s"/>
      <c r="AN697" t="s">
        <v>87</v>
      </c>
      <c r="AO697" t="s">
        <v>88</v>
      </c>
      <c r="AP697" t="n">
        <v>7</v>
      </c>
      <c r="AQ697" t="s">
        <v>89</v>
      </c>
      <c r="AR697" t="s">
        <v>96</v>
      </c>
      <c r="AS697" t="s"/>
      <c r="AT697" t="s">
        <v>91</v>
      </c>
      <c r="AU697" t="s"/>
      <c r="AV697" t="s"/>
      <c r="AW697" t="s"/>
      <c r="AX697" t="s"/>
      <c r="AY697" t="n">
        <v>2267613</v>
      </c>
      <c r="AZ697" t="s">
        <v>521</v>
      </c>
      <c r="BA697" t="s"/>
      <c r="BB697" t="n">
        <v>248467</v>
      </c>
      <c r="BC697" t="n">
        <v>-16.839867</v>
      </c>
      <c r="BD697" t="n">
        <v>28.231682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93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520</v>
      </c>
      <c r="F698" t="n">
        <v>615010</v>
      </c>
      <c r="G698" t="s">
        <v>74</v>
      </c>
      <c r="H698" t="s">
        <v>75</v>
      </c>
      <c r="I698" t="s"/>
      <c r="J698" t="s">
        <v>76</v>
      </c>
      <c r="K698" t="n">
        <v>142</v>
      </c>
      <c r="L698" t="s">
        <v>77</v>
      </c>
      <c r="M698" t="s"/>
      <c r="N698" t="s">
        <v>78</v>
      </c>
      <c r="O698" t="s">
        <v>79</v>
      </c>
      <c r="P698" t="s">
        <v>520</v>
      </c>
      <c r="Q698" t="s"/>
      <c r="R698" t="s">
        <v>80</v>
      </c>
      <c r="S698" t="s">
        <v>450</v>
      </c>
      <c r="T698" t="s">
        <v>82</v>
      </c>
      <c r="U698" t="s"/>
      <c r="V698" t="s">
        <v>83</v>
      </c>
      <c r="W698" t="s">
        <v>84</v>
      </c>
      <c r="X698" t="s"/>
      <c r="Y698" t="s">
        <v>85</v>
      </c>
      <c r="Z698">
        <f>HYPERLINK("https://hotelmonitor-cachepage.eclerx.com/savepage/tk_15432190771700773_sr_2047.html","info")</f>
        <v/>
      </c>
      <c r="AA698" t="n">
        <v>135973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/>
      <c r="AM698" t="s"/>
      <c r="AN698" t="s">
        <v>87</v>
      </c>
      <c r="AO698" t="s">
        <v>88</v>
      </c>
      <c r="AP698" t="n">
        <v>7</v>
      </c>
      <c r="AQ698" t="s">
        <v>89</v>
      </c>
      <c r="AR698" t="s">
        <v>90</v>
      </c>
      <c r="AS698" t="s"/>
      <c r="AT698" t="s">
        <v>91</v>
      </c>
      <c r="AU698" t="s"/>
      <c r="AV698" t="s"/>
      <c r="AW698" t="s"/>
      <c r="AX698" t="s"/>
      <c r="AY698" t="n">
        <v>2267613</v>
      </c>
      <c r="AZ698" t="s">
        <v>521</v>
      </c>
      <c r="BA698" t="s"/>
      <c r="BB698" t="n">
        <v>248467</v>
      </c>
      <c r="BC698" t="n">
        <v>-16.839867</v>
      </c>
      <c r="BD698" t="n">
        <v>28.231682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93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520</v>
      </c>
      <c r="F699" t="n">
        <v>615010</v>
      </c>
      <c r="G699" t="s">
        <v>74</v>
      </c>
      <c r="H699" t="s">
        <v>75</v>
      </c>
      <c r="I699" t="s"/>
      <c r="J699" t="s">
        <v>76</v>
      </c>
      <c r="K699" t="n">
        <v>153</v>
      </c>
      <c r="L699" t="s">
        <v>77</v>
      </c>
      <c r="M699" t="s"/>
      <c r="N699" t="s">
        <v>78</v>
      </c>
      <c r="O699" t="s">
        <v>79</v>
      </c>
      <c r="P699" t="s">
        <v>520</v>
      </c>
      <c r="Q699" t="s"/>
      <c r="R699" t="s">
        <v>80</v>
      </c>
      <c r="S699" t="s">
        <v>292</v>
      </c>
      <c r="T699" t="s">
        <v>82</v>
      </c>
      <c r="U699" t="s"/>
      <c r="V699" t="s">
        <v>83</v>
      </c>
      <c r="W699" t="s">
        <v>84</v>
      </c>
      <c r="X699" t="s"/>
      <c r="Y699" t="s">
        <v>85</v>
      </c>
      <c r="Z699">
        <f>HYPERLINK("https://hotelmonitor-cachepage.eclerx.com/savepage/tk_15432190771700773_sr_2047.html","info")</f>
        <v/>
      </c>
      <c r="AA699" t="n">
        <v>135973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/>
      <c r="AM699" t="s"/>
      <c r="AN699" t="s">
        <v>87</v>
      </c>
      <c r="AO699" t="s">
        <v>88</v>
      </c>
      <c r="AP699" t="n">
        <v>7</v>
      </c>
      <c r="AQ699" t="s">
        <v>89</v>
      </c>
      <c r="AR699" t="s">
        <v>97</v>
      </c>
      <c r="AS699" t="s"/>
      <c r="AT699" t="s">
        <v>91</v>
      </c>
      <c r="AU699" t="s"/>
      <c r="AV699" t="s"/>
      <c r="AW699" t="s"/>
      <c r="AX699" t="s"/>
      <c r="AY699" t="n">
        <v>2267613</v>
      </c>
      <c r="AZ699" t="s">
        <v>521</v>
      </c>
      <c r="BA699" t="s"/>
      <c r="BB699" t="n">
        <v>248467</v>
      </c>
      <c r="BC699" t="n">
        <v>-16.839867</v>
      </c>
      <c r="BD699" t="n">
        <v>28.231682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93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520</v>
      </c>
      <c r="F700" t="n">
        <v>615010</v>
      </c>
      <c r="G700" t="s">
        <v>74</v>
      </c>
      <c r="H700" t="s">
        <v>75</v>
      </c>
      <c r="I700" t="s"/>
      <c r="J700" t="s">
        <v>76</v>
      </c>
      <c r="K700" t="n">
        <v>153</v>
      </c>
      <c r="L700" t="s">
        <v>77</v>
      </c>
      <c r="M700" t="s"/>
      <c r="N700" t="s">
        <v>78</v>
      </c>
      <c r="O700" t="s">
        <v>79</v>
      </c>
      <c r="P700" t="s">
        <v>520</v>
      </c>
      <c r="Q700" t="s"/>
      <c r="R700" t="s">
        <v>80</v>
      </c>
      <c r="S700" t="s">
        <v>292</v>
      </c>
      <c r="T700" t="s">
        <v>82</v>
      </c>
      <c r="U700" t="s"/>
      <c r="V700" t="s">
        <v>83</v>
      </c>
      <c r="W700" t="s">
        <v>84</v>
      </c>
      <c r="X700" t="s"/>
      <c r="Y700" t="s">
        <v>85</v>
      </c>
      <c r="Z700">
        <f>HYPERLINK("https://hotelmonitor-cachepage.eclerx.com/savepage/tk_15432190771700773_sr_2047.html","info")</f>
        <v/>
      </c>
      <c r="AA700" t="n">
        <v>135973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/>
      <c r="AM700" t="s"/>
      <c r="AN700" t="s">
        <v>87</v>
      </c>
      <c r="AO700" t="s">
        <v>88</v>
      </c>
      <c r="AP700" t="n">
        <v>7</v>
      </c>
      <c r="AQ700" t="s">
        <v>89</v>
      </c>
      <c r="AR700" t="s">
        <v>293</v>
      </c>
      <c r="AS700" t="s"/>
      <c r="AT700" t="s">
        <v>91</v>
      </c>
      <c r="AU700" t="s"/>
      <c r="AV700" t="s"/>
      <c r="AW700" t="s"/>
      <c r="AX700" t="s"/>
      <c r="AY700" t="n">
        <v>2267613</v>
      </c>
      <c r="AZ700" t="s">
        <v>521</v>
      </c>
      <c r="BA700" t="s"/>
      <c r="BB700" t="n">
        <v>248467</v>
      </c>
      <c r="BC700" t="n">
        <v>-16.839867</v>
      </c>
      <c r="BD700" t="n">
        <v>28.231682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93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520</v>
      </c>
      <c r="F701" t="n">
        <v>615010</v>
      </c>
      <c r="G701" t="s">
        <v>74</v>
      </c>
      <c r="H701" t="s">
        <v>75</v>
      </c>
      <c r="I701" t="s"/>
      <c r="J701" t="s">
        <v>76</v>
      </c>
      <c r="K701" t="n">
        <v>149</v>
      </c>
      <c r="L701" t="s">
        <v>77</v>
      </c>
      <c r="M701" t="s"/>
      <c r="N701" t="s">
        <v>78</v>
      </c>
      <c r="O701" t="s">
        <v>79</v>
      </c>
      <c r="P701" t="s">
        <v>520</v>
      </c>
      <c r="Q701" t="s"/>
      <c r="R701" t="s">
        <v>80</v>
      </c>
      <c r="S701" t="s">
        <v>129</v>
      </c>
      <c r="T701" t="s">
        <v>82</v>
      </c>
      <c r="U701" t="s"/>
      <c r="V701" t="s">
        <v>83</v>
      </c>
      <c r="W701" t="s">
        <v>84</v>
      </c>
      <c r="X701" t="s"/>
      <c r="Y701" t="s">
        <v>85</v>
      </c>
      <c r="Z701">
        <f>HYPERLINK("https://hotelmonitor-cachepage.eclerx.com/savepage/tk_15432190771700773_sr_2047.html","info")</f>
        <v/>
      </c>
      <c r="AA701" t="n">
        <v>135973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/>
      <c r="AM701" t="s"/>
      <c r="AN701" t="s">
        <v>87</v>
      </c>
      <c r="AO701" t="s">
        <v>88</v>
      </c>
      <c r="AP701" t="n">
        <v>7</v>
      </c>
      <c r="AQ701" t="s">
        <v>89</v>
      </c>
      <c r="AR701" t="s">
        <v>113</v>
      </c>
      <c r="AS701" t="s"/>
      <c r="AT701" t="s">
        <v>91</v>
      </c>
      <c r="AU701" t="s"/>
      <c r="AV701" t="s"/>
      <c r="AW701" t="s"/>
      <c r="AX701" t="s"/>
      <c r="AY701" t="n">
        <v>2267613</v>
      </c>
      <c r="AZ701" t="s">
        <v>521</v>
      </c>
      <c r="BA701" t="s"/>
      <c r="BB701" t="n">
        <v>248467</v>
      </c>
      <c r="BC701" t="n">
        <v>-16.839867</v>
      </c>
      <c r="BD701" t="n">
        <v>28.231682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93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520</v>
      </c>
      <c r="F702" t="n">
        <v>615010</v>
      </c>
      <c r="G702" t="s">
        <v>74</v>
      </c>
      <c r="H702" t="s">
        <v>75</v>
      </c>
      <c r="I702" t="s"/>
      <c r="J702" t="s">
        <v>76</v>
      </c>
      <c r="K702" t="n">
        <v>146</v>
      </c>
      <c r="L702" t="s">
        <v>77</v>
      </c>
      <c r="M702" t="s"/>
      <c r="N702" t="s">
        <v>78</v>
      </c>
      <c r="O702" t="s">
        <v>79</v>
      </c>
      <c r="P702" t="s">
        <v>520</v>
      </c>
      <c r="Q702" t="s"/>
      <c r="R702" t="s">
        <v>80</v>
      </c>
      <c r="S702" t="s">
        <v>383</v>
      </c>
      <c r="T702" t="s">
        <v>82</v>
      </c>
      <c r="U702" t="s"/>
      <c r="V702" t="s">
        <v>83</v>
      </c>
      <c r="W702" t="s">
        <v>84</v>
      </c>
      <c r="X702" t="s"/>
      <c r="Y702" t="s">
        <v>85</v>
      </c>
      <c r="Z702">
        <f>HYPERLINK("https://hotelmonitor-cachepage.eclerx.com/savepage/tk_15432190771700773_sr_2047.html","info")</f>
        <v/>
      </c>
      <c r="AA702" t="n">
        <v>135973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/>
      <c r="AM702" t="s"/>
      <c r="AN702" t="s">
        <v>87</v>
      </c>
      <c r="AO702" t="s">
        <v>88</v>
      </c>
      <c r="AP702" t="n">
        <v>7</v>
      </c>
      <c r="AQ702" t="s">
        <v>89</v>
      </c>
      <c r="AR702" t="s">
        <v>111</v>
      </c>
      <c r="AS702" t="s"/>
      <c r="AT702" t="s">
        <v>91</v>
      </c>
      <c r="AU702" t="s"/>
      <c r="AV702" t="s"/>
      <c r="AW702" t="s"/>
      <c r="AX702" t="s"/>
      <c r="AY702" t="n">
        <v>2267613</v>
      </c>
      <c r="AZ702" t="s">
        <v>521</v>
      </c>
      <c r="BA702" t="s"/>
      <c r="BB702" t="n">
        <v>248467</v>
      </c>
      <c r="BC702" t="n">
        <v>-16.839867</v>
      </c>
      <c r="BD702" t="n">
        <v>28.231682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93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522</v>
      </c>
      <c r="F703" t="n">
        <v>72165</v>
      </c>
      <c r="G703" t="s">
        <v>74</v>
      </c>
      <c r="H703" t="s">
        <v>75</v>
      </c>
      <c r="I703" t="s"/>
      <c r="J703" t="s">
        <v>76</v>
      </c>
      <c r="K703" t="n">
        <v>119</v>
      </c>
      <c r="L703" t="s">
        <v>77</v>
      </c>
      <c r="M703" t="s"/>
      <c r="N703" t="s">
        <v>78</v>
      </c>
      <c r="O703" t="s">
        <v>79</v>
      </c>
      <c r="P703" t="s">
        <v>523</v>
      </c>
      <c r="Q703" t="s"/>
      <c r="R703" t="s">
        <v>80</v>
      </c>
      <c r="S703" t="s">
        <v>516</v>
      </c>
      <c r="T703" t="s">
        <v>82</v>
      </c>
      <c r="U703" t="s"/>
      <c r="V703" t="s">
        <v>83</v>
      </c>
      <c r="W703" t="s">
        <v>84</v>
      </c>
      <c r="X703" t="s"/>
      <c r="Y703" t="s">
        <v>85</v>
      </c>
      <c r="Z703">
        <f>HYPERLINK("https://hotelmonitor-cachepage.eclerx.com/savepage/tk_15432190700223632_sr_2047.html","info")</f>
        <v/>
      </c>
      <c r="AA703" t="n">
        <v>18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/>
      <c r="AM703" t="s"/>
      <c r="AN703" t="s">
        <v>87</v>
      </c>
      <c r="AO703" t="s">
        <v>88</v>
      </c>
      <c r="AP703" t="n">
        <v>6</v>
      </c>
      <c r="AQ703" t="s">
        <v>89</v>
      </c>
      <c r="AR703" t="s">
        <v>155</v>
      </c>
      <c r="AS703" t="s"/>
      <c r="AT703" t="s">
        <v>91</v>
      </c>
      <c r="AU703" t="s"/>
      <c r="AV703" t="s"/>
      <c r="AW703" t="s"/>
      <c r="AX703" t="s"/>
      <c r="AY703" t="n">
        <v>2268209</v>
      </c>
      <c r="AZ703" t="s">
        <v>524</v>
      </c>
      <c r="BA703" t="s"/>
      <c r="BB703" t="n">
        <v>248456</v>
      </c>
      <c r="BC703" t="n">
        <v>-16.738617</v>
      </c>
      <c r="BD703" t="n">
        <v>28.09651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93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522</v>
      </c>
      <c r="F704" t="n">
        <v>72165</v>
      </c>
      <c r="G704" t="s">
        <v>74</v>
      </c>
      <c r="H704" t="s">
        <v>75</v>
      </c>
      <c r="I704" t="s"/>
      <c r="J704" t="s">
        <v>76</v>
      </c>
      <c r="K704" t="n">
        <v>150</v>
      </c>
      <c r="L704" t="s">
        <v>77</v>
      </c>
      <c r="M704" t="s"/>
      <c r="N704" t="s">
        <v>78</v>
      </c>
      <c r="O704" t="s">
        <v>79</v>
      </c>
      <c r="P704" t="s">
        <v>523</v>
      </c>
      <c r="Q704" t="s"/>
      <c r="R704" t="s">
        <v>80</v>
      </c>
      <c r="S704" t="s">
        <v>525</v>
      </c>
      <c r="T704" t="s">
        <v>82</v>
      </c>
      <c r="U704" t="s"/>
      <c r="V704" t="s">
        <v>83</v>
      </c>
      <c r="W704" t="s">
        <v>84</v>
      </c>
      <c r="X704" t="s"/>
      <c r="Y704" t="s">
        <v>85</v>
      </c>
      <c r="Z704">
        <f>HYPERLINK("https://hotelmonitor-cachepage.eclerx.com/savepage/tk_15432190700223632_sr_2047.html","info")</f>
        <v/>
      </c>
      <c r="AA704" t="n">
        <v>18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/>
      <c r="AM704" t="s"/>
      <c r="AN704" t="s">
        <v>87</v>
      </c>
      <c r="AO704" t="s">
        <v>88</v>
      </c>
      <c r="AP704" t="n">
        <v>6</v>
      </c>
      <c r="AQ704" t="s">
        <v>89</v>
      </c>
      <c r="AR704" t="s">
        <v>96</v>
      </c>
      <c r="AS704" t="s"/>
      <c r="AT704" t="s">
        <v>91</v>
      </c>
      <c r="AU704" t="s"/>
      <c r="AV704" t="s"/>
      <c r="AW704" t="s"/>
      <c r="AX704" t="s"/>
      <c r="AY704" t="n">
        <v>2268209</v>
      </c>
      <c r="AZ704" t="s">
        <v>524</v>
      </c>
      <c r="BA704" t="s"/>
      <c r="BB704" t="n">
        <v>248456</v>
      </c>
      <c r="BC704" t="n">
        <v>-16.738617</v>
      </c>
      <c r="BD704" t="n">
        <v>28.09651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93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522</v>
      </c>
      <c r="F705" t="n">
        <v>72165</v>
      </c>
      <c r="G705" t="s">
        <v>74</v>
      </c>
      <c r="H705" t="s">
        <v>75</v>
      </c>
      <c r="I705" t="s"/>
      <c r="J705" t="s">
        <v>76</v>
      </c>
      <c r="K705" t="n">
        <v>150</v>
      </c>
      <c r="L705" t="s">
        <v>77</v>
      </c>
      <c r="M705" t="s"/>
      <c r="N705" t="s">
        <v>78</v>
      </c>
      <c r="O705" t="s">
        <v>79</v>
      </c>
      <c r="P705" t="s">
        <v>523</v>
      </c>
      <c r="Q705" t="s"/>
      <c r="R705" t="s">
        <v>80</v>
      </c>
      <c r="S705" t="s">
        <v>525</v>
      </c>
      <c r="T705" t="s">
        <v>82</v>
      </c>
      <c r="U705" t="s"/>
      <c r="V705" t="s">
        <v>83</v>
      </c>
      <c r="W705" t="s">
        <v>84</v>
      </c>
      <c r="X705" t="s"/>
      <c r="Y705" t="s">
        <v>85</v>
      </c>
      <c r="Z705">
        <f>HYPERLINK("https://hotelmonitor-cachepage.eclerx.com/savepage/tk_15432190700223632_sr_2047.html","info")</f>
        <v/>
      </c>
      <c r="AA705" t="n">
        <v>18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/>
      <c r="AM705" t="s"/>
      <c r="AN705" t="s">
        <v>87</v>
      </c>
      <c r="AO705" t="s">
        <v>88</v>
      </c>
      <c r="AP705" t="n">
        <v>6</v>
      </c>
      <c r="AQ705" t="s">
        <v>89</v>
      </c>
      <c r="AR705" t="s">
        <v>95</v>
      </c>
      <c r="AS705" t="s"/>
      <c r="AT705" t="s">
        <v>91</v>
      </c>
      <c r="AU705" t="s"/>
      <c r="AV705" t="s"/>
      <c r="AW705" t="s"/>
      <c r="AX705" t="s"/>
      <c r="AY705" t="n">
        <v>2268209</v>
      </c>
      <c r="AZ705" t="s">
        <v>524</v>
      </c>
      <c r="BA705" t="s"/>
      <c r="BB705" t="n">
        <v>248456</v>
      </c>
      <c r="BC705" t="n">
        <v>-16.738617</v>
      </c>
      <c r="BD705" t="n">
        <v>28.09651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93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522</v>
      </c>
      <c r="F706" t="n">
        <v>72165</v>
      </c>
      <c r="G706" t="s">
        <v>74</v>
      </c>
      <c r="H706" t="s">
        <v>75</v>
      </c>
      <c r="I706" t="s"/>
      <c r="J706" t="s">
        <v>76</v>
      </c>
      <c r="K706" t="n">
        <v>158</v>
      </c>
      <c r="L706" t="s">
        <v>77</v>
      </c>
      <c r="M706" t="s"/>
      <c r="N706" t="s">
        <v>78</v>
      </c>
      <c r="O706" t="s">
        <v>79</v>
      </c>
      <c r="P706" t="s">
        <v>523</v>
      </c>
      <c r="Q706" t="s"/>
      <c r="R706" t="s">
        <v>80</v>
      </c>
      <c r="S706" t="s">
        <v>127</v>
      </c>
      <c r="T706" t="s">
        <v>82</v>
      </c>
      <c r="U706" t="s"/>
      <c r="V706" t="s">
        <v>83</v>
      </c>
      <c r="W706" t="s">
        <v>84</v>
      </c>
      <c r="X706" t="s"/>
      <c r="Y706" t="s">
        <v>85</v>
      </c>
      <c r="Z706">
        <f>HYPERLINK("https://hotelmonitor-cachepage.eclerx.com/savepage/tk_15432190700223632_sr_2047.html","info")</f>
        <v/>
      </c>
      <c r="AA706" t="n">
        <v>18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/>
      <c r="AM706" t="s"/>
      <c r="AN706" t="s">
        <v>87</v>
      </c>
      <c r="AO706" t="s">
        <v>88</v>
      </c>
      <c r="AP706" t="n">
        <v>6</v>
      </c>
      <c r="AQ706" t="s">
        <v>89</v>
      </c>
      <c r="AR706" t="s">
        <v>90</v>
      </c>
      <c r="AS706" t="s"/>
      <c r="AT706" t="s">
        <v>91</v>
      </c>
      <c r="AU706" t="s"/>
      <c r="AV706" t="s"/>
      <c r="AW706" t="s"/>
      <c r="AX706" t="s"/>
      <c r="AY706" t="n">
        <v>2268209</v>
      </c>
      <c r="AZ706" t="s">
        <v>524</v>
      </c>
      <c r="BA706" t="s"/>
      <c r="BB706" t="n">
        <v>248456</v>
      </c>
      <c r="BC706" t="n">
        <v>-16.738617</v>
      </c>
      <c r="BD706" t="n">
        <v>28.09651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93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522</v>
      </c>
      <c r="F707" t="n">
        <v>72165</v>
      </c>
      <c r="G707" t="s">
        <v>74</v>
      </c>
      <c r="H707" t="s">
        <v>75</v>
      </c>
      <c r="I707" t="s"/>
      <c r="J707" t="s">
        <v>76</v>
      </c>
      <c r="K707" t="n">
        <v>145</v>
      </c>
      <c r="L707" t="s">
        <v>77</v>
      </c>
      <c r="M707" t="s"/>
      <c r="N707" t="s">
        <v>78</v>
      </c>
      <c r="O707" t="s">
        <v>79</v>
      </c>
      <c r="P707" t="s">
        <v>523</v>
      </c>
      <c r="Q707" t="s"/>
      <c r="R707" t="s">
        <v>80</v>
      </c>
      <c r="S707" t="s">
        <v>198</v>
      </c>
      <c r="T707" t="s">
        <v>82</v>
      </c>
      <c r="U707" t="s"/>
      <c r="V707" t="s">
        <v>83</v>
      </c>
      <c r="W707" t="s">
        <v>84</v>
      </c>
      <c r="X707" t="s"/>
      <c r="Y707" t="s">
        <v>85</v>
      </c>
      <c r="Z707">
        <f>HYPERLINK("https://hotelmonitor-cachepage.eclerx.com/savepage/tk_15432190700223632_sr_2047.html","info")</f>
        <v/>
      </c>
      <c r="AA707" t="n">
        <v>18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/>
      <c r="AM707" t="s"/>
      <c r="AN707" t="s">
        <v>87</v>
      </c>
      <c r="AO707" t="s">
        <v>88</v>
      </c>
      <c r="AP707" t="n">
        <v>6</v>
      </c>
      <c r="AQ707" t="s">
        <v>89</v>
      </c>
      <c r="AR707" t="s">
        <v>99</v>
      </c>
      <c r="AS707" t="s"/>
      <c r="AT707" t="s">
        <v>91</v>
      </c>
      <c r="AU707" t="s"/>
      <c r="AV707" t="s"/>
      <c r="AW707" t="s"/>
      <c r="AX707" t="s"/>
      <c r="AY707" t="n">
        <v>2268209</v>
      </c>
      <c r="AZ707" t="s">
        <v>524</v>
      </c>
      <c r="BA707" t="s"/>
      <c r="BB707" t="n">
        <v>248456</v>
      </c>
      <c r="BC707" t="n">
        <v>-16.738617</v>
      </c>
      <c r="BD707" t="n">
        <v>28.09651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93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522</v>
      </c>
      <c r="F708" t="n">
        <v>72165</v>
      </c>
      <c r="G708" t="s">
        <v>74</v>
      </c>
      <c r="H708" t="s">
        <v>75</v>
      </c>
      <c r="I708" t="s"/>
      <c r="J708" t="s">
        <v>76</v>
      </c>
      <c r="K708" t="n">
        <v>150</v>
      </c>
      <c r="L708" t="s">
        <v>77</v>
      </c>
      <c r="M708" t="s"/>
      <c r="N708" t="s">
        <v>78</v>
      </c>
      <c r="O708" t="s">
        <v>79</v>
      </c>
      <c r="P708" t="s">
        <v>523</v>
      </c>
      <c r="Q708" t="s"/>
      <c r="R708" t="s">
        <v>80</v>
      </c>
      <c r="S708" t="s">
        <v>525</v>
      </c>
      <c r="T708" t="s">
        <v>82</v>
      </c>
      <c r="U708" t="s"/>
      <c r="V708" t="s">
        <v>83</v>
      </c>
      <c r="W708" t="s">
        <v>84</v>
      </c>
      <c r="X708" t="s"/>
      <c r="Y708" t="s">
        <v>85</v>
      </c>
      <c r="Z708">
        <f>HYPERLINK("https://hotelmonitor-cachepage.eclerx.com/savepage/tk_15432190700223632_sr_2047.html","info")</f>
        <v/>
      </c>
      <c r="AA708" t="n">
        <v>18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/>
      <c r="AM708" t="s"/>
      <c r="AN708" t="s">
        <v>87</v>
      </c>
      <c r="AO708" t="s">
        <v>88</v>
      </c>
      <c r="AP708" t="n">
        <v>6</v>
      </c>
      <c r="AQ708" t="s">
        <v>89</v>
      </c>
      <c r="AR708" t="s">
        <v>106</v>
      </c>
      <c r="AS708" t="s"/>
      <c r="AT708" t="s">
        <v>91</v>
      </c>
      <c r="AU708" t="s"/>
      <c r="AV708" t="s"/>
      <c r="AW708" t="s"/>
      <c r="AX708" t="s"/>
      <c r="AY708" t="n">
        <v>2268209</v>
      </c>
      <c r="AZ708" t="s">
        <v>524</v>
      </c>
      <c r="BA708" t="s"/>
      <c r="BB708" t="n">
        <v>248456</v>
      </c>
      <c r="BC708" t="n">
        <v>-16.738617</v>
      </c>
      <c r="BD708" t="n">
        <v>28.09651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93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522</v>
      </c>
      <c r="F709" t="n">
        <v>72165</v>
      </c>
      <c r="G709" t="s">
        <v>74</v>
      </c>
      <c r="H709" t="s">
        <v>75</v>
      </c>
      <c r="I709" t="s"/>
      <c r="J709" t="s">
        <v>76</v>
      </c>
      <c r="K709" t="n">
        <v>166</v>
      </c>
      <c r="L709" t="s">
        <v>77</v>
      </c>
      <c r="M709" t="s"/>
      <c r="N709" t="s">
        <v>78</v>
      </c>
      <c r="O709" t="s">
        <v>79</v>
      </c>
      <c r="P709" t="s">
        <v>523</v>
      </c>
      <c r="Q709" t="s"/>
      <c r="R709" t="s">
        <v>80</v>
      </c>
      <c r="S709" t="s">
        <v>469</v>
      </c>
      <c r="T709" t="s">
        <v>82</v>
      </c>
      <c r="U709" t="s"/>
      <c r="V709" t="s">
        <v>83</v>
      </c>
      <c r="W709" t="s">
        <v>84</v>
      </c>
      <c r="X709" t="s"/>
      <c r="Y709" t="s">
        <v>85</v>
      </c>
      <c r="Z709">
        <f>HYPERLINK("https://hotelmonitor-cachepage.eclerx.com/savepage/tk_15432190700223632_sr_2047.html","info")</f>
        <v/>
      </c>
      <c r="AA709" t="n">
        <v>18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/>
      <c r="AM709" t="s"/>
      <c r="AN709" t="s">
        <v>87</v>
      </c>
      <c r="AO709" t="s">
        <v>88</v>
      </c>
      <c r="AP709" t="n">
        <v>6</v>
      </c>
      <c r="AQ709" t="s">
        <v>89</v>
      </c>
      <c r="AR709" t="s">
        <v>111</v>
      </c>
      <c r="AS709" t="s"/>
      <c r="AT709" t="s">
        <v>91</v>
      </c>
      <c r="AU709" t="s"/>
      <c r="AV709" t="s"/>
      <c r="AW709" t="s"/>
      <c r="AX709" t="s"/>
      <c r="AY709" t="n">
        <v>2268209</v>
      </c>
      <c r="AZ709" t="s">
        <v>524</v>
      </c>
      <c r="BA709" t="s"/>
      <c r="BB709" t="n">
        <v>248456</v>
      </c>
      <c r="BC709" t="n">
        <v>-16.738617</v>
      </c>
      <c r="BD709" t="n">
        <v>28.09651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93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522</v>
      </c>
      <c r="F710" t="n">
        <v>72165</v>
      </c>
      <c r="G710" t="s">
        <v>74</v>
      </c>
      <c r="H710" t="s">
        <v>75</v>
      </c>
      <c r="I710" t="s"/>
      <c r="J710" t="s">
        <v>76</v>
      </c>
      <c r="K710" t="n">
        <v>150</v>
      </c>
      <c r="L710" t="s">
        <v>77</v>
      </c>
      <c r="M710" t="s"/>
      <c r="N710" t="s">
        <v>78</v>
      </c>
      <c r="O710" t="s">
        <v>79</v>
      </c>
      <c r="P710" t="s">
        <v>523</v>
      </c>
      <c r="Q710" t="s"/>
      <c r="R710" t="s">
        <v>80</v>
      </c>
      <c r="S710" t="s">
        <v>525</v>
      </c>
      <c r="T710" t="s">
        <v>82</v>
      </c>
      <c r="U710" t="s"/>
      <c r="V710" t="s">
        <v>83</v>
      </c>
      <c r="W710" t="s">
        <v>84</v>
      </c>
      <c r="X710" t="s"/>
      <c r="Y710" t="s">
        <v>85</v>
      </c>
      <c r="Z710">
        <f>HYPERLINK("https://hotelmonitor-cachepage.eclerx.com/savepage/tk_15432190700223632_sr_2047.html","info")</f>
        <v/>
      </c>
      <c r="AA710" t="n">
        <v>18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/>
      <c r="AM710" t="s"/>
      <c r="AN710" t="s">
        <v>87</v>
      </c>
      <c r="AO710" t="s">
        <v>88</v>
      </c>
      <c r="AP710" t="n">
        <v>6</v>
      </c>
      <c r="AQ710" t="s">
        <v>89</v>
      </c>
      <c r="AR710" t="s">
        <v>97</v>
      </c>
      <c r="AS710" t="s"/>
      <c r="AT710" t="s">
        <v>91</v>
      </c>
      <c r="AU710" t="s"/>
      <c r="AV710" t="s"/>
      <c r="AW710" t="s"/>
      <c r="AX710" t="s"/>
      <c r="AY710" t="n">
        <v>2268209</v>
      </c>
      <c r="AZ710" t="s">
        <v>524</v>
      </c>
      <c r="BA710" t="s"/>
      <c r="BB710" t="n">
        <v>248456</v>
      </c>
      <c r="BC710" t="n">
        <v>-16.738617</v>
      </c>
      <c r="BD710" t="n">
        <v>28.09651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93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522</v>
      </c>
      <c r="F711" t="n">
        <v>72165</v>
      </c>
      <c r="G711" t="s">
        <v>74</v>
      </c>
      <c r="H711" t="s">
        <v>75</v>
      </c>
      <c r="I711" t="s"/>
      <c r="J711" t="s">
        <v>76</v>
      </c>
      <c r="K711" t="n">
        <v>150</v>
      </c>
      <c r="L711" t="s">
        <v>77</v>
      </c>
      <c r="M711" t="s"/>
      <c r="N711" t="s">
        <v>78</v>
      </c>
      <c r="O711" t="s">
        <v>79</v>
      </c>
      <c r="P711" t="s">
        <v>523</v>
      </c>
      <c r="Q711" t="s"/>
      <c r="R711" t="s">
        <v>80</v>
      </c>
      <c r="S711" t="s">
        <v>525</v>
      </c>
      <c r="T711" t="s">
        <v>82</v>
      </c>
      <c r="U711" t="s"/>
      <c r="V711" t="s">
        <v>83</v>
      </c>
      <c r="W711" t="s">
        <v>84</v>
      </c>
      <c r="X711" t="s"/>
      <c r="Y711" t="s">
        <v>85</v>
      </c>
      <c r="Z711">
        <f>HYPERLINK("https://hotelmonitor-cachepage.eclerx.com/savepage/tk_15432190700223632_sr_2047.html","info")</f>
        <v/>
      </c>
      <c r="AA711" t="n">
        <v>18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/>
      <c r="AM711" t="s"/>
      <c r="AN711" t="s">
        <v>87</v>
      </c>
      <c r="AO711" t="s">
        <v>88</v>
      </c>
      <c r="AP711" t="n">
        <v>6</v>
      </c>
      <c r="AQ711" t="s">
        <v>89</v>
      </c>
      <c r="AR711" t="s">
        <v>116</v>
      </c>
      <c r="AS711" t="s"/>
      <c r="AT711" t="s">
        <v>91</v>
      </c>
      <c r="AU711" t="s"/>
      <c r="AV711" t="s"/>
      <c r="AW711" t="s"/>
      <c r="AX711" t="s"/>
      <c r="AY711" t="n">
        <v>2268209</v>
      </c>
      <c r="AZ711" t="s">
        <v>524</v>
      </c>
      <c r="BA711" t="s"/>
      <c r="BB711" t="n">
        <v>248456</v>
      </c>
      <c r="BC711" t="n">
        <v>-16.738617</v>
      </c>
      <c r="BD711" t="n">
        <v>28.09651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93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522</v>
      </c>
      <c r="F712" t="n">
        <v>72165</v>
      </c>
      <c r="G712" t="s">
        <v>74</v>
      </c>
      <c r="H712" t="s">
        <v>75</v>
      </c>
      <c r="I712" t="s"/>
      <c r="J712" t="s">
        <v>76</v>
      </c>
      <c r="K712" t="n">
        <v>149</v>
      </c>
      <c r="L712" t="s">
        <v>77</v>
      </c>
      <c r="M712" t="s"/>
      <c r="N712" t="s">
        <v>78</v>
      </c>
      <c r="O712" t="s">
        <v>79</v>
      </c>
      <c r="P712" t="s">
        <v>523</v>
      </c>
      <c r="Q712" t="s"/>
      <c r="R712" t="s">
        <v>80</v>
      </c>
      <c r="S712" t="s">
        <v>129</v>
      </c>
      <c r="T712" t="s">
        <v>82</v>
      </c>
      <c r="U712" t="s"/>
      <c r="V712" t="s">
        <v>83</v>
      </c>
      <c r="W712" t="s">
        <v>84</v>
      </c>
      <c r="X712" t="s"/>
      <c r="Y712" t="s">
        <v>85</v>
      </c>
      <c r="Z712">
        <f>HYPERLINK("https://hotelmonitor-cachepage.eclerx.com/savepage/tk_15432190700223632_sr_2047.html","info")</f>
        <v/>
      </c>
      <c r="AA712" t="n">
        <v>18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/>
      <c r="AM712" t="s"/>
      <c r="AN712" t="s">
        <v>87</v>
      </c>
      <c r="AO712" t="s">
        <v>88</v>
      </c>
      <c r="AP712" t="n">
        <v>6</v>
      </c>
      <c r="AQ712" t="s">
        <v>89</v>
      </c>
      <c r="AR712" t="s">
        <v>113</v>
      </c>
      <c r="AS712" t="s"/>
      <c r="AT712" t="s">
        <v>91</v>
      </c>
      <c r="AU712" t="s"/>
      <c r="AV712" t="s"/>
      <c r="AW712" t="s"/>
      <c r="AX712" t="s"/>
      <c r="AY712" t="n">
        <v>2268209</v>
      </c>
      <c r="AZ712" t="s">
        <v>524</v>
      </c>
      <c r="BA712" t="s"/>
      <c r="BB712" t="n">
        <v>248456</v>
      </c>
      <c r="BC712" t="n">
        <v>-16.738617</v>
      </c>
      <c r="BD712" t="n">
        <v>28.09651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93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522</v>
      </c>
      <c r="F713" t="n">
        <v>72165</v>
      </c>
      <c r="G713" t="s">
        <v>74</v>
      </c>
      <c r="H713" t="s">
        <v>75</v>
      </c>
      <c r="I713" t="s"/>
      <c r="J713" t="s">
        <v>76</v>
      </c>
      <c r="K713" t="n">
        <v>155</v>
      </c>
      <c r="L713" t="s">
        <v>77</v>
      </c>
      <c r="M713" t="s"/>
      <c r="N713" t="s">
        <v>78</v>
      </c>
      <c r="O713" t="s">
        <v>79</v>
      </c>
      <c r="P713" t="s">
        <v>523</v>
      </c>
      <c r="Q713" t="s"/>
      <c r="R713" t="s">
        <v>80</v>
      </c>
      <c r="S713" t="s">
        <v>132</v>
      </c>
      <c r="T713" t="s">
        <v>82</v>
      </c>
      <c r="U713" t="s"/>
      <c r="V713" t="s">
        <v>83</v>
      </c>
      <c r="W713" t="s">
        <v>84</v>
      </c>
      <c r="X713" t="s"/>
      <c r="Y713" t="s">
        <v>85</v>
      </c>
      <c r="Z713">
        <f>HYPERLINK("https://hotelmonitor-cachepage.eclerx.com/savepage/tk_15432190700223632_sr_2047.html","info")</f>
        <v/>
      </c>
      <c r="AA713" t="n">
        <v>18</v>
      </c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/>
      <c r="AM713" t="s"/>
      <c r="AN713" t="s">
        <v>87</v>
      </c>
      <c r="AO713" t="s">
        <v>88</v>
      </c>
      <c r="AP713" t="n">
        <v>6</v>
      </c>
      <c r="AQ713" t="s">
        <v>89</v>
      </c>
      <c r="AR713" t="s">
        <v>293</v>
      </c>
      <c r="AS713" t="s"/>
      <c r="AT713" t="s">
        <v>91</v>
      </c>
      <c r="AU713" t="s"/>
      <c r="AV713" t="s"/>
      <c r="AW713" t="s"/>
      <c r="AX713" t="s"/>
      <c r="AY713" t="n">
        <v>2268209</v>
      </c>
      <c r="AZ713" t="s">
        <v>524</v>
      </c>
      <c r="BA713" t="s"/>
      <c r="BB713" t="n">
        <v>248456</v>
      </c>
      <c r="BC713" t="n">
        <v>-16.738617</v>
      </c>
      <c r="BD713" t="n">
        <v>28.09651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93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522</v>
      </c>
      <c r="F714" t="n">
        <v>72165</v>
      </c>
      <c r="G714" t="s">
        <v>74</v>
      </c>
      <c r="H714" t="s">
        <v>75</v>
      </c>
      <c r="I714" t="s"/>
      <c r="J714" t="s">
        <v>76</v>
      </c>
      <c r="K714" t="n">
        <v>145</v>
      </c>
      <c r="L714" t="s">
        <v>77</v>
      </c>
      <c r="M714" t="s"/>
      <c r="N714" t="s">
        <v>78</v>
      </c>
      <c r="O714" t="s">
        <v>79</v>
      </c>
      <c r="P714" t="s">
        <v>523</v>
      </c>
      <c r="Q714" t="s"/>
      <c r="R714" t="s">
        <v>80</v>
      </c>
      <c r="S714" t="s">
        <v>198</v>
      </c>
      <c r="T714" t="s">
        <v>82</v>
      </c>
      <c r="U714" t="s"/>
      <c r="V714" t="s">
        <v>83</v>
      </c>
      <c r="W714" t="s">
        <v>84</v>
      </c>
      <c r="X714" t="s"/>
      <c r="Y714" t="s">
        <v>85</v>
      </c>
      <c r="Z714">
        <f>HYPERLINK("https://hotelmonitor-cachepage.eclerx.com/savepage/tk_15432190700223632_sr_2047.html","info")</f>
        <v/>
      </c>
      <c r="AA714" t="n">
        <v>18</v>
      </c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/>
      <c r="AM714" t="s"/>
      <c r="AN714" t="s">
        <v>87</v>
      </c>
      <c r="AO714" t="s">
        <v>88</v>
      </c>
      <c r="AP714" t="n">
        <v>6</v>
      </c>
      <c r="AQ714" t="s">
        <v>89</v>
      </c>
      <c r="AR714" t="s">
        <v>105</v>
      </c>
      <c r="AS714" t="s"/>
      <c r="AT714" t="s">
        <v>91</v>
      </c>
      <c r="AU714" t="s"/>
      <c r="AV714" t="s"/>
      <c r="AW714" t="s"/>
      <c r="AX714" t="s"/>
      <c r="AY714" t="n">
        <v>2268209</v>
      </c>
      <c r="AZ714" t="s">
        <v>524</v>
      </c>
      <c r="BA714" t="s"/>
      <c r="BB714" t="n">
        <v>248456</v>
      </c>
      <c r="BC714" t="n">
        <v>-16.738617</v>
      </c>
      <c r="BD714" t="n">
        <v>28.09651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93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522</v>
      </c>
      <c r="F715" t="n">
        <v>72165</v>
      </c>
      <c r="G715" t="s">
        <v>74</v>
      </c>
      <c r="H715" t="s">
        <v>75</v>
      </c>
      <c r="I715" t="s"/>
      <c r="J715" t="s">
        <v>76</v>
      </c>
      <c r="K715" t="n">
        <v>151</v>
      </c>
      <c r="L715" t="s">
        <v>77</v>
      </c>
      <c r="M715" t="s"/>
      <c r="N715" t="s">
        <v>78</v>
      </c>
      <c r="O715" t="s">
        <v>79</v>
      </c>
      <c r="P715" t="s">
        <v>523</v>
      </c>
      <c r="Q715" t="s"/>
      <c r="R715" t="s">
        <v>80</v>
      </c>
      <c r="S715" t="s">
        <v>131</v>
      </c>
      <c r="T715" t="s">
        <v>82</v>
      </c>
      <c r="U715" t="s"/>
      <c r="V715" t="s">
        <v>83</v>
      </c>
      <c r="W715" t="s">
        <v>84</v>
      </c>
      <c r="X715" t="s"/>
      <c r="Y715" t="s">
        <v>85</v>
      </c>
      <c r="Z715">
        <f>HYPERLINK("https://hotelmonitor-cachepage.eclerx.com/savepage/tk_15432190700223632_sr_2047.html","info")</f>
        <v/>
      </c>
      <c r="AA715" t="n">
        <v>18</v>
      </c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/>
      <c r="AM715" t="s"/>
      <c r="AN715" t="s">
        <v>87</v>
      </c>
      <c r="AO715" t="s">
        <v>88</v>
      </c>
      <c r="AP715" t="n">
        <v>6</v>
      </c>
      <c r="AQ715" t="s">
        <v>89</v>
      </c>
      <c r="AR715" t="s">
        <v>115</v>
      </c>
      <c r="AS715" t="s"/>
      <c r="AT715" t="s">
        <v>91</v>
      </c>
      <c r="AU715" t="s"/>
      <c r="AV715" t="s"/>
      <c r="AW715" t="s"/>
      <c r="AX715" t="s"/>
      <c r="AY715" t="n">
        <v>2268209</v>
      </c>
      <c r="AZ715" t="s">
        <v>524</v>
      </c>
      <c r="BA715" t="s"/>
      <c r="BB715" t="n">
        <v>248456</v>
      </c>
      <c r="BC715" t="n">
        <v>-16.738617</v>
      </c>
      <c r="BD715" t="n">
        <v>28.09651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93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522</v>
      </c>
      <c r="F716" t="n">
        <v>72165</v>
      </c>
      <c r="G716" t="s">
        <v>74</v>
      </c>
      <c r="H716" t="s">
        <v>75</v>
      </c>
      <c r="I716" t="s"/>
      <c r="J716" t="s">
        <v>76</v>
      </c>
      <c r="K716" t="n">
        <v>150</v>
      </c>
      <c r="L716" t="s">
        <v>77</v>
      </c>
      <c r="M716" t="s"/>
      <c r="N716" t="s">
        <v>78</v>
      </c>
      <c r="O716" t="s">
        <v>79</v>
      </c>
      <c r="P716" t="s">
        <v>523</v>
      </c>
      <c r="Q716" t="s"/>
      <c r="R716" t="s">
        <v>80</v>
      </c>
      <c r="S716" t="s">
        <v>525</v>
      </c>
      <c r="T716" t="s">
        <v>82</v>
      </c>
      <c r="U716" t="s"/>
      <c r="V716" t="s">
        <v>83</v>
      </c>
      <c r="W716" t="s">
        <v>84</v>
      </c>
      <c r="X716" t="s"/>
      <c r="Y716" t="s">
        <v>85</v>
      </c>
      <c r="Z716">
        <f>HYPERLINK("https://hotelmonitor-cachepage.eclerx.com/savepage/tk_15432190700223632_sr_2047.html","info")</f>
        <v/>
      </c>
      <c r="AA716" t="n">
        <v>18</v>
      </c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/>
      <c r="AM716" t="s"/>
      <c r="AN716" t="s">
        <v>87</v>
      </c>
      <c r="AO716" t="s">
        <v>88</v>
      </c>
      <c r="AP716" t="n">
        <v>6</v>
      </c>
      <c r="AQ716" t="s">
        <v>89</v>
      </c>
      <c r="AR716" t="s">
        <v>96</v>
      </c>
      <c r="AS716" t="s"/>
      <c r="AT716" t="s">
        <v>91</v>
      </c>
      <c r="AU716" t="s"/>
      <c r="AV716" t="s"/>
      <c r="AW716" t="s"/>
      <c r="AX716" t="s"/>
      <c r="AY716" t="n">
        <v>2268209</v>
      </c>
      <c r="AZ716" t="s">
        <v>524</v>
      </c>
      <c r="BA716" t="s"/>
      <c r="BB716" t="n">
        <v>248456</v>
      </c>
      <c r="BC716" t="n">
        <v>-16.738617</v>
      </c>
      <c r="BD716" t="n">
        <v>28.09651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93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526</v>
      </c>
      <c r="F717" t="n">
        <v>582260</v>
      </c>
      <c r="G717" t="s">
        <v>74</v>
      </c>
      <c r="H717" t="s">
        <v>75</v>
      </c>
      <c r="I717" t="s"/>
      <c r="J717" t="s">
        <v>76</v>
      </c>
      <c r="K717" t="n">
        <v>70</v>
      </c>
      <c r="L717" t="s">
        <v>77</v>
      </c>
      <c r="M717" t="s"/>
      <c r="N717" t="s">
        <v>78</v>
      </c>
      <c r="O717" t="s">
        <v>79</v>
      </c>
      <c r="P717" t="s">
        <v>527</v>
      </c>
      <c r="Q717" t="s"/>
      <c r="R717" t="s">
        <v>80</v>
      </c>
      <c r="S717" t="s">
        <v>183</v>
      </c>
      <c r="T717" t="s">
        <v>82</v>
      </c>
      <c r="U717" t="s"/>
      <c r="V717" t="s">
        <v>83</v>
      </c>
      <c r="W717" t="s">
        <v>84</v>
      </c>
      <c r="X717" t="s"/>
      <c r="Y717" t="s">
        <v>85</v>
      </c>
      <c r="Z717">
        <f>HYPERLINK("https://hotelmonitor-cachepage.eclerx.com/savepage/tk_15432198674447408_sr_2047.html","info")</f>
        <v/>
      </c>
      <c r="AA717" t="n">
        <v>4031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/>
      <c r="AM717" t="s"/>
      <c r="AN717" t="s">
        <v>87</v>
      </c>
      <c r="AO717" t="s">
        <v>88</v>
      </c>
      <c r="AP717" t="n">
        <v>119</v>
      </c>
      <c r="AQ717" t="s">
        <v>89</v>
      </c>
      <c r="AR717" t="s">
        <v>90</v>
      </c>
      <c r="AS717" t="s"/>
      <c r="AT717" t="s">
        <v>91</v>
      </c>
      <c r="AU717" t="s"/>
      <c r="AV717" t="s"/>
      <c r="AW717" t="s"/>
      <c r="AX717" t="s"/>
      <c r="AY717" t="n">
        <v>2268076</v>
      </c>
      <c r="AZ717" t="s">
        <v>528</v>
      </c>
      <c r="BA717" t="s"/>
      <c r="BB717" t="n">
        <v>529060</v>
      </c>
      <c r="BC717" t="n">
        <v>-16.25306</v>
      </c>
      <c r="BD717" t="n">
        <v>28.473436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93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526</v>
      </c>
      <c r="F718" t="n">
        <v>582260</v>
      </c>
      <c r="G718" t="s">
        <v>74</v>
      </c>
      <c r="H718" t="s">
        <v>75</v>
      </c>
      <c r="I718" t="s"/>
      <c r="J718" t="s">
        <v>76</v>
      </c>
      <c r="K718" t="n">
        <v>71</v>
      </c>
      <c r="L718" t="s">
        <v>77</v>
      </c>
      <c r="M718" t="s"/>
      <c r="N718" t="s">
        <v>78</v>
      </c>
      <c r="O718" t="s">
        <v>79</v>
      </c>
      <c r="P718" t="s">
        <v>527</v>
      </c>
      <c r="Q718" t="s"/>
      <c r="R718" t="s">
        <v>80</v>
      </c>
      <c r="S718" t="s">
        <v>187</v>
      </c>
      <c r="T718" t="s">
        <v>82</v>
      </c>
      <c r="U718" t="s"/>
      <c r="V718" t="s">
        <v>83</v>
      </c>
      <c r="W718" t="s">
        <v>84</v>
      </c>
      <c r="X718" t="s"/>
      <c r="Y718" t="s">
        <v>85</v>
      </c>
      <c r="Z718">
        <f>HYPERLINK("https://hotelmonitor-cachepage.eclerx.com/savepage/tk_15432198674447408_sr_2047.html","info")</f>
        <v/>
      </c>
      <c r="AA718" t="n">
        <v>4031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/>
      <c r="AM718" t="s"/>
      <c r="AN718" t="s">
        <v>87</v>
      </c>
      <c r="AO718" t="s">
        <v>88</v>
      </c>
      <c r="AP718" t="n">
        <v>119</v>
      </c>
      <c r="AQ718" t="s">
        <v>89</v>
      </c>
      <c r="AR718" t="s">
        <v>95</v>
      </c>
      <c r="AS718" t="s"/>
      <c r="AT718" t="s">
        <v>91</v>
      </c>
      <c r="AU718" t="s"/>
      <c r="AV718" t="s"/>
      <c r="AW718" t="s"/>
      <c r="AX718" t="s"/>
      <c r="AY718" t="n">
        <v>2268076</v>
      </c>
      <c r="AZ718" t="s">
        <v>528</v>
      </c>
      <c r="BA718" t="s"/>
      <c r="BB718" t="n">
        <v>529060</v>
      </c>
      <c r="BC718" t="n">
        <v>-16.25306</v>
      </c>
      <c r="BD718" t="n">
        <v>28.473436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93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526</v>
      </c>
      <c r="F719" t="n">
        <v>582260</v>
      </c>
      <c r="G719" t="s">
        <v>74</v>
      </c>
      <c r="H719" t="s">
        <v>75</v>
      </c>
      <c r="I719" t="s"/>
      <c r="J719" t="s">
        <v>76</v>
      </c>
      <c r="K719" t="n">
        <v>75</v>
      </c>
      <c r="L719" t="s">
        <v>77</v>
      </c>
      <c r="M719" t="s"/>
      <c r="N719" t="s">
        <v>78</v>
      </c>
      <c r="O719" t="s">
        <v>79</v>
      </c>
      <c r="P719" t="s">
        <v>527</v>
      </c>
      <c r="Q719" t="s"/>
      <c r="R719" t="s">
        <v>80</v>
      </c>
      <c r="S719" t="s">
        <v>160</v>
      </c>
      <c r="T719" t="s">
        <v>82</v>
      </c>
      <c r="U719" t="s"/>
      <c r="V719" t="s">
        <v>83</v>
      </c>
      <c r="W719" t="s">
        <v>84</v>
      </c>
      <c r="X719" t="s"/>
      <c r="Y719" t="s">
        <v>85</v>
      </c>
      <c r="Z719">
        <f>HYPERLINK("https://hotelmonitor-cachepage.eclerx.com/savepage/tk_15432198674447408_sr_2047.html","info")</f>
        <v/>
      </c>
      <c r="AA719" t="n">
        <v>4031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/>
      <c r="AM719" t="s"/>
      <c r="AN719" t="s">
        <v>87</v>
      </c>
      <c r="AO719" t="s">
        <v>88</v>
      </c>
      <c r="AP719" t="n">
        <v>119</v>
      </c>
      <c r="AQ719" t="s">
        <v>89</v>
      </c>
      <c r="AR719" t="s">
        <v>96</v>
      </c>
      <c r="AS719" t="s"/>
      <c r="AT719" t="s">
        <v>91</v>
      </c>
      <c r="AU719" t="s"/>
      <c r="AV719" t="s"/>
      <c r="AW719" t="s"/>
      <c r="AX719" t="s"/>
      <c r="AY719" t="n">
        <v>2268076</v>
      </c>
      <c r="AZ719" t="s">
        <v>528</v>
      </c>
      <c r="BA719" t="s"/>
      <c r="BB719" t="n">
        <v>529060</v>
      </c>
      <c r="BC719" t="n">
        <v>-16.25306</v>
      </c>
      <c r="BD719" t="n">
        <v>28.473436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93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526</v>
      </c>
      <c r="F720" t="n">
        <v>582260</v>
      </c>
      <c r="G720" t="s">
        <v>74</v>
      </c>
      <c r="H720" t="s">
        <v>75</v>
      </c>
      <c r="I720" t="s"/>
      <c r="J720" t="s">
        <v>76</v>
      </c>
      <c r="K720" t="n">
        <v>71</v>
      </c>
      <c r="L720" t="s">
        <v>77</v>
      </c>
      <c r="M720" t="s"/>
      <c r="N720" t="s">
        <v>78</v>
      </c>
      <c r="O720" t="s">
        <v>79</v>
      </c>
      <c r="P720" t="s">
        <v>527</v>
      </c>
      <c r="Q720" t="s"/>
      <c r="R720" t="s">
        <v>80</v>
      </c>
      <c r="S720" t="s">
        <v>187</v>
      </c>
      <c r="T720" t="s">
        <v>82</v>
      </c>
      <c r="U720" t="s"/>
      <c r="V720" t="s">
        <v>83</v>
      </c>
      <c r="W720" t="s">
        <v>84</v>
      </c>
      <c r="X720" t="s"/>
      <c r="Y720" t="s">
        <v>85</v>
      </c>
      <c r="Z720">
        <f>HYPERLINK("https://hotelmonitor-cachepage.eclerx.com/savepage/tk_15432198674447408_sr_2047.html","info")</f>
        <v/>
      </c>
      <c r="AA720" t="n">
        <v>4031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/>
      <c r="AM720" t="s"/>
      <c r="AN720" t="s">
        <v>87</v>
      </c>
      <c r="AO720" t="s">
        <v>88</v>
      </c>
      <c r="AP720" t="n">
        <v>119</v>
      </c>
      <c r="AQ720" t="s">
        <v>89</v>
      </c>
      <c r="AR720" t="s">
        <v>97</v>
      </c>
      <c r="AS720" t="s"/>
      <c r="AT720" t="s">
        <v>91</v>
      </c>
      <c r="AU720" t="s"/>
      <c r="AV720" t="s"/>
      <c r="AW720" t="s"/>
      <c r="AX720" t="s"/>
      <c r="AY720" t="n">
        <v>2268076</v>
      </c>
      <c r="AZ720" t="s">
        <v>528</v>
      </c>
      <c r="BA720" t="s"/>
      <c r="BB720" t="n">
        <v>529060</v>
      </c>
      <c r="BC720" t="n">
        <v>-16.25306</v>
      </c>
      <c r="BD720" t="n">
        <v>28.473436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93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526</v>
      </c>
      <c r="F721" t="n">
        <v>582260</v>
      </c>
      <c r="G721" t="s">
        <v>74</v>
      </c>
      <c r="H721" t="s">
        <v>75</v>
      </c>
      <c r="I721" t="s"/>
      <c r="J721" t="s">
        <v>76</v>
      </c>
      <c r="K721" t="n">
        <v>71</v>
      </c>
      <c r="L721" t="s">
        <v>77</v>
      </c>
      <c r="M721" t="s"/>
      <c r="N721" t="s">
        <v>78</v>
      </c>
      <c r="O721" t="s">
        <v>79</v>
      </c>
      <c r="P721" t="s">
        <v>527</v>
      </c>
      <c r="Q721" t="s"/>
      <c r="R721" t="s">
        <v>80</v>
      </c>
      <c r="S721" t="s">
        <v>187</v>
      </c>
      <c r="T721" t="s">
        <v>82</v>
      </c>
      <c r="U721" t="s"/>
      <c r="V721" t="s">
        <v>83</v>
      </c>
      <c r="W721" t="s">
        <v>84</v>
      </c>
      <c r="X721" t="s"/>
      <c r="Y721" t="s">
        <v>85</v>
      </c>
      <c r="Z721">
        <f>HYPERLINK("https://hotelmonitor-cachepage.eclerx.com/savepage/tk_15432198674447408_sr_2047.html","info")</f>
        <v/>
      </c>
      <c r="AA721" t="n">
        <v>4031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/>
      <c r="AM721" t="s"/>
      <c r="AN721" t="s">
        <v>87</v>
      </c>
      <c r="AO721" t="s">
        <v>88</v>
      </c>
      <c r="AP721" t="n">
        <v>119</v>
      </c>
      <c r="AQ721" t="s">
        <v>89</v>
      </c>
      <c r="AR721" t="s">
        <v>99</v>
      </c>
      <c r="AS721" t="s"/>
      <c r="AT721" t="s">
        <v>91</v>
      </c>
      <c r="AU721" t="s"/>
      <c r="AV721" t="s"/>
      <c r="AW721" t="s"/>
      <c r="AX721" t="s"/>
      <c r="AY721" t="n">
        <v>2268076</v>
      </c>
      <c r="AZ721" t="s">
        <v>528</v>
      </c>
      <c r="BA721" t="s"/>
      <c r="BB721" t="n">
        <v>529060</v>
      </c>
      <c r="BC721" t="n">
        <v>-16.25306</v>
      </c>
      <c r="BD721" t="n">
        <v>28.473436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93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526</v>
      </c>
      <c r="F722" t="n">
        <v>582260</v>
      </c>
      <c r="G722" t="s">
        <v>74</v>
      </c>
      <c r="H722" t="s">
        <v>75</v>
      </c>
      <c r="I722" t="s"/>
      <c r="J722" t="s">
        <v>76</v>
      </c>
      <c r="K722" t="n">
        <v>75</v>
      </c>
      <c r="L722" t="s">
        <v>77</v>
      </c>
      <c r="M722" t="s"/>
      <c r="N722" t="s">
        <v>78</v>
      </c>
      <c r="O722" t="s">
        <v>79</v>
      </c>
      <c r="P722" t="s">
        <v>527</v>
      </c>
      <c r="Q722" t="s"/>
      <c r="R722" t="s">
        <v>80</v>
      </c>
      <c r="S722" t="s">
        <v>160</v>
      </c>
      <c r="T722" t="s">
        <v>82</v>
      </c>
      <c r="U722" t="s"/>
      <c r="V722" t="s">
        <v>83</v>
      </c>
      <c r="W722" t="s">
        <v>84</v>
      </c>
      <c r="X722" t="s"/>
      <c r="Y722" t="s">
        <v>85</v>
      </c>
      <c r="Z722">
        <f>HYPERLINK("https://hotelmonitor-cachepage.eclerx.com/savepage/tk_15432198674447408_sr_2047.html","info")</f>
        <v/>
      </c>
      <c r="AA722" t="n">
        <v>4031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/>
      <c r="AM722" t="s"/>
      <c r="AN722" t="s">
        <v>87</v>
      </c>
      <c r="AO722" t="s">
        <v>88</v>
      </c>
      <c r="AP722" t="n">
        <v>119</v>
      </c>
      <c r="AQ722" t="s">
        <v>89</v>
      </c>
      <c r="AR722" t="s">
        <v>111</v>
      </c>
      <c r="AS722" t="s"/>
      <c r="AT722" t="s">
        <v>91</v>
      </c>
      <c r="AU722" t="s"/>
      <c r="AV722" t="s"/>
      <c r="AW722" t="s"/>
      <c r="AX722" t="s"/>
      <c r="AY722" t="n">
        <v>2268076</v>
      </c>
      <c r="AZ722" t="s">
        <v>528</v>
      </c>
      <c r="BA722" t="s"/>
      <c r="BB722" t="n">
        <v>529060</v>
      </c>
      <c r="BC722" t="n">
        <v>-16.25306</v>
      </c>
      <c r="BD722" t="n">
        <v>28.473436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93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526</v>
      </c>
      <c r="F723" t="n">
        <v>582260</v>
      </c>
      <c r="G723" t="s">
        <v>74</v>
      </c>
      <c r="H723" t="s">
        <v>75</v>
      </c>
      <c r="I723" t="s"/>
      <c r="J723" t="s">
        <v>76</v>
      </c>
      <c r="K723" t="n">
        <v>73</v>
      </c>
      <c r="L723" t="s">
        <v>77</v>
      </c>
      <c r="M723" t="s"/>
      <c r="N723" t="s">
        <v>78</v>
      </c>
      <c r="O723" t="s">
        <v>79</v>
      </c>
      <c r="P723" t="s">
        <v>527</v>
      </c>
      <c r="Q723" t="s"/>
      <c r="R723" t="s">
        <v>80</v>
      </c>
      <c r="S723" t="s">
        <v>477</v>
      </c>
      <c r="T723" t="s">
        <v>82</v>
      </c>
      <c r="U723" t="s"/>
      <c r="V723" t="s">
        <v>83</v>
      </c>
      <c r="W723" t="s">
        <v>84</v>
      </c>
      <c r="X723" t="s"/>
      <c r="Y723" t="s">
        <v>85</v>
      </c>
      <c r="Z723">
        <f>HYPERLINK("https://hotelmonitor-cachepage.eclerx.com/savepage/tk_15432198674447408_sr_2047.html","info")</f>
        <v/>
      </c>
      <c r="AA723" t="n">
        <v>4031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/>
      <c r="AM723" t="s"/>
      <c r="AN723" t="s">
        <v>87</v>
      </c>
      <c r="AO723" t="s">
        <v>88</v>
      </c>
      <c r="AP723" t="n">
        <v>119</v>
      </c>
      <c r="AQ723" t="s">
        <v>89</v>
      </c>
      <c r="AR723" t="s">
        <v>107</v>
      </c>
      <c r="AS723" t="s"/>
      <c r="AT723" t="s">
        <v>91</v>
      </c>
      <c r="AU723" t="s"/>
      <c r="AV723" t="s"/>
      <c r="AW723" t="s"/>
      <c r="AX723" t="s"/>
      <c r="AY723" t="n">
        <v>2268076</v>
      </c>
      <c r="AZ723" t="s">
        <v>528</v>
      </c>
      <c r="BA723" t="s"/>
      <c r="BB723" t="n">
        <v>529060</v>
      </c>
      <c r="BC723" t="n">
        <v>-16.25306</v>
      </c>
      <c r="BD723" t="n">
        <v>28.473436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93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526</v>
      </c>
      <c r="F724" t="n">
        <v>582260</v>
      </c>
      <c r="G724" t="s">
        <v>74</v>
      </c>
      <c r="H724" t="s">
        <v>75</v>
      </c>
      <c r="I724" t="s"/>
      <c r="J724" t="s">
        <v>76</v>
      </c>
      <c r="K724" t="n">
        <v>75</v>
      </c>
      <c r="L724" t="s">
        <v>77</v>
      </c>
      <c r="M724" t="s"/>
      <c r="N724" t="s">
        <v>78</v>
      </c>
      <c r="O724" t="s">
        <v>79</v>
      </c>
      <c r="P724" t="s">
        <v>527</v>
      </c>
      <c r="Q724" t="s"/>
      <c r="R724" t="s">
        <v>80</v>
      </c>
      <c r="S724" t="s">
        <v>160</v>
      </c>
      <c r="T724" t="s">
        <v>82</v>
      </c>
      <c r="U724" t="s"/>
      <c r="V724" t="s">
        <v>83</v>
      </c>
      <c r="W724" t="s">
        <v>84</v>
      </c>
      <c r="X724" t="s"/>
      <c r="Y724" t="s">
        <v>85</v>
      </c>
      <c r="Z724">
        <f>HYPERLINK("https://hotelmonitor-cachepage.eclerx.com/savepage/tk_15432198674447408_sr_2047.html","info")</f>
        <v/>
      </c>
      <c r="AA724" t="n">
        <v>4031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/>
      <c r="AM724" t="s"/>
      <c r="AN724" t="s">
        <v>87</v>
      </c>
      <c r="AO724" t="s">
        <v>88</v>
      </c>
      <c r="AP724" t="n">
        <v>119</v>
      </c>
      <c r="AQ724" t="s">
        <v>89</v>
      </c>
      <c r="AR724" t="s">
        <v>113</v>
      </c>
      <c r="AS724" t="s"/>
      <c r="AT724" t="s">
        <v>91</v>
      </c>
      <c r="AU724" t="s"/>
      <c r="AV724" t="s"/>
      <c r="AW724" t="s"/>
      <c r="AX724" t="s"/>
      <c r="AY724" t="n">
        <v>2268076</v>
      </c>
      <c r="AZ724" t="s">
        <v>528</v>
      </c>
      <c r="BA724" t="s"/>
      <c r="BB724" t="n">
        <v>529060</v>
      </c>
      <c r="BC724" t="n">
        <v>-16.25306</v>
      </c>
      <c r="BD724" t="n">
        <v>28.473436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93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526</v>
      </c>
      <c r="F725" t="n">
        <v>582260</v>
      </c>
      <c r="G725" t="s">
        <v>74</v>
      </c>
      <c r="H725" t="s">
        <v>75</v>
      </c>
      <c r="I725" t="s"/>
      <c r="J725" t="s">
        <v>76</v>
      </c>
      <c r="K725" t="n">
        <v>71</v>
      </c>
      <c r="L725" t="s">
        <v>77</v>
      </c>
      <c r="M725" t="s"/>
      <c r="N725" t="s">
        <v>78</v>
      </c>
      <c r="O725" t="s">
        <v>79</v>
      </c>
      <c r="P725" t="s">
        <v>527</v>
      </c>
      <c r="Q725" t="s"/>
      <c r="R725" t="s">
        <v>80</v>
      </c>
      <c r="S725" t="s">
        <v>187</v>
      </c>
      <c r="T725" t="s">
        <v>82</v>
      </c>
      <c r="U725" t="s"/>
      <c r="V725" t="s">
        <v>83</v>
      </c>
      <c r="W725" t="s">
        <v>84</v>
      </c>
      <c r="X725" t="s"/>
      <c r="Y725" t="s">
        <v>85</v>
      </c>
      <c r="Z725">
        <f>HYPERLINK("https://hotelmonitor-cachepage.eclerx.com/savepage/tk_15432198674447408_sr_2047.html","info")</f>
        <v/>
      </c>
      <c r="AA725" t="n">
        <v>4031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/>
      <c r="AM725" t="s"/>
      <c r="AN725" t="s">
        <v>87</v>
      </c>
      <c r="AO725" t="s">
        <v>88</v>
      </c>
      <c r="AP725" t="n">
        <v>119</v>
      </c>
      <c r="AQ725" t="s">
        <v>89</v>
      </c>
      <c r="AR725" t="s">
        <v>116</v>
      </c>
      <c r="AS725" t="s"/>
      <c r="AT725" t="s">
        <v>91</v>
      </c>
      <c r="AU725" t="s"/>
      <c r="AV725" t="s"/>
      <c r="AW725" t="s"/>
      <c r="AX725" t="s"/>
      <c r="AY725" t="n">
        <v>2268076</v>
      </c>
      <c r="AZ725" t="s">
        <v>528</v>
      </c>
      <c r="BA725" t="s"/>
      <c r="BB725" t="n">
        <v>529060</v>
      </c>
      <c r="BC725" t="n">
        <v>-16.25306</v>
      </c>
      <c r="BD725" t="n">
        <v>28.473436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93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529</v>
      </c>
      <c r="F726" t="n">
        <v>1781442</v>
      </c>
      <c r="G726" t="s">
        <v>74</v>
      </c>
      <c r="H726" t="s">
        <v>75</v>
      </c>
      <c r="I726" t="s"/>
      <c r="J726" t="s">
        <v>76</v>
      </c>
      <c r="K726" t="n">
        <v>105</v>
      </c>
      <c r="L726" t="s">
        <v>77</v>
      </c>
      <c r="M726" t="s"/>
      <c r="N726" t="s">
        <v>78</v>
      </c>
      <c r="O726" t="s">
        <v>79</v>
      </c>
      <c r="P726" t="s">
        <v>529</v>
      </c>
      <c r="Q726" t="s"/>
      <c r="R726" t="s">
        <v>80</v>
      </c>
      <c r="S726" t="s">
        <v>263</v>
      </c>
      <c r="T726" t="s">
        <v>82</v>
      </c>
      <c r="U726" t="s"/>
      <c r="V726" t="s">
        <v>83</v>
      </c>
      <c r="W726" t="s">
        <v>84</v>
      </c>
      <c r="X726" t="s"/>
      <c r="Y726" t="s">
        <v>85</v>
      </c>
      <c r="Z726">
        <f>HYPERLINK("https://hotelmonitor-cachepage.eclerx.com/savepage/tk_15432196278549876_sr_2047.html","info")</f>
        <v/>
      </c>
      <c r="AA726" t="n">
        <v>197656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/>
      <c r="AM726" t="s"/>
      <c r="AN726" t="s">
        <v>87</v>
      </c>
      <c r="AO726" t="s">
        <v>88</v>
      </c>
      <c r="AP726" t="n">
        <v>85</v>
      </c>
      <c r="AQ726" t="s">
        <v>89</v>
      </c>
      <c r="AR726" t="s">
        <v>90</v>
      </c>
      <c r="AS726" t="s"/>
      <c r="AT726" t="s">
        <v>91</v>
      </c>
      <c r="AU726" t="s"/>
      <c r="AV726" t="s"/>
      <c r="AW726" t="s"/>
      <c r="AX726" t="s"/>
      <c r="AY726" t="n">
        <v>6135930</v>
      </c>
      <c r="AZ726" t="s">
        <v>530</v>
      </c>
      <c r="BA726" t="s"/>
      <c r="BB726" t="n">
        <v>657734</v>
      </c>
      <c r="BC726" t="s"/>
      <c r="BD726" t="s"/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93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529</v>
      </c>
      <c r="F727" t="n">
        <v>1781442</v>
      </c>
      <c r="G727" t="s">
        <v>74</v>
      </c>
      <c r="H727" t="s">
        <v>75</v>
      </c>
      <c r="I727" t="s"/>
      <c r="J727" t="s">
        <v>76</v>
      </c>
      <c r="K727" t="n">
        <v>109</v>
      </c>
      <c r="L727" t="s">
        <v>77</v>
      </c>
      <c r="M727" t="s"/>
      <c r="N727" t="s">
        <v>78</v>
      </c>
      <c r="O727" t="s">
        <v>79</v>
      </c>
      <c r="P727" t="s">
        <v>529</v>
      </c>
      <c r="Q727" t="s"/>
      <c r="R727" t="s">
        <v>80</v>
      </c>
      <c r="S727" t="s">
        <v>176</v>
      </c>
      <c r="T727" t="s">
        <v>82</v>
      </c>
      <c r="U727" t="s"/>
      <c r="V727" t="s">
        <v>83</v>
      </c>
      <c r="W727" t="s">
        <v>84</v>
      </c>
      <c r="X727" t="s"/>
      <c r="Y727" t="s">
        <v>85</v>
      </c>
      <c r="Z727">
        <f>HYPERLINK("https://hotelmonitor-cachepage.eclerx.com/savepage/tk_15432196278549876_sr_2047.html","info")</f>
        <v/>
      </c>
      <c r="AA727" t="n">
        <v>197656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/>
      <c r="AM727" t="s"/>
      <c r="AN727" t="s">
        <v>87</v>
      </c>
      <c r="AO727" t="s">
        <v>88</v>
      </c>
      <c r="AP727" t="n">
        <v>85</v>
      </c>
      <c r="AQ727" t="s">
        <v>89</v>
      </c>
      <c r="AR727" t="s">
        <v>99</v>
      </c>
      <c r="AS727" t="s"/>
      <c r="AT727" t="s">
        <v>91</v>
      </c>
      <c r="AU727" t="s"/>
      <c r="AV727" t="s"/>
      <c r="AW727" t="s"/>
      <c r="AX727" t="s"/>
      <c r="AY727" t="n">
        <v>6135930</v>
      </c>
      <c r="AZ727" t="s">
        <v>530</v>
      </c>
      <c r="BA727" t="s"/>
      <c r="BB727" t="n">
        <v>657734</v>
      </c>
      <c r="BC727" t="s"/>
      <c r="BD727" t="s"/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93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529</v>
      </c>
      <c r="F728" t="n">
        <v>1781442</v>
      </c>
      <c r="G728" t="s">
        <v>74</v>
      </c>
      <c r="H728" t="s">
        <v>75</v>
      </c>
      <c r="I728" t="s"/>
      <c r="J728" t="s">
        <v>76</v>
      </c>
      <c r="K728" t="n">
        <v>118</v>
      </c>
      <c r="L728" t="s">
        <v>77</v>
      </c>
      <c r="M728" t="s"/>
      <c r="N728" t="s">
        <v>78</v>
      </c>
      <c r="O728" t="s">
        <v>79</v>
      </c>
      <c r="P728" t="s">
        <v>529</v>
      </c>
      <c r="Q728" t="s"/>
      <c r="R728" t="s">
        <v>80</v>
      </c>
      <c r="S728" t="s">
        <v>395</v>
      </c>
      <c r="T728" t="s">
        <v>82</v>
      </c>
      <c r="U728" t="s"/>
      <c r="V728" t="s">
        <v>83</v>
      </c>
      <c r="W728" t="s">
        <v>84</v>
      </c>
      <c r="X728" t="s"/>
      <c r="Y728" t="s">
        <v>85</v>
      </c>
      <c r="Z728">
        <f>HYPERLINK("https://hotelmonitor-cachepage.eclerx.com/savepage/tk_15432196278549876_sr_2047.html","info")</f>
        <v/>
      </c>
      <c r="AA728" t="n">
        <v>197656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/>
      <c r="AM728" t="s"/>
      <c r="AN728" t="s">
        <v>87</v>
      </c>
      <c r="AO728" t="s">
        <v>88</v>
      </c>
      <c r="AP728" t="n">
        <v>85</v>
      </c>
      <c r="AQ728" t="s">
        <v>89</v>
      </c>
      <c r="AR728" t="s">
        <v>299</v>
      </c>
      <c r="AS728" t="s"/>
      <c r="AT728" t="s">
        <v>91</v>
      </c>
      <c r="AU728" t="s"/>
      <c r="AV728" t="s"/>
      <c r="AW728" t="s"/>
      <c r="AX728" t="s"/>
      <c r="AY728" t="n">
        <v>6135930</v>
      </c>
      <c r="AZ728" t="s">
        <v>530</v>
      </c>
      <c r="BA728" t="s"/>
      <c r="BB728" t="n">
        <v>657734</v>
      </c>
      <c r="BC728" t="s"/>
      <c r="BD728" t="s"/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93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529</v>
      </c>
      <c r="F729" t="n">
        <v>1781442</v>
      </c>
      <c r="G729" t="s">
        <v>74</v>
      </c>
      <c r="H729" t="s">
        <v>75</v>
      </c>
      <c r="I729" t="s"/>
      <c r="J729" t="s">
        <v>76</v>
      </c>
      <c r="K729" t="n">
        <v>112</v>
      </c>
      <c r="L729" t="s">
        <v>77</v>
      </c>
      <c r="M729" t="s"/>
      <c r="N729" t="s">
        <v>78</v>
      </c>
      <c r="O729" t="s">
        <v>79</v>
      </c>
      <c r="P729" t="s">
        <v>529</v>
      </c>
      <c r="Q729" t="s"/>
      <c r="R729" t="s">
        <v>80</v>
      </c>
      <c r="S729" t="s">
        <v>281</v>
      </c>
      <c r="T729" t="s">
        <v>82</v>
      </c>
      <c r="U729" t="s"/>
      <c r="V729" t="s">
        <v>83</v>
      </c>
      <c r="W729" t="s">
        <v>84</v>
      </c>
      <c r="X729" t="s"/>
      <c r="Y729" t="s">
        <v>85</v>
      </c>
      <c r="Z729">
        <f>HYPERLINK("https://hotelmonitor-cachepage.eclerx.com/savepage/tk_15432196278549876_sr_2047.html","info")</f>
        <v/>
      </c>
      <c r="AA729" t="n">
        <v>197656</v>
      </c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87</v>
      </c>
      <c r="AL729" t="s"/>
      <c r="AM729" t="s"/>
      <c r="AN729" t="s">
        <v>87</v>
      </c>
      <c r="AO729" t="s">
        <v>88</v>
      </c>
      <c r="AP729" t="n">
        <v>85</v>
      </c>
      <c r="AQ729" t="s">
        <v>89</v>
      </c>
      <c r="AR729" t="s">
        <v>111</v>
      </c>
      <c r="AS729" t="s"/>
      <c r="AT729" t="s">
        <v>91</v>
      </c>
      <c r="AU729" t="s"/>
      <c r="AV729" t="s"/>
      <c r="AW729" t="s"/>
      <c r="AX729" t="s"/>
      <c r="AY729" t="n">
        <v>6135930</v>
      </c>
      <c r="AZ729" t="s">
        <v>530</v>
      </c>
      <c r="BA729" t="s"/>
      <c r="BB729" t="n">
        <v>657734</v>
      </c>
      <c r="BC729" t="s"/>
      <c r="BD729" t="s"/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93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529</v>
      </c>
      <c r="F730" t="n">
        <v>1781442</v>
      </c>
      <c r="G730" t="s">
        <v>74</v>
      </c>
      <c r="H730" t="s">
        <v>75</v>
      </c>
      <c r="I730" t="s"/>
      <c r="J730" t="s">
        <v>76</v>
      </c>
      <c r="K730" t="n">
        <v>115</v>
      </c>
      <c r="L730" t="s">
        <v>77</v>
      </c>
      <c r="M730" t="s"/>
      <c r="N730" t="s">
        <v>78</v>
      </c>
      <c r="O730" t="s">
        <v>79</v>
      </c>
      <c r="P730" t="s">
        <v>529</v>
      </c>
      <c r="Q730" t="s"/>
      <c r="R730" t="s">
        <v>80</v>
      </c>
      <c r="S730" t="s">
        <v>419</v>
      </c>
      <c r="T730" t="s">
        <v>82</v>
      </c>
      <c r="U730" t="s"/>
      <c r="V730" t="s">
        <v>83</v>
      </c>
      <c r="W730" t="s">
        <v>84</v>
      </c>
      <c r="X730" t="s"/>
      <c r="Y730" t="s">
        <v>85</v>
      </c>
      <c r="Z730">
        <f>HYPERLINK("https://hotelmonitor-cachepage.eclerx.com/savepage/tk_15432196278549876_sr_2047.html","info")</f>
        <v/>
      </c>
      <c r="AA730" t="n">
        <v>197656</v>
      </c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87</v>
      </c>
      <c r="AL730" t="s"/>
      <c r="AM730" t="s"/>
      <c r="AN730" t="s">
        <v>87</v>
      </c>
      <c r="AO730" t="s">
        <v>88</v>
      </c>
      <c r="AP730" t="n">
        <v>85</v>
      </c>
      <c r="AQ730" t="s">
        <v>89</v>
      </c>
      <c r="AR730" t="s">
        <v>113</v>
      </c>
      <c r="AS730" t="s"/>
      <c r="AT730" t="s">
        <v>91</v>
      </c>
      <c r="AU730" t="s"/>
      <c r="AV730" t="s"/>
      <c r="AW730" t="s"/>
      <c r="AX730" t="s"/>
      <c r="AY730" t="n">
        <v>6135930</v>
      </c>
      <c r="AZ730" t="s">
        <v>530</v>
      </c>
      <c r="BA730" t="s"/>
      <c r="BB730" t="n">
        <v>657734</v>
      </c>
      <c r="BC730" t="s"/>
      <c r="BD730" t="s"/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93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529</v>
      </c>
      <c r="F731" t="n">
        <v>1781442</v>
      </c>
      <c r="G731" t="s">
        <v>74</v>
      </c>
      <c r="H731" t="s">
        <v>75</v>
      </c>
      <c r="I731" t="s"/>
      <c r="J731" t="s">
        <v>76</v>
      </c>
      <c r="K731" t="n">
        <v>111</v>
      </c>
      <c r="L731" t="s">
        <v>77</v>
      </c>
      <c r="M731" t="s"/>
      <c r="N731" t="s">
        <v>78</v>
      </c>
      <c r="O731" t="s">
        <v>79</v>
      </c>
      <c r="P731" t="s">
        <v>529</v>
      </c>
      <c r="Q731" t="s"/>
      <c r="R731" t="s">
        <v>80</v>
      </c>
      <c r="S731" t="s">
        <v>417</v>
      </c>
      <c r="T731" t="s">
        <v>82</v>
      </c>
      <c r="U731" t="s"/>
      <c r="V731" t="s">
        <v>83</v>
      </c>
      <c r="W731" t="s">
        <v>84</v>
      </c>
      <c r="X731" t="s"/>
      <c r="Y731" t="s">
        <v>85</v>
      </c>
      <c r="Z731">
        <f>HYPERLINK("https://hotelmonitor-cachepage.eclerx.com/savepage/tk_15432196278549876_sr_2047.html","info")</f>
        <v/>
      </c>
      <c r="AA731" t="n">
        <v>197656</v>
      </c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87</v>
      </c>
      <c r="AL731" t="s"/>
      <c r="AM731" t="s"/>
      <c r="AN731" t="s">
        <v>87</v>
      </c>
      <c r="AO731" t="s">
        <v>88</v>
      </c>
      <c r="AP731" t="n">
        <v>85</v>
      </c>
      <c r="AQ731" t="s">
        <v>89</v>
      </c>
      <c r="AR731" t="s">
        <v>118</v>
      </c>
      <c r="AS731" t="s"/>
      <c r="AT731" t="s">
        <v>91</v>
      </c>
      <c r="AU731" t="s"/>
      <c r="AV731" t="s"/>
      <c r="AW731" t="s"/>
      <c r="AX731" t="s"/>
      <c r="AY731" t="n">
        <v>6135930</v>
      </c>
      <c r="AZ731" t="s">
        <v>530</v>
      </c>
      <c r="BA731" t="s"/>
      <c r="BB731" t="n">
        <v>657734</v>
      </c>
      <c r="BC731" t="s"/>
      <c r="BD731" t="s"/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93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531</v>
      </c>
      <c r="F732" t="n">
        <v>271944</v>
      </c>
      <c r="G732" t="s">
        <v>74</v>
      </c>
      <c r="H732" t="s">
        <v>75</v>
      </c>
      <c r="I732" t="s"/>
      <c r="J732" t="s">
        <v>76</v>
      </c>
      <c r="K732" t="n">
        <v>165</v>
      </c>
      <c r="L732" t="s">
        <v>77</v>
      </c>
      <c r="M732" t="s"/>
      <c r="N732" t="s">
        <v>78</v>
      </c>
      <c r="O732" t="s">
        <v>79</v>
      </c>
      <c r="P732" t="s">
        <v>532</v>
      </c>
      <c r="Q732" t="s"/>
      <c r="R732" t="s">
        <v>80</v>
      </c>
      <c r="S732" t="s">
        <v>533</v>
      </c>
      <c r="T732" t="s">
        <v>82</v>
      </c>
      <c r="U732" t="s"/>
      <c r="V732" t="s">
        <v>83</v>
      </c>
      <c r="W732" t="s">
        <v>84</v>
      </c>
      <c r="X732" t="s"/>
      <c r="Y732" t="s">
        <v>85</v>
      </c>
      <c r="Z732">
        <f>HYPERLINK("https://hotelmonitor-cachepage.eclerx.com/savepage/tk_15432193259053323_sr_2047.html","info")</f>
        <v/>
      </c>
      <c r="AA732" t="n">
        <v>89533</v>
      </c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87</v>
      </c>
      <c r="AL732" t="s"/>
      <c r="AM732" t="s"/>
      <c r="AN732" t="s">
        <v>87</v>
      </c>
      <c r="AO732" t="s">
        <v>88</v>
      </c>
      <c r="AP732" t="n">
        <v>42</v>
      </c>
      <c r="AQ732" t="s">
        <v>89</v>
      </c>
      <c r="AR732" t="s">
        <v>99</v>
      </c>
      <c r="AS732" t="s"/>
      <c r="AT732" t="s">
        <v>91</v>
      </c>
      <c r="AU732" t="s"/>
      <c r="AV732" t="s"/>
      <c r="AW732" t="s"/>
      <c r="AX732" t="s"/>
      <c r="AY732" t="n">
        <v>2267850</v>
      </c>
      <c r="AZ732" t="s">
        <v>534</v>
      </c>
      <c r="BA732" t="s"/>
      <c r="BB732" t="n">
        <v>1064661</v>
      </c>
      <c r="BC732" t="s"/>
      <c r="BD732" t="s"/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93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531</v>
      </c>
      <c r="F733" t="n">
        <v>271944</v>
      </c>
      <c r="G733" t="s">
        <v>74</v>
      </c>
      <c r="H733" t="s">
        <v>75</v>
      </c>
      <c r="I733" t="s"/>
      <c r="J733" t="s">
        <v>76</v>
      </c>
      <c r="K733" t="n">
        <v>184</v>
      </c>
      <c r="L733" t="s">
        <v>77</v>
      </c>
      <c r="M733" t="s"/>
      <c r="N733" t="s">
        <v>78</v>
      </c>
      <c r="O733" t="s">
        <v>79</v>
      </c>
      <c r="P733" t="s">
        <v>532</v>
      </c>
      <c r="Q733" t="s"/>
      <c r="R733" t="s">
        <v>80</v>
      </c>
      <c r="S733" t="s">
        <v>455</v>
      </c>
      <c r="T733" t="s">
        <v>82</v>
      </c>
      <c r="U733" t="s"/>
      <c r="V733" t="s">
        <v>83</v>
      </c>
      <c r="W733" t="s">
        <v>84</v>
      </c>
      <c r="X733" t="s"/>
      <c r="Y733" t="s">
        <v>85</v>
      </c>
      <c r="Z733">
        <f>HYPERLINK("https://hotelmonitor-cachepage.eclerx.com/savepage/tk_15432193259053323_sr_2047.html","info")</f>
        <v/>
      </c>
      <c r="AA733" t="n">
        <v>89533</v>
      </c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87</v>
      </c>
      <c r="AL733" t="s"/>
      <c r="AM733" t="s"/>
      <c r="AN733" t="s">
        <v>87</v>
      </c>
      <c r="AO733" t="s">
        <v>88</v>
      </c>
      <c r="AP733" t="n">
        <v>42</v>
      </c>
      <c r="AQ733" t="s">
        <v>89</v>
      </c>
      <c r="AR733" t="s">
        <v>97</v>
      </c>
      <c r="AS733" t="s"/>
      <c r="AT733" t="s">
        <v>91</v>
      </c>
      <c r="AU733" t="s"/>
      <c r="AV733" t="s"/>
      <c r="AW733" t="s"/>
      <c r="AX733" t="s"/>
      <c r="AY733" t="n">
        <v>2267850</v>
      </c>
      <c r="AZ733" t="s">
        <v>534</v>
      </c>
      <c r="BA733" t="s"/>
      <c r="BB733" t="n">
        <v>1064661</v>
      </c>
      <c r="BC733" t="s"/>
      <c r="BD733" t="s"/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93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531</v>
      </c>
      <c r="F734" t="n">
        <v>271944</v>
      </c>
      <c r="G734" t="s">
        <v>74</v>
      </c>
      <c r="H734" t="s">
        <v>75</v>
      </c>
      <c r="I734" t="s"/>
      <c r="J734" t="s">
        <v>76</v>
      </c>
      <c r="K734" t="n">
        <v>184</v>
      </c>
      <c r="L734" t="s">
        <v>77</v>
      </c>
      <c r="M734" t="s"/>
      <c r="N734" t="s">
        <v>78</v>
      </c>
      <c r="O734" t="s">
        <v>79</v>
      </c>
      <c r="P734" t="s">
        <v>532</v>
      </c>
      <c r="Q734" t="s"/>
      <c r="R734" t="s">
        <v>80</v>
      </c>
      <c r="S734" t="s">
        <v>455</v>
      </c>
      <c r="T734" t="s">
        <v>82</v>
      </c>
      <c r="U734" t="s"/>
      <c r="V734" t="s">
        <v>83</v>
      </c>
      <c r="W734" t="s">
        <v>84</v>
      </c>
      <c r="X734" t="s"/>
      <c r="Y734" t="s">
        <v>85</v>
      </c>
      <c r="Z734">
        <f>HYPERLINK("https://hotelmonitor-cachepage.eclerx.com/savepage/tk_15432193259053323_sr_2047.html","info")</f>
        <v/>
      </c>
      <c r="AA734" t="n">
        <v>89533</v>
      </c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87</v>
      </c>
      <c r="AL734" t="s"/>
      <c r="AM734" t="s"/>
      <c r="AN734" t="s">
        <v>87</v>
      </c>
      <c r="AO734" t="s">
        <v>88</v>
      </c>
      <c r="AP734" t="n">
        <v>42</v>
      </c>
      <c r="AQ734" t="s">
        <v>89</v>
      </c>
      <c r="AR734" t="s">
        <v>96</v>
      </c>
      <c r="AS734" t="s"/>
      <c r="AT734" t="s">
        <v>91</v>
      </c>
      <c r="AU734" t="s"/>
      <c r="AV734" t="s"/>
      <c r="AW734" t="s"/>
      <c r="AX734" t="s"/>
      <c r="AY734" t="n">
        <v>2267850</v>
      </c>
      <c r="AZ734" t="s">
        <v>534</v>
      </c>
      <c r="BA734" t="s"/>
      <c r="BB734" t="n">
        <v>1064661</v>
      </c>
      <c r="BC734" t="s"/>
      <c r="BD734" t="s"/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93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531</v>
      </c>
      <c r="F735" t="n">
        <v>271944</v>
      </c>
      <c r="G735" t="s">
        <v>74</v>
      </c>
      <c r="H735" t="s">
        <v>75</v>
      </c>
      <c r="I735" t="s"/>
      <c r="J735" t="s">
        <v>76</v>
      </c>
      <c r="K735" t="n">
        <v>184</v>
      </c>
      <c r="L735" t="s">
        <v>77</v>
      </c>
      <c r="M735" t="s"/>
      <c r="N735" t="s">
        <v>78</v>
      </c>
      <c r="O735" t="s">
        <v>79</v>
      </c>
      <c r="P735" t="s">
        <v>532</v>
      </c>
      <c r="Q735" t="s"/>
      <c r="R735" t="s">
        <v>80</v>
      </c>
      <c r="S735" t="s">
        <v>455</v>
      </c>
      <c r="T735" t="s">
        <v>82</v>
      </c>
      <c r="U735" t="s"/>
      <c r="V735" t="s">
        <v>83</v>
      </c>
      <c r="W735" t="s">
        <v>84</v>
      </c>
      <c r="X735" t="s"/>
      <c r="Y735" t="s">
        <v>85</v>
      </c>
      <c r="Z735">
        <f>HYPERLINK("https://hotelmonitor-cachepage.eclerx.com/savepage/tk_15432193259053323_sr_2047.html","info")</f>
        <v/>
      </c>
      <c r="AA735" t="n">
        <v>89533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/>
      <c r="AM735" t="s"/>
      <c r="AN735" t="s">
        <v>87</v>
      </c>
      <c r="AO735" t="s">
        <v>88</v>
      </c>
      <c r="AP735" t="n">
        <v>42</v>
      </c>
      <c r="AQ735" t="s">
        <v>89</v>
      </c>
      <c r="AR735" t="s">
        <v>95</v>
      </c>
      <c r="AS735" t="s"/>
      <c r="AT735" t="s">
        <v>91</v>
      </c>
      <c r="AU735" t="s"/>
      <c r="AV735" t="s"/>
      <c r="AW735" t="s"/>
      <c r="AX735" t="s"/>
      <c r="AY735" t="n">
        <v>2267850</v>
      </c>
      <c r="AZ735" t="s">
        <v>534</v>
      </c>
      <c r="BA735" t="s"/>
      <c r="BB735" t="n">
        <v>1064661</v>
      </c>
      <c r="BC735" t="s"/>
      <c r="BD735" t="s"/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93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531</v>
      </c>
      <c r="F736" t="n">
        <v>271944</v>
      </c>
      <c r="G736" t="s">
        <v>74</v>
      </c>
      <c r="H736" t="s">
        <v>75</v>
      </c>
      <c r="I736" t="s"/>
      <c r="J736" t="s">
        <v>76</v>
      </c>
      <c r="K736" t="n">
        <v>164</v>
      </c>
      <c r="L736" t="s">
        <v>77</v>
      </c>
      <c r="M736" t="s"/>
      <c r="N736" t="s">
        <v>78</v>
      </c>
      <c r="O736" t="s">
        <v>79</v>
      </c>
      <c r="P736" t="s">
        <v>532</v>
      </c>
      <c r="Q736" t="s"/>
      <c r="R736" t="s">
        <v>80</v>
      </c>
      <c r="S736" t="s">
        <v>535</v>
      </c>
      <c r="T736" t="s">
        <v>82</v>
      </c>
      <c r="U736" t="s"/>
      <c r="V736" t="s">
        <v>83</v>
      </c>
      <c r="W736" t="s">
        <v>84</v>
      </c>
      <c r="X736" t="s"/>
      <c r="Y736" t="s">
        <v>85</v>
      </c>
      <c r="Z736">
        <f>HYPERLINK("https://hotelmonitor-cachepage.eclerx.com/savepage/tk_15432193259053323_sr_2047.html","info")</f>
        <v/>
      </c>
      <c r="AA736" t="n">
        <v>89533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/>
      <c r="AM736" t="s"/>
      <c r="AN736" t="s">
        <v>87</v>
      </c>
      <c r="AO736" t="s">
        <v>88</v>
      </c>
      <c r="AP736" t="n">
        <v>42</v>
      </c>
      <c r="AQ736" t="s">
        <v>89</v>
      </c>
      <c r="AR736" t="s">
        <v>90</v>
      </c>
      <c r="AS736" t="s"/>
      <c r="AT736" t="s">
        <v>91</v>
      </c>
      <c r="AU736" t="s"/>
      <c r="AV736" t="s"/>
      <c r="AW736" t="s"/>
      <c r="AX736" t="s"/>
      <c r="AY736" t="n">
        <v>2267850</v>
      </c>
      <c r="AZ736" t="s">
        <v>534</v>
      </c>
      <c r="BA736" t="s"/>
      <c r="BB736" t="n">
        <v>1064661</v>
      </c>
      <c r="BC736" t="s"/>
      <c r="BD736" t="s"/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93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531</v>
      </c>
      <c r="F737" t="n">
        <v>271944</v>
      </c>
      <c r="G737" t="s">
        <v>74</v>
      </c>
      <c r="H737" t="s">
        <v>75</v>
      </c>
      <c r="I737" t="s"/>
      <c r="J737" t="s">
        <v>76</v>
      </c>
      <c r="K737" t="n">
        <v>184</v>
      </c>
      <c r="L737" t="s">
        <v>77</v>
      </c>
      <c r="M737" t="s"/>
      <c r="N737" t="s">
        <v>78</v>
      </c>
      <c r="O737" t="s">
        <v>79</v>
      </c>
      <c r="P737" t="s">
        <v>532</v>
      </c>
      <c r="Q737" t="s"/>
      <c r="R737" t="s">
        <v>80</v>
      </c>
      <c r="S737" t="s">
        <v>455</v>
      </c>
      <c r="T737" t="s">
        <v>82</v>
      </c>
      <c r="U737" t="s"/>
      <c r="V737" t="s">
        <v>83</v>
      </c>
      <c r="W737" t="s">
        <v>84</v>
      </c>
      <c r="X737" t="s"/>
      <c r="Y737" t="s">
        <v>85</v>
      </c>
      <c r="Z737">
        <f>HYPERLINK("https://hotelmonitor-cachepage.eclerx.com/savepage/tk_15432193259053323_sr_2047.html","info")</f>
        <v/>
      </c>
      <c r="AA737" t="n">
        <v>89533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>
        <v>87</v>
      </c>
      <c r="AO737" t="s">
        <v>88</v>
      </c>
      <c r="AP737" t="n">
        <v>42</v>
      </c>
      <c r="AQ737" t="s">
        <v>89</v>
      </c>
      <c r="AR737" t="s">
        <v>116</v>
      </c>
      <c r="AS737" t="s"/>
      <c r="AT737" t="s">
        <v>91</v>
      </c>
      <c r="AU737" t="s"/>
      <c r="AV737" t="s"/>
      <c r="AW737" t="s"/>
      <c r="AX737" t="s"/>
      <c r="AY737" t="n">
        <v>2267850</v>
      </c>
      <c r="AZ737" t="s">
        <v>534</v>
      </c>
      <c r="BA737" t="s"/>
      <c r="BB737" t="n">
        <v>1064661</v>
      </c>
      <c r="BC737" t="s"/>
      <c r="BD737" t="s"/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93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531</v>
      </c>
      <c r="F738" t="n">
        <v>271944</v>
      </c>
      <c r="G738" t="s">
        <v>74</v>
      </c>
      <c r="H738" t="s">
        <v>75</v>
      </c>
      <c r="I738" t="s"/>
      <c r="J738" t="s">
        <v>76</v>
      </c>
      <c r="K738" t="n">
        <v>184</v>
      </c>
      <c r="L738" t="s">
        <v>77</v>
      </c>
      <c r="M738" t="s"/>
      <c r="N738" t="s">
        <v>78</v>
      </c>
      <c r="O738" t="s">
        <v>79</v>
      </c>
      <c r="P738" t="s">
        <v>532</v>
      </c>
      <c r="Q738" t="s"/>
      <c r="R738" t="s">
        <v>80</v>
      </c>
      <c r="S738" t="s">
        <v>455</v>
      </c>
      <c r="T738" t="s">
        <v>82</v>
      </c>
      <c r="U738" t="s"/>
      <c r="V738" t="s">
        <v>83</v>
      </c>
      <c r="W738" t="s">
        <v>84</v>
      </c>
      <c r="X738" t="s"/>
      <c r="Y738" t="s">
        <v>85</v>
      </c>
      <c r="Z738">
        <f>HYPERLINK("https://hotelmonitor-cachepage.eclerx.com/savepage/tk_15432193259053323_sr_2047.html","info")</f>
        <v/>
      </c>
      <c r="AA738" t="n">
        <v>89533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>
        <v>87</v>
      </c>
      <c r="AO738" t="s">
        <v>88</v>
      </c>
      <c r="AP738" t="n">
        <v>42</v>
      </c>
      <c r="AQ738" t="s">
        <v>89</v>
      </c>
      <c r="AR738" t="s">
        <v>106</v>
      </c>
      <c r="AS738" t="s"/>
      <c r="AT738" t="s">
        <v>91</v>
      </c>
      <c r="AU738" t="s"/>
      <c r="AV738" t="s"/>
      <c r="AW738" t="s"/>
      <c r="AX738" t="s"/>
      <c r="AY738" t="n">
        <v>2267850</v>
      </c>
      <c r="AZ738" t="s">
        <v>534</v>
      </c>
      <c r="BA738" t="s"/>
      <c r="BB738" t="n">
        <v>1064661</v>
      </c>
      <c r="BC738" t="s"/>
      <c r="BD738" t="s"/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93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531</v>
      </c>
      <c r="F739" t="n">
        <v>271944</v>
      </c>
      <c r="G739" t="s">
        <v>74</v>
      </c>
      <c r="H739" t="s">
        <v>75</v>
      </c>
      <c r="I739" t="s"/>
      <c r="J739" t="s">
        <v>76</v>
      </c>
      <c r="K739" t="n">
        <v>170</v>
      </c>
      <c r="L739" t="s">
        <v>77</v>
      </c>
      <c r="M739" t="s"/>
      <c r="N739" t="s">
        <v>78</v>
      </c>
      <c r="O739" t="s">
        <v>79</v>
      </c>
      <c r="P739" t="s">
        <v>532</v>
      </c>
      <c r="Q739" t="s"/>
      <c r="R739" t="s">
        <v>80</v>
      </c>
      <c r="S739" t="s">
        <v>471</v>
      </c>
      <c r="T739" t="s">
        <v>82</v>
      </c>
      <c r="U739" t="s"/>
      <c r="V739" t="s">
        <v>83</v>
      </c>
      <c r="W739" t="s">
        <v>84</v>
      </c>
      <c r="X739" t="s"/>
      <c r="Y739" t="s">
        <v>85</v>
      </c>
      <c r="Z739">
        <f>HYPERLINK("https://hotelmonitor-cachepage.eclerx.com/savepage/tk_15432193259053323_sr_2047.html","info")</f>
        <v/>
      </c>
      <c r="AA739" t="n">
        <v>89533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/>
      <c r="AM739" t="s"/>
      <c r="AN739" t="s">
        <v>87</v>
      </c>
      <c r="AO739" t="s">
        <v>88</v>
      </c>
      <c r="AP739" t="n">
        <v>42</v>
      </c>
      <c r="AQ739" t="s">
        <v>89</v>
      </c>
      <c r="AR739" t="s">
        <v>109</v>
      </c>
      <c r="AS739" t="s"/>
      <c r="AT739" t="s">
        <v>91</v>
      </c>
      <c r="AU739" t="s"/>
      <c r="AV739" t="s"/>
      <c r="AW739" t="s"/>
      <c r="AX739" t="s"/>
      <c r="AY739" t="n">
        <v>2267850</v>
      </c>
      <c r="AZ739" t="s">
        <v>534</v>
      </c>
      <c r="BA739" t="s"/>
      <c r="BB739" t="n">
        <v>1064661</v>
      </c>
      <c r="BC739" t="s"/>
      <c r="BD739" t="s"/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93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531</v>
      </c>
      <c r="F740" t="n">
        <v>271944</v>
      </c>
      <c r="G740" t="s">
        <v>74</v>
      </c>
      <c r="H740" t="s">
        <v>75</v>
      </c>
      <c r="I740" t="s"/>
      <c r="J740" t="s">
        <v>76</v>
      </c>
      <c r="K740" t="n">
        <v>176</v>
      </c>
      <c r="L740" t="s">
        <v>77</v>
      </c>
      <c r="M740" t="s"/>
      <c r="N740" t="s">
        <v>78</v>
      </c>
      <c r="O740" t="s">
        <v>79</v>
      </c>
      <c r="P740" t="s">
        <v>532</v>
      </c>
      <c r="Q740" t="s"/>
      <c r="R740" t="s">
        <v>80</v>
      </c>
      <c r="S740" t="s">
        <v>536</v>
      </c>
      <c r="T740" t="s">
        <v>82</v>
      </c>
      <c r="U740" t="s"/>
      <c r="V740" t="s">
        <v>83</v>
      </c>
      <c r="W740" t="s">
        <v>84</v>
      </c>
      <c r="X740" t="s"/>
      <c r="Y740" t="s">
        <v>85</v>
      </c>
      <c r="Z740">
        <f>HYPERLINK("https://hotelmonitor-cachepage.eclerx.com/savepage/tk_15432193259053323_sr_2047.html","info")</f>
        <v/>
      </c>
      <c r="AA740" t="n">
        <v>89533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/>
      <c r="AM740" t="s"/>
      <c r="AN740" t="s">
        <v>87</v>
      </c>
      <c r="AO740" t="s">
        <v>88</v>
      </c>
      <c r="AP740" t="n">
        <v>42</v>
      </c>
      <c r="AQ740" t="s">
        <v>89</v>
      </c>
      <c r="AR740" t="s">
        <v>113</v>
      </c>
      <c r="AS740" t="s"/>
      <c r="AT740" t="s">
        <v>91</v>
      </c>
      <c r="AU740" t="s"/>
      <c r="AV740" t="s"/>
      <c r="AW740" t="s"/>
      <c r="AX740" t="s"/>
      <c r="AY740" t="n">
        <v>2267850</v>
      </c>
      <c r="AZ740" t="s">
        <v>534</v>
      </c>
      <c r="BA740" t="s"/>
      <c r="BB740" t="n">
        <v>1064661</v>
      </c>
      <c r="BC740" t="s"/>
      <c r="BD740" t="s"/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93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531</v>
      </c>
      <c r="F741" t="n">
        <v>271944</v>
      </c>
      <c r="G741" t="s">
        <v>74</v>
      </c>
      <c r="H741" t="s">
        <v>75</v>
      </c>
      <c r="I741" t="s"/>
      <c r="J741" t="s">
        <v>76</v>
      </c>
      <c r="K741" t="n">
        <v>177</v>
      </c>
      <c r="L741" t="s">
        <v>77</v>
      </c>
      <c r="M741" t="s"/>
      <c r="N741" t="s">
        <v>78</v>
      </c>
      <c r="O741" t="s">
        <v>79</v>
      </c>
      <c r="P741" t="s">
        <v>532</v>
      </c>
      <c r="Q741" t="s"/>
      <c r="R741" t="s">
        <v>80</v>
      </c>
      <c r="S741" t="s">
        <v>165</v>
      </c>
      <c r="T741" t="s">
        <v>82</v>
      </c>
      <c r="U741" t="s"/>
      <c r="V741" t="s">
        <v>83</v>
      </c>
      <c r="W741" t="s">
        <v>84</v>
      </c>
      <c r="X741" t="s"/>
      <c r="Y741" t="s">
        <v>85</v>
      </c>
      <c r="Z741">
        <f>HYPERLINK("https://hotelmonitor-cachepage.eclerx.com/savepage/tk_15432193259053323_sr_2047.html","info")</f>
        <v/>
      </c>
      <c r="AA741" t="n">
        <v>89533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/>
      <c r="AM741" t="s"/>
      <c r="AN741" t="s">
        <v>87</v>
      </c>
      <c r="AO741" t="s">
        <v>88</v>
      </c>
      <c r="AP741" t="n">
        <v>42</v>
      </c>
      <c r="AQ741" t="s">
        <v>89</v>
      </c>
      <c r="AR741" t="s">
        <v>293</v>
      </c>
      <c r="AS741" t="s"/>
      <c r="AT741" t="s">
        <v>91</v>
      </c>
      <c r="AU741" t="s"/>
      <c r="AV741" t="s"/>
      <c r="AW741" t="s"/>
      <c r="AX741" t="s"/>
      <c r="AY741" t="n">
        <v>2267850</v>
      </c>
      <c r="AZ741" t="s">
        <v>534</v>
      </c>
      <c r="BA741" t="s"/>
      <c r="BB741" t="n">
        <v>1064661</v>
      </c>
      <c r="BC741" t="s"/>
      <c r="BD741" t="s"/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93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531</v>
      </c>
      <c r="F742" t="n">
        <v>271944</v>
      </c>
      <c r="G742" t="s">
        <v>74</v>
      </c>
      <c r="H742" t="s">
        <v>75</v>
      </c>
      <c r="I742" t="s"/>
      <c r="J742" t="s">
        <v>76</v>
      </c>
      <c r="K742" t="n">
        <v>174</v>
      </c>
      <c r="L742" t="s">
        <v>77</v>
      </c>
      <c r="M742" t="s"/>
      <c r="N742" t="s">
        <v>78</v>
      </c>
      <c r="O742" t="s">
        <v>79</v>
      </c>
      <c r="P742" t="s">
        <v>532</v>
      </c>
      <c r="Q742" t="s"/>
      <c r="R742" t="s">
        <v>80</v>
      </c>
      <c r="S742" t="s">
        <v>167</v>
      </c>
      <c r="T742" t="s">
        <v>82</v>
      </c>
      <c r="U742" t="s"/>
      <c r="V742" t="s">
        <v>83</v>
      </c>
      <c r="W742" t="s">
        <v>84</v>
      </c>
      <c r="X742" t="s"/>
      <c r="Y742" t="s">
        <v>85</v>
      </c>
      <c r="Z742">
        <f>HYPERLINK("https://hotelmonitor-cachepage.eclerx.com/savepage/tk_15432193259053323_sr_2047.html","info")</f>
        <v/>
      </c>
      <c r="AA742" t="n">
        <v>89533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/>
      <c r="AM742" t="s"/>
      <c r="AN742" t="s">
        <v>87</v>
      </c>
      <c r="AO742" t="s">
        <v>88</v>
      </c>
      <c r="AP742" t="n">
        <v>42</v>
      </c>
      <c r="AQ742" t="s">
        <v>89</v>
      </c>
      <c r="AR742" t="s">
        <v>111</v>
      </c>
      <c r="AS742" t="s"/>
      <c r="AT742" t="s">
        <v>91</v>
      </c>
      <c r="AU742" t="s"/>
      <c r="AV742" t="s"/>
      <c r="AW742" t="s"/>
      <c r="AX742" t="s"/>
      <c r="AY742" t="n">
        <v>2267850</v>
      </c>
      <c r="AZ742" t="s">
        <v>534</v>
      </c>
      <c r="BA742" t="s"/>
      <c r="BB742" t="n">
        <v>1064661</v>
      </c>
      <c r="BC742" t="s"/>
      <c r="BD742" t="s"/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93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531</v>
      </c>
      <c r="F743" t="n">
        <v>271944</v>
      </c>
      <c r="G743" t="s">
        <v>74</v>
      </c>
      <c r="H743" t="s">
        <v>75</v>
      </c>
      <c r="I743" t="s"/>
      <c r="J743" t="s">
        <v>76</v>
      </c>
      <c r="K743" t="n">
        <v>171</v>
      </c>
      <c r="L743" t="s">
        <v>77</v>
      </c>
      <c r="M743" t="s"/>
      <c r="N743" t="s">
        <v>78</v>
      </c>
      <c r="O743" t="s">
        <v>79</v>
      </c>
      <c r="P743" t="s">
        <v>532</v>
      </c>
      <c r="Q743" t="s"/>
      <c r="R743" t="s">
        <v>80</v>
      </c>
      <c r="S743" t="s">
        <v>408</v>
      </c>
      <c r="T743" t="s">
        <v>82</v>
      </c>
      <c r="U743" t="s"/>
      <c r="V743" t="s">
        <v>83</v>
      </c>
      <c r="W743" t="s">
        <v>84</v>
      </c>
      <c r="X743" t="s"/>
      <c r="Y743" t="s">
        <v>85</v>
      </c>
      <c r="Z743">
        <f>HYPERLINK("https://hotelmonitor-cachepage.eclerx.com/savepage/tk_15432193259053323_sr_2047.html","info")</f>
        <v/>
      </c>
      <c r="AA743" t="n">
        <v>89533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/>
      <c r="AM743" t="s"/>
      <c r="AN743" t="s">
        <v>87</v>
      </c>
      <c r="AO743" t="s">
        <v>88</v>
      </c>
      <c r="AP743" t="n">
        <v>42</v>
      </c>
      <c r="AQ743" t="s">
        <v>89</v>
      </c>
      <c r="AR743" t="s">
        <v>118</v>
      </c>
      <c r="AS743" t="s"/>
      <c r="AT743" t="s">
        <v>91</v>
      </c>
      <c r="AU743" t="s"/>
      <c r="AV743" t="s"/>
      <c r="AW743" t="s"/>
      <c r="AX743" t="s"/>
      <c r="AY743" t="n">
        <v>2267850</v>
      </c>
      <c r="AZ743" t="s">
        <v>534</v>
      </c>
      <c r="BA743" t="s"/>
      <c r="BB743" t="n">
        <v>1064661</v>
      </c>
      <c r="BC743" t="s"/>
      <c r="BD743" t="s"/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93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537</v>
      </c>
      <c r="F744" t="n">
        <v>72164</v>
      </c>
      <c r="G744" t="s">
        <v>74</v>
      </c>
      <c r="H744" t="s">
        <v>75</v>
      </c>
      <c r="I744" t="s"/>
      <c r="J744" t="s">
        <v>76</v>
      </c>
      <c r="K744" t="n">
        <v>50</v>
      </c>
      <c r="L744" t="s">
        <v>77</v>
      </c>
      <c r="M744" t="s"/>
      <c r="N744" t="s">
        <v>78</v>
      </c>
      <c r="O744" t="s">
        <v>79</v>
      </c>
      <c r="P744" t="s">
        <v>538</v>
      </c>
      <c r="Q744" t="s"/>
      <c r="R744" t="s">
        <v>80</v>
      </c>
      <c r="S744" t="s">
        <v>203</v>
      </c>
      <c r="T744" t="s">
        <v>82</v>
      </c>
      <c r="U744" t="s"/>
      <c r="V744" t="s">
        <v>83</v>
      </c>
      <c r="W744" t="s">
        <v>84</v>
      </c>
      <c r="X744" t="s"/>
      <c r="Y744" t="s">
        <v>85</v>
      </c>
      <c r="Z744">
        <f>HYPERLINK("https://hotelmonitor-cachepage.eclerx.com/savepage/tk_15432199401691153_sr_2047.html","info")</f>
        <v/>
      </c>
      <c r="AA744" t="n">
        <v>8278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/>
      <c r="AM744" t="s"/>
      <c r="AN744" t="s">
        <v>87</v>
      </c>
      <c r="AO744" t="s">
        <v>88</v>
      </c>
      <c r="AP744" t="n">
        <v>128</v>
      </c>
      <c r="AQ744" t="s">
        <v>89</v>
      </c>
      <c r="AR744" t="s">
        <v>96</v>
      </c>
      <c r="AS744" t="s"/>
      <c r="AT744" t="s">
        <v>91</v>
      </c>
      <c r="AU744" t="s"/>
      <c r="AV744" t="s"/>
      <c r="AW744" t="s"/>
      <c r="AX744" t="s"/>
      <c r="AY744" t="n">
        <v>6135791</v>
      </c>
      <c r="AZ744" t="s">
        <v>539</v>
      </c>
      <c r="BA744" t="s"/>
      <c r="BB744" t="n">
        <v>608278</v>
      </c>
      <c r="BC744" t="s"/>
      <c r="BD744" t="s"/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93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537</v>
      </c>
      <c r="F745" t="n">
        <v>72164</v>
      </c>
      <c r="G745" t="s">
        <v>74</v>
      </c>
      <c r="H745" t="s">
        <v>75</v>
      </c>
      <c r="I745" t="s"/>
      <c r="J745" t="s">
        <v>76</v>
      </c>
      <c r="K745" t="n">
        <v>56</v>
      </c>
      <c r="L745" t="s">
        <v>77</v>
      </c>
      <c r="M745" t="s"/>
      <c r="N745" t="s">
        <v>78</v>
      </c>
      <c r="O745" t="s">
        <v>79</v>
      </c>
      <c r="P745" t="s">
        <v>538</v>
      </c>
      <c r="Q745" t="s"/>
      <c r="R745" t="s">
        <v>80</v>
      </c>
      <c r="S745" t="s">
        <v>464</v>
      </c>
      <c r="T745" t="s">
        <v>82</v>
      </c>
      <c r="U745" t="s"/>
      <c r="V745" t="s">
        <v>83</v>
      </c>
      <c r="W745" t="s">
        <v>84</v>
      </c>
      <c r="X745" t="s"/>
      <c r="Y745" t="s">
        <v>85</v>
      </c>
      <c r="Z745">
        <f>HYPERLINK("https://hotelmonitor-cachepage.eclerx.com/savepage/tk_15432199401691153_sr_2047.html","info")</f>
        <v/>
      </c>
      <c r="AA745" t="n">
        <v>8278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/>
      <c r="AM745" t="s"/>
      <c r="AN745" t="s">
        <v>87</v>
      </c>
      <c r="AO745" t="s">
        <v>88</v>
      </c>
      <c r="AP745" t="n">
        <v>128</v>
      </c>
      <c r="AQ745" t="s">
        <v>89</v>
      </c>
      <c r="AR745" t="s">
        <v>99</v>
      </c>
      <c r="AS745" t="s"/>
      <c r="AT745" t="s">
        <v>91</v>
      </c>
      <c r="AU745" t="s"/>
      <c r="AV745" t="s"/>
      <c r="AW745" t="s"/>
      <c r="AX745" t="s"/>
      <c r="AY745" t="n">
        <v>6135791</v>
      </c>
      <c r="AZ745" t="s">
        <v>539</v>
      </c>
      <c r="BA745" t="s"/>
      <c r="BB745" t="n">
        <v>608278</v>
      </c>
      <c r="BC745" t="s"/>
      <c r="BD745" t="s"/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93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537</v>
      </c>
      <c r="F746" t="n">
        <v>72164</v>
      </c>
      <c r="G746" t="s">
        <v>74</v>
      </c>
      <c r="H746" t="s">
        <v>75</v>
      </c>
      <c r="I746" t="s"/>
      <c r="J746" t="s">
        <v>76</v>
      </c>
      <c r="K746" t="n">
        <v>57</v>
      </c>
      <c r="L746" t="s">
        <v>77</v>
      </c>
      <c r="M746" t="s"/>
      <c r="N746" t="s">
        <v>78</v>
      </c>
      <c r="O746" t="s">
        <v>79</v>
      </c>
      <c r="P746" t="s">
        <v>538</v>
      </c>
      <c r="Q746" t="s"/>
      <c r="R746" t="s">
        <v>80</v>
      </c>
      <c r="S746" t="s">
        <v>375</v>
      </c>
      <c r="T746" t="s">
        <v>82</v>
      </c>
      <c r="U746" t="s"/>
      <c r="V746" t="s">
        <v>83</v>
      </c>
      <c r="W746" t="s">
        <v>84</v>
      </c>
      <c r="X746" t="s"/>
      <c r="Y746" t="s">
        <v>85</v>
      </c>
      <c r="Z746">
        <f>HYPERLINK("https://hotelmonitor-cachepage.eclerx.com/savepage/tk_15432199401691153_sr_2047.html","info")</f>
        <v/>
      </c>
      <c r="AA746" t="n">
        <v>8278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87</v>
      </c>
      <c r="AL746" t="s"/>
      <c r="AM746" t="s"/>
      <c r="AN746" t="s">
        <v>87</v>
      </c>
      <c r="AO746" t="s">
        <v>88</v>
      </c>
      <c r="AP746" t="n">
        <v>128</v>
      </c>
      <c r="AQ746" t="s">
        <v>89</v>
      </c>
      <c r="AR746" t="s">
        <v>111</v>
      </c>
      <c r="AS746" t="s"/>
      <c r="AT746" t="s">
        <v>91</v>
      </c>
      <c r="AU746" t="s"/>
      <c r="AV746" t="s"/>
      <c r="AW746" t="s"/>
      <c r="AX746" t="s"/>
      <c r="AY746" t="n">
        <v>6135791</v>
      </c>
      <c r="AZ746" t="s">
        <v>539</v>
      </c>
      <c r="BA746" t="s"/>
      <c r="BB746" t="n">
        <v>608278</v>
      </c>
      <c r="BC746" t="s"/>
      <c r="BD746" t="s"/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93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537</v>
      </c>
      <c r="F747" t="n">
        <v>72164</v>
      </c>
      <c r="G747" t="s">
        <v>74</v>
      </c>
      <c r="H747" t="s">
        <v>75</v>
      </c>
      <c r="I747" t="s"/>
      <c r="J747" t="s">
        <v>76</v>
      </c>
      <c r="K747" t="n">
        <v>50</v>
      </c>
      <c r="L747" t="s">
        <v>77</v>
      </c>
      <c r="M747" t="s"/>
      <c r="N747" t="s">
        <v>78</v>
      </c>
      <c r="O747" t="s">
        <v>79</v>
      </c>
      <c r="P747" t="s">
        <v>538</v>
      </c>
      <c r="Q747" t="s"/>
      <c r="R747" t="s">
        <v>80</v>
      </c>
      <c r="S747" t="s">
        <v>203</v>
      </c>
      <c r="T747" t="s">
        <v>82</v>
      </c>
      <c r="U747" t="s"/>
      <c r="V747" t="s">
        <v>83</v>
      </c>
      <c r="W747" t="s">
        <v>84</v>
      </c>
      <c r="X747" t="s"/>
      <c r="Y747" t="s">
        <v>85</v>
      </c>
      <c r="Z747">
        <f>HYPERLINK("https://hotelmonitor-cachepage.eclerx.com/savepage/tk_15432199401691153_sr_2047.html","info")</f>
        <v/>
      </c>
      <c r="AA747" t="n">
        <v>8278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87</v>
      </c>
      <c r="AL747" t="s"/>
      <c r="AM747" t="s"/>
      <c r="AN747" t="s">
        <v>87</v>
      </c>
      <c r="AO747" t="s">
        <v>88</v>
      </c>
      <c r="AP747" t="n">
        <v>128</v>
      </c>
      <c r="AQ747" t="s">
        <v>89</v>
      </c>
      <c r="AR747" t="s">
        <v>96</v>
      </c>
      <c r="AS747" t="s"/>
      <c r="AT747" t="s">
        <v>91</v>
      </c>
      <c r="AU747" t="s"/>
      <c r="AV747" t="s"/>
      <c r="AW747" t="s"/>
      <c r="AX747" t="s"/>
      <c r="AY747" t="n">
        <v>6135791</v>
      </c>
      <c r="AZ747" t="s">
        <v>539</v>
      </c>
      <c r="BA747" t="s"/>
      <c r="BB747" t="n">
        <v>608278</v>
      </c>
      <c r="BC747" t="s"/>
      <c r="BD747" t="s"/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93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540</v>
      </c>
      <c r="F748" t="n">
        <v>-1</v>
      </c>
      <c r="G748" t="s">
        <v>74</v>
      </c>
      <c r="H748" t="s">
        <v>75</v>
      </c>
      <c r="I748" t="s"/>
      <c r="J748" t="s">
        <v>76</v>
      </c>
      <c r="K748" t="n">
        <v>204</v>
      </c>
      <c r="L748" t="s">
        <v>77</v>
      </c>
      <c r="M748" t="s"/>
      <c r="N748" t="s">
        <v>78</v>
      </c>
      <c r="O748" t="s">
        <v>79</v>
      </c>
      <c r="P748" t="s">
        <v>540</v>
      </c>
      <c r="Q748" t="s"/>
      <c r="R748" t="s">
        <v>80</v>
      </c>
      <c r="S748" t="s">
        <v>308</v>
      </c>
      <c r="T748" t="s">
        <v>82</v>
      </c>
      <c r="U748" t="s"/>
      <c r="V748" t="s">
        <v>83</v>
      </c>
      <c r="W748" t="s">
        <v>84</v>
      </c>
      <c r="X748" t="s"/>
      <c r="Y748" t="s">
        <v>85</v>
      </c>
      <c r="Z748">
        <f>HYPERLINK("https://hotelmonitor-cachepage.eclerx.com/savepage/tk_15432197762470288_sr_2047.html","info")</f>
        <v/>
      </c>
      <c r="AA748" t="n">
        <v>-4666899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/>
      <c r="AM748" t="s"/>
      <c r="AN748" t="s">
        <v>87</v>
      </c>
      <c r="AO748" t="s">
        <v>88</v>
      </c>
      <c r="AP748" t="n">
        <v>106</v>
      </c>
      <c r="AQ748" t="s">
        <v>89</v>
      </c>
      <c r="AR748" t="s">
        <v>95</v>
      </c>
      <c r="AS748" t="s"/>
      <c r="AT748" t="s">
        <v>91</v>
      </c>
      <c r="AU748" t="s"/>
      <c r="AV748" t="s"/>
      <c r="AW748" t="s"/>
      <c r="AX748" t="s"/>
      <c r="AY748" t="n">
        <v>4666899</v>
      </c>
      <c r="AZ748" t="s"/>
      <c r="BA748" t="s"/>
      <c r="BB748" t="n">
        <v>8686467</v>
      </c>
      <c r="BC748" t="s"/>
      <c r="BD748" t="s"/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93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540</v>
      </c>
      <c r="F749" t="n">
        <v>-1</v>
      </c>
      <c r="G749" t="s">
        <v>74</v>
      </c>
      <c r="H749" t="s">
        <v>75</v>
      </c>
      <c r="I749" t="s"/>
      <c r="J749" t="s">
        <v>76</v>
      </c>
      <c r="K749" t="n">
        <v>204</v>
      </c>
      <c r="L749" t="s">
        <v>77</v>
      </c>
      <c r="M749" t="s"/>
      <c r="N749" t="s">
        <v>78</v>
      </c>
      <c r="O749" t="s">
        <v>79</v>
      </c>
      <c r="P749" t="s">
        <v>540</v>
      </c>
      <c r="Q749" t="s"/>
      <c r="R749" t="s">
        <v>80</v>
      </c>
      <c r="S749" t="s">
        <v>308</v>
      </c>
      <c r="T749" t="s">
        <v>82</v>
      </c>
      <c r="U749" t="s"/>
      <c r="V749" t="s">
        <v>83</v>
      </c>
      <c r="W749" t="s">
        <v>84</v>
      </c>
      <c r="X749" t="s"/>
      <c r="Y749" t="s">
        <v>85</v>
      </c>
      <c r="Z749">
        <f>HYPERLINK("https://hotelmonitor-cachepage.eclerx.com/savepage/tk_15432197762470288_sr_2047.html","info")</f>
        <v/>
      </c>
      <c r="AA749" t="n">
        <v>-4666899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/>
      <c r="AM749" t="s"/>
      <c r="AN749" t="s">
        <v>87</v>
      </c>
      <c r="AO749" t="s">
        <v>88</v>
      </c>
      <c r="AP749" t="n">
        <v>106</v>
      </c>
      <c r="AQ749" t="s">
        <v>89</v>
      </c>
      <c r="AR749" t="s">
        <v>97</v>
      </c>
      <c r="AS749" t="s"/>
      <c r="AT749" t="s">
        <v>91</v>
      </c>
      <c r="AU749" t="s"/>
      <c r="AV749" t="s"/>
      <c r="AW749" t="s"/>
      <c r="AX749" t="s"/>
      <c r="AY749" t="n">
        <v>4666899</v>
      </c>
      <c r="AZ749" t="s"/>
      <c r="BA749" t="s"/>
      <c r="BB749" t="n">
        <v>8686467</v>
      </c>
      <c r="BC749" t="s"/>
      <c r="BD749" t="s"/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93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540</v>
      </c>
      <c r="F750" t="n">
        <v>-1</v>
      </c>
      <c r="G750" t="s">
        <v>74</v>
      </c>
      <c r="H750" t="s">
        <v>75</v>
      </c>
      <c r="I750" t="s"/>
      <c r="J750" t="s">
        <v>76</v>
      </c>
      <c r="K750" t="n">
        <v>206</v>
      </c>
      <c r="L750" t="s">
        <v>77</v>
      </c>
      <c r="M750" t="s"/>
      <c r="N750" t="s">
        <v>78</v>
      </c>
      <c r="O750" t="s">
        <v>79</v>
      </c>
      <c r="P750" t="s">
        <v>540</v>
      </c>
      <c r="Q750" t="s"/>
      <c r="R750" t="s">
        <v>80</v>
      </c>
      <c r="S750" t="s">
        <v>541</v>
      </c>
      <c r="T750" t="s">
        <v>82</v>
      </c>
      <c r="U750" t="s"/>
      <c r="V750" t="s">
        <v>83</v>
      </c>
      <c r="W750" t="s">
        <v>84</v>
      </c>
      <c r="X750" t="s"/>
      <c r="Y750" t="s">
        <v>85</v>
      </c>
      <c r="Z750">
        <f>HYPERLINK("https://hotelmonitor-cachepage.eclerx.com/savepage/tk_15432197762470288_sr_2047.html","info")</f>
        <v/>
      </c>
      <c r="AA750" t="n">
        <v>-4666899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/>
      <c r="AM750" t="s"/>
      <c r="AN750" t="s">
        <v>87</v>
      </c>
      <c r="AO750" t="s">
        <v>88</v>
      </c>
      <c r="AP750" t="n">
        <v>106</v>
      </c>
      <c r="AQ750" t="s">
        <v>89</v>
      </c>
      <c r="AR750" t="s">
        <v>213</v>
      </c>
      <c r="AS750" t="s"/>
      <c r="AT750" t="s">
        <v>91</v>
      </c>
      <c r="AU750" t="s"/>
      <c r="AV750" t="s"/>
      <c r="AW750" t="s"/>
      <c r="AX750" t="s"/>
      <c r="AY750" t="n">
        <v>4666899</v>
      </c>
      <c r="AZ750" t="s"/>
      <c r="BA750" t="s"/>
      <c r="BB750" t="n">
        <v>8686467</v>
      </c>
      <c r="BC750" t="s"/>
      <c r="BD750" t="s"/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93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540</v>
      </c>
      <c r="F751" t="n">
        <v>-1</v>
      </c>
      <c r="G751" t="s">
        <v>74</v>
      </c>
      <c r="H751" t="s">
        <v>75</v>
      </c>
      <c r="I751" t="s"/>
      <c r="J751" t="s">
        <v>76</v>
      </c>
      <c r="K751" t="n">
        <v>217</v>
      </c>
      <c r="L751" t="s">
        <v>77</v>
      </c>
      <c r="M751" t="s"/>
      <c r="N751" t="s">
        <v>78</v>
      </c>
      <c r="O751" t="s">
        <v>79</v>
      </c>
      <c r="P751" t="s">
        <v>540</v>
      </c>
      <c r="Q751" t="s"/>
      <c r="R751" t="s">
        <v>80</v>
      </c>
      <c r="S751" t="s">
        <v>542</v>
      </c>
      <c r="T751" t="s">
        <v>82</v>
      </c>
      <c r="U751" t="s"/>
      <c r="V751" t="s">
        <v>83</v>
      </c>
      <c r="W751" t="s">
        <v>84</v>
      </c>
      <c r="X751" t="s"/>
      <c r="Y751" t="s">
        <v>85</v>
      </c>
      <c r="Z751">
        <f>HYPERLINK("https://hotelmonitor-cachepage.eclerx.com/savepage/tk_15432197762470288_sr_2047.html","info")</f>
        <v/>
      </c>
      <c r="AA751" t="n">
        <v>-4666899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/>
      <c r="AM751" t="s"/>
      <c r="AN751" t="s">
        <v>87</v>
      </c>
      <c r="AO751" t="s">
        <v>88</v>
      </c>
      <c r="AP751" t="n">
        <v>106</v>
      </c>
      <c r="AQ751" t="s">
        <v>89</v>
      </c>
      <c r="AR751" t="s">
        <v>96</v>
      </c>
      <c r="AS751" t="s"/>
      <c r="AT751" t="s">
        <v>91</v>
      </c>
      <c r="AU751" t="s"/>
      <c r="AV751" t="s"/>
      <c r="AW751" t="s"/>
      <c r="AX751" t="s"/>
      <c r="AY751" t="n">
        <v>4666899</v>
      </c>
      <c r="AZ751" t="s"/>
      <c r="BA751" t="s"/>
      <c r="BB751" t="n">
        <v>8686467</v>
      </c>
      <c r="BC751" t="s"/>
      <c r="BD751" t="s"/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93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540</v>
      </c>
      <c r="F752" t="n">
        <v>-1</v>
      </c>
      <c r="G752" t="s">
        <v>74</v>
      </c>
      <c r="H752" t="s">
        <v>75</v>
      </c>
      <c r="I752" t="s"/>
      <c r="J752" t="s">
        <v>76</v>
      </c>
      <c r="K752" t="n">
        <v>217</v>
      </c>
      <c r="L752" t="s">
        <v>77</v>
      </c>
      <c r="M752" t="s"/>
      <c r="N752" t="s">
        <v>78</v>
      </c>
      <c r="O752" t="s">
        <v>79</v>
      </c>
      <c r="P752" t="s">
        <v>540</v>
      </c>
      <c r="Q752" t="s"/>
      <c r="R752" t="s">
        <v>80</v>
      </c>
      <c r="S752" t="s">
        <v>542</v>
      </c>
      <c r="T752" t="s">
        <v>82</v>
      </c>
      <c r="U752" t="s"/>
      <c r="V752" t="s">
        <v>83</v>
      </c>
      <c r="W752" t="s">
        <v>84</v>
      </c>
      <c r="X752" t="s"/>
      <c r="Y752" t="s">
        <v>85</v>
      </c>
      <c r="Z752">
        <f>HYPERLINK("https://hotelmonitor-cachepage.eclerx.com/savepage/tk_15432197762470288_sr_2047.html","info")</f>
        <v/>
      </c>
      <c r="AA752" t="n">
        <v>-4666899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/>
      <c r="AM752" t="s"/>
      <c r="AN752" t="s">
        <v>87</v>
      </c>
      <c r="AO752" t="s">
        <v>88</v>
      </c>
      <c r="AP752" t="n">
        <v>106</v>
      </c>
      <c r="AQ752" t="s">
        <v>89</v>
      </c>
      <c r="AR752" t="s">
        <v>96</v>
      </c>
      <c r="AS752" t="s"/>
      <c r="AT752" t="s">
        <v>91</v>
      </c>
      <c r="AU752" t="s"/>
      <c r="AV752" t="s"/>
      <c r="AW752" t="s"/>
      <c r="AX752" t="s"/>
      <c r="AY752" t="n">
        <v>4666899</v>
      </c>
      <c r="AZ752" t="s"/>
      <c r="BA752" t="s"/>
      <c r="BB752" t="n">
        <v>8686467</v>
      </c>
      <c r="BC752" t="s"/>
      <c r="BD752" t="s"/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93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540</v>
      </c>
      <c r="F753" t="n">
        <v>-1</v>
      </c>
      <c r="G753" t="s">
        <v>74</v>
      </c>
      <c r="H753" t="s">
        <v>75</v>
      </c>
      <c r="I753" t="s"/>
      <c r="J753" t="s">
        <v>76</v>
      </c>
      <c r="K753" t="n">
        <v>211</v>
      </c>
      <c r="L753" t="s">
        <v>77</v>
      </c>
      <c r="M753" t="s"/>
      <c r="N753" t="s">
        <v>78</v>
      </c>
      <c r="O753" t="s">
        <v>79</v>
      </c>
      <c r="P753" t="s">
        <v>540</v>
      </c>
      <c r="Q753" t="s"/>
      <c r="R753" t="s">
        <v>80</v>
      </c>
      <c r="S753" t="s">
        <v>543</v>
      </c>
      <c r="T753" t="s">
        <v>82</v>
      </c>
      <c r="U753" t="s"/>
      <c r="V753" t="s">
        <v>83</v>
      </c>
      <c r="W753" t="s">
        <v>84</v>
      </c>
      <c r="X753" t="s"/>
      <c r="Y753" t="s">
        <v>85</v>
      </c>
      <c r="Z753">
        <f>HYPERLINK("https://hotelmonitor-cachepage.eclerx.com/savepage/tk_15432197762470288_sr_2047.html","info")</f>
        <v/>
      </c>
      <c r="AA753" t="n">
        <v>-4666899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>
        <v>87</v>
      </c>
      <c r="AO753" t="s">
        <v>88</v>
      </c>
      <c r="AP753" t="n">
        <v>106</v>
      </c>
      <c r="AQ753" t="s">
        <v>89</v>
      </c>
      <c r="AR753" t="s">
        <v>107</v>
      </c>
      <c r="AS753" t="s"/>
      <c r="AT753" t="s">
        <v>91</v>
      </c>
      <c r="AU753" t="s"/>
      <c r="AV753" t="s"/>
      <c r="AW753" t="s"/>
      <c r="AX753" t="s"/>
      <c r="AY753" t="n">
        <v>4666899</v>
      </c>
      <c r="AZ753" t="s"/>
      <c r="BA753" t="s"/>
      <c r="BB753" t="n">
        <v>8686467</v>
      </c>
      <c r="BC753" t="s"/>
      <c r="BD753" t="s"/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93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544</v>
      </c>
      <c r="F754" t="s"/>
      <c r="G754" t="s">
        <v>74</v>
      </c>
      <c r="H754" t="s">
        <v>75</v>
      </c>
      <c r="I754" t="s"/>
      <c r="J754" t="s">
        <v>76</v>
      </c>
      <c r="K754" t="n">
        <v>92</v>
      </c>
      <c r="L754" t="s">
        <v>77</v>
      </c>
      <c r="M754" t="s"/>
      <c r="N754" t="s">
        <v>78</v>
      </c>
      <c r="O754" t="s">
        <v>79</v>
      </c>
      <c r="P754" t="s">
        <v>544</v>
      </c>
      <c r="Q754" t="s"/>
      <c r="R754" t="s">
        <v>80</v>
      </c>
      <c r="S754" t="s">
        <v>239</v>
      </c>
      <c r="T754" t="s">
        <v>82</v>
      </c>
      <c r="U754" t="s"/>
      <c r="V754" t="s">
        <v>83</v>
      </c>
      <c r="W754" t="s">
        <v>84</v>
      </c>
      <c r="X754" t="s"/>
      <c r="Y754" t="s">
        <v>85</v>
      </c>
      <c r="Z754">
        <f>HYPERLINK("https://hotelmonitor-cachepage.eclerx.com/savepage/tk_15432196138421247_sr_2047.html","info")</f>
        <v/>
      </c>
      <c r="AA754" t="s"/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>
        <v>87</v>
      </c>
      <c r="AO754" t="s">
        <v>88</v>
      </c>
      <c r="AP754" t="n">
        <v>83</v>
      </c>
      <c r="AQ754" t="s">
        <v>89</v>
      </c>
      <c r="AR754" t="s">
        <v>146</v>
      </c>
      <c r="AS754" t="s"/>
      <c r="AT754" t="s">
        <v>91</v>
      </c>
      <c r="AU754" t="s"/>
      <c r="AV754" t="s"/>
      <c r="AW754" t="s"/>
      <c r="AX754" t="s"/>
      <c r="AY754" t="s"/>
      <c r="AZ754" t="s"/>
      <c r="BA754" t="s"/>
      <c r="BB754" t="s"/>
      <c r="BC754" t="s"/>
      <c r="BD754" t="s"/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93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544</v>
      </c>
      <c r="F755" t="s"/>
      <c r="G755" t="s">
        <v>74</v>
      </c>
      <c r="H755" t="s">
        <v>75</v>
      </c>
      <c r="I755" t="s"/>
      <c r="J755" t="s">
        <v>76</v>
      </c>
      <c r="K755" t="n">
        <v>92</v>
      </c>
      <c r="L755" t="s">
        <v>77</v>
      </c>
      <c r="M755" t="s"/>
      <c r="N755" t="s">
        <v>78</v>
      </c>
      <c r="O755" t="s">
        <v>79</v>
      </c>
      <c r="P755" t="s">
        <v>544</v>
      </c>
      <c r="Q755" t="s"/>
      <c r="R755" t="s">
        <v>80</v>
      </c>
      <c r="S755" t="s">
        <v>239</v>
      </c>
      <c r="T755" t="s">
        <v>82</v>
      </c>
      <c r="U755" t="s"/>
      <c r="V755" t="s">
        <v>83</v>
      </c>
      <c r="W755" t="s">
        <v>84</v>
      </c>
      <c r="X755" t="s"/>
      <c r="Y755" t="s">
        <v>85</v>
      </c>
      <c r="Z755">
        <f>HYPERLINK("https://hotelmonitor-cachepage.eclerx.com/savepage/tk_15432196138421247_sr_2047.html","info")</f>
        <v/>
      </c>
      <c r="AA755" t="s"/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>
        <v>87</v>
      </c>
      <c r="AO755" t="s">
        <v>88</v>
      </c>
      <c r="AP755" t="n">
        <v>83</v>
      </c>
      <c r="AQ755" t="s">
        <v>89</v>
      </c>
      <c r="AR755" t="s">
        <v>149</v>
      </c>
      <c r="AS755" t="s"/>
      <c r="AT755" t="s">
        <v>91</v>
      </c>
      <c r="AU755" t="s"/>
      <c r="AV755" t="s"/>
      <c r="AW755" t="s"/>
      <c r="AX755" t="s"/>
      <c r="AY755" t="s"/>
      <c r="AZ755" t="s"/>
      <c r="BA755" t="s"/>
      <c r="BB755" t="s"/>
      <c r="BC755" t="s"/>
      <c r="BD755" t="s"/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93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544</v>
      </c>
      <c r="F756" t="s"/>
      <c r="G756" t="s">
        <v>74</v>
      </c>
      <c r="H756" t="s">
        <v>75</v>
      </c>
      <c r="I756" t="s"/>
      <c r="J756" t="s">
        <v>76</v>
      </c>
      <c r="K756" t="n">
        <v>92</v>
      </c>
      <c r="L756" t="s">
        <v>77</v>
      </c>
      <c r="M756" t="s"/>
      <c r="N756" t="s">
        <v>78</v>
      </c>
      <c r="O756" t="s">
        <v>79</v>
      </c>
      <c r="P756" t="s">
        <v>544</v>
      </c>
      <c r="Q756" t="s"/>
      <c r="R756" t="s">
        <v>80</v>
      </c>
      <c r="S756" t="s">
        <v>239</v>
      </c>
      <c r="T756" t="s">
        <v>82</v>
      </c>
      <c r="U756" t="s"/>
      <c r="V756" t="s">
        <v>83</v>
      </c>
      <c r="W756" t="s">
        <v>84</v>
      </c>
      <c r="X756" t="s"/>
      <c r="Y756" t="s">
        <v>85</v>
      </c>
      <c r="Z756">
        <f>HYPERLINK("https://hotelmonitor-cachepage.eclerx.com/savepage/tk_15432196138421247_sr_2047.html","info")</f>
        <v/>
      </c>
      <c r="AA756" t="s"/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>
        <v>87</v>
      </c>
      <c r="AO756" t="s">
        <v>88</v>
      </c>
      <c r="AP756" t="n">
        <v>83</v>
      </c>
      <c r="AQ756" t="s">
        <v>89</v>
      </c>
      <c r="AR756" t="s">
        <v>71</v>
      </c>
      <c r="AS756" t="s"/>
      <c r="AT756" t="s">
        <v>91</v>
      </c>
      <c r="AU756" t="s"/>
      <c r="AV756" t="s"/>
      <c r="AW756" t="s"/>
      <c r="AX756" t="s"/>
      <c r="AY756" t="s"/>
      <c r="AZ756" t="s"/>
      <c r="BA756" t="s"/>
      <c r="BB756" t="s"/>
      <c r="BC756" t="s"/>
      <c r="BD756" t="s"/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93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545</v>
      </c>
      <c r="F757" t="s"/>
      <c r="G757" t="s">
        <v>74</v>
      </c>
      <c r="H757" t="s">
        <v>75</v>
      </c>
      <c r="I757" t="s"/>
      <c r="J757" t="s">
        <v>76</v>
      </c>
      <c r="K757" t="n">
        <v>44</v>
      </c>
      <c r="L757" t="s">
        <v>77</v>
      </c>
      <c r="M757" t="s"/>
      <c r="N757" t="s">
        <v>78</v>
      </c>
      <c r="O757" t="s">
        <v>79</v>
      </c>
      <c r="P757" t="s">
        <v>545</v>
      </c>
      <c r="Q757" t="s"/>
      <c r="R757" t="s">
        <v>80</v>
      </c>
      <c r="S757" t="s">
        <v>194</v>
      </c>
      <c r="T757" t="s">
        <v>82</v>
      </c>
      <c r="U757" t="s"/>
      <c r="V757" t="s">
        <v>83</v>
      </c>
      <c r="W757" t="s">
        <v>84</v>
      </c>
      <c r="X757" t="s"/>
      <c r="Y757" t="s">
        <v>85</v>
      </c>
      <c r="Z757">
        <f>HYPERLINK("https://hotelmonitor-cachepage.eclerx.com/savepage/tk_15432226570371225_sr_2047.html","info")</f>
        <v/>
      </c>
      <c r="AA757" t="s"/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>
        <v>87</v>
      </c>
      <c r="AO757" t="s">
        <v>88</v>
      </c>
      <c r="AP757" t="n">
        <v>510</v>
      </c>
      <c r="AQ757" t="s">
        <v>89</v>
      </c>
      <c r="AR757" t="s">
        <v>121</v>
      </c>
      <c r="AS757" t="s"/>
      <c r="AT757" t="s">
        <v>91</v>
      </c>
      <c r="AU757" t="s"/>
      <c r="AV757" t="s"/>
      <c r="AW757" t="s"/>
      <c r="AX757" t="s"/>
      <c r="AY757" t="s"/>
      <c r="AZ757" t="s"/>
      <c r="BA757" t="s"/>
      <c r="BB757" t="s"/>
      <c r="BC757" t="s"/>
      <c r="BD757" t="s"/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93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545</v>
      </c>
      <c r="F758" t="s"/>
      <c r="G758" t="s">
        <v>74</v>
      </c>
      <c r="H758" t="s">
        <v>75</v>
      </c>
      <c r="I758" t="s"/>
      <c r="J758" t="s">
        <v>76</v>
      </c>
      <c r="K758" t="n">
        <v>44</v>
      </c>
      <c r="L758" t="s">
        <v>77</v>
      </c>
      <c r="M758" t="s"/>
      <c r="N758" t="s">
        <v>78</v>
      </c>
      <c r="O758" t="s">
        <v>79</v>
      </c>
      <c r="P758" t="s">
        <v>545</v>
      </c>
      <c r="Q758" t="s"/>
      <c r="R758" t="s">
        <v>80</v>
      </c>
      <c r="S758" t="s">
        <v>194</v>
      </c>
      <c r="T758" t="s">
        <v>82</v>
      </c>
      <c r="U758" t="s"/>
      <c r="V758" t="s">
        <v>83</v>
      </c>
      <c r="W758" t="s">
        <v>84</v>
      </c>
      <c r="X758" t="s"/>
      <c r="Y758" t="s">
        <v>85</v>
      </c>
      <c r="Z758">
        <f>HYPERLINK("https://hotelmonitor-cachepage.eclerx.com/savepage/tk_15432226570371225_sr_2047.html","info")</f>
        <v/>
      </c>
      <c r="AA758" t="s"/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>
        <v>87</v>
      </c>
      <c r="AO758" t="s">
        <v>88</v>
      </c>
      <c r="AP758" t="n">
        <v>510</v>
      </c>
      <c r="AQ758" t="s">
        <v>89</v>
      </c>
      <c r="AR758" t="s">
        <v>71</v>
      </c>
      <c r="AS758" t="s"/>
      <c r="AT758" t="s">
        <v>91</v>
      </c>
      <c r="AU758" t="s"/>
      <c r="AV758" t="s"/>
      <c r="AW758" t="s"/>
      <c r="AX758" t="s"/>
      <c r="AY758" t="s"/>
      <c r="AZ758" t="s"/>
      <c r="BA758" t="s"/>
      <c r="BB758" t="s"/>
      <c r="BC758" t="s"/>
      <c r="BD758" t="s"/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93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546</v>
      </c>
      <c r="F759" t="n">
        <v>72116</v>
      </c>
      <c r="G759" t="s">
        <v>74</v>
      </c>
      <c r="H759" t="s">
        <v>75</v>
      </c>
      <c r="I759" t="s"/>
      <c r="J759" t="s">
        <v>76</v>
      </c>
      <c r="K759" t="n">
        <v>68</v>
      </c>
      <c r="L759" t="s">
        <v>77</v>
      </c>
      <c r="M759" t="s"/>
      <c r="N759" t="s">
        <v>78</v>
      </c>
      <c r="O759" t="s">
        <v>79</v>
      </c>
      <c r="P759" t="s">
        <v>547</v>
      </c>
      <c r="Q759" t="s"/>
      <c r="R759" t="s">
        <v>80</v>
      </c>
      <c r="S759" t="s">
        <v>223</v>
      </c>
      <c r="T759" t="s">
        <v>82</v>
      </c>
      <c r="U759" t="s"/>
      <c r="V759" t="s">
        <v>83</v>
      </c>
      <c r="W759" t="s">
        <v>84</v>
      </c>
      <c r="X759" t="s"/>
      <c r="Y759" t="s">
        <v>85</v>
      </c>
      <c r="Z759">
        <f>HYPERLINK("https://hotelmonitor-cachepage.eclerx.com/savepage/tk_15432200722121177_sr_2047.html","info")</f>
        <v/>
      </c>
      <c r="AA759" t="n">
        <v>13763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>
        <v>87</v>
      </c>
      <c r="AO759" t="s">
        <v>88</v>
      </c>
      <c r="AP759" t="n">
        <v>147</v>
      </c>
      <c r="AQ759" t="s">
        <v>89</v>
      </c>
      <c r="AR759" t="s">
        <v>99</v>
      </c>
      <c r="AS759" t="s"/>
      <c r="AT759" t="s">
        <v>91</v>
      </c>
      <c r="AU759" t="s"/>
      <c r="AV759" t="s"/>
      <c r="AW759" t="s"/>
      <c r="AX759" t="s"/>
      <c r="AY759" t="n">
        <v>2268194</v>
      </c>
      <c r="AZ759" t="s">
        <v>548</v>
      </c>
      <c r="BA759" t="s"/>
      <c r="BB759" t="n">
        <v>248459</v>
      </c>
      <c r="BC759" t="n">
        <v>-16.57057</v>
      </c>
      <c r="BD759" t="n">
        <v>28.406574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93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546</v>
      </c>
      <c r="F760" t="n">
        <v>72116</v>
      </c>
      <c r="G760" t="s">
        <v>74</v>
      </c>
      <c r="H760" t="s">
        <v>75</v>
      </c>
      <c r="I760" t="s"/>
      <c r="J760" t="s">
        <v>76</v>
      </c>
      <c r="K760" t="n">
        <v>75</v>
      </c>
      <c r="L760" t="s">
        <v>77</v>
      </c>
      <c r="M760" t="s"/>
      <c r="N760" t="s">
        <v>78</v>
      </c>
      <c r="O760" t="s">
        <v>79</v>
      </c>
      <c r="P760" t="s">
        <v>547</v>
      </c>
      <c r="Q760" t="s"/>
      <c r="R760" t="s">
        <v>80</v>
      </c>
      <c r="S760" t="s">
        <v>160</v>
      </c>
      <c r="T760" t="s">
        <v>82</v>
      </c>
      <c r="U760" t="s"/>
      <c r="V760" t="s">
        <v>83</v>
      </c>
      <c r="W760" t="s">
        <v>84</v>
      </c>
      <c r="X760" t="s"/>
      <c r="Y760" t="s">
        <v>85</v>
      </c>
      <c r="Z760">
        <f>HYPERLINK("https://hotelmonitor-cachepage.eclerx.com/savepage/tk_15432200722121177_sr_2047.html","info")</f>
        <v/>
      </c>
      <c r="AA760" t="n">
        <v>13763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>
        <v>87</v>
      </c>
      <c r="AO760" t="s">
        <v>88</v>
      </c>
      <c r="AP760" t="n">
        <v>147</v>
      </c>
      <c r="AQ760" t="s">
        <v>89</v>
      </c>
      <c r="AR760" t="s">
        <v>95</v>
      </c>
      <c r="AS760" t="s"/>
      <c r="AT760" t="s">
        <v>91</v>
      </c>
      <c r="AU760" t="s"/>
      <c r="AV760" t="s"/>
      <c r="AW760" t="s"/>
      <c r="AX760" t="s"/>
      <c r="AY760" t="n">
        <v>2268194</v>
      </c>
      <c r="AZ760" t="s">
        <v>548</v>
      </c>
      <c r="BA760" t="s"/>
      <c r="BB760" t="n">
        <v>248459</v>
      </c>
      <c r="BC760" t="n">
        <v>-16.57057</v>
      </c>
      <c r="BD760" t="n">
        <v>28.406574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93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546</v>
      </c>
      <c r="F761" t="n">
        <v>72116</v>
      </c>
      <c r="G761" t="s">
        <v>74</v>
      </c>
      <c r="H761" t="s">
        <v>75</v>
      </c>
      <c r="I761" t="s"/>
      <c r="J761" t="s">
        <v>76</v>
      </c>
      <c r="K761" t="n">
        <v>75</v>
      </c>
      <c r="L761" t="s">
        <v>77</v>
      </c>
      <c r="M761" t="s"/>
      <c r="N761" t="s">
        <v>78</v>
      </c>
      <c r="O761" t="s">
        <v>79</v>
      </c>
      <c r="P761" t="s">
        <v>547</v>
      </c>
      <c r="Q761" t="s"/>
      <c r="R761" t="s">
        <v>80</v>
      </c>
      <c r="S761" t="s">
        <v>160</v>
      </c>
      <c r="T761" t="s">
        <v>82</v>
      </c>
      <c r="U761" t="s"/>
      <c r="V761" t="s">
        <v>83</v>
      </c>
      <c r="W761" t="s">
        <v>84</v>
      </c>
      <c r="X761" t="s"/>
      <c r="Y761" t="s">
        <v>85</v>
      </c>
      <c r="Z761">
        <f>HYPERLINK("https://hotelmonitor-cachepage.eclerx.com/savepage/tk_15432200722121177_sr_2047.html","info")</f>
        <v/>
      </c>
      <c r="AA761" t="n">
        <v>13763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>
        <v>87</v>
      </c>
      <c r="AO761" t="s">
        <v>88</v>
      </c>
      <c r="AP761" t="n">
        <v>147</v>
      </c>
      <c r="AQ761" t="s">
        <v>89</v>
      </c>
      <c r="AR761" t="s">
        <v>97</v>
      </c>
      <c r="AS761" t="s"/>
      <c r="AT761" t="s">
        <v>91</v>
      </c>
      <c r="AU761" t="s"/>
      <c r="AV761" t="s"/>
      <c r="AW761" t="s"/>
      <c r="AX761" t="s"/>
      <c r="AY761" t="n">
        <v>2268194</v>
      </c>
      <c r="AZ761" t="s">
        <v>548</v>
      </c>
      <c r="BA761" t="s"/>
      <c r="BB761" t="n">
        <v>248459</v>
      </c>
      <c r="BC761" t="n">
        <v>-16.57057</v>
      </c>
      <c r="BD761" t="n">
        <v>28.406574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93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546</v>
      </c>
      <c r="F762" t="n">
        <v>72116</v>
      </c>
      <c r="G762" t="s">
        <v>74</v>
      </c>
      <c r="H762" t="s">
        <v>75</v>
      </c>
      <c r="I762" t="s"/>
      <c r="J762" t="s">
        <v>76</v>
      </c>
      <c r="K762" t="n">
        <v>71</v>
      </c>
      <c r="L762" t="s">
        <v>77</v>
      </c>
      <c r="M762" t="s"/>
      <c r="N762" t="s">
        <v>78</v>
      </c>
      <c r="O762" t="s">
        <v>79</v>
      </c>
      <c r="P762" t="s">
        <v>547</v>
      </c>
      <c r="Q762" t="s"/>
      <c r="R762" t="s">
        <v>80</v>
      </c>
      <c r="S762" t="s">
        <v>187</v>
      </c>
      <c r="T762" t="s">
        <v>82</v>
      </c>
      <c r="U762" t="s"/>
      <c r="V762" t="s">
        <v>83</v>
      </c>
      <c r="W762" t="s">
        <v>84</v>
      </c>
      <c r="X762" t="s"/>
      <c r="Y762" t="s">
        <v>85</v>
      </c>
      <c r="Z762">
        <f>HYPERLINK("https://hotelmonitor-cachepage.eclerx.com/savepage/tk_15432200722121177_sr_2047.html","info")</f>
        <v/>
      </c>
      <c r="AA762" t="n">
        <v>13763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>
        <v>87</v>
      </c>
      <c r="AO762" t="s">
        <v>88</v>
      </c>
      <c r="AP762" t="n">
        <v>147</v>
      </c>
      <c r="AQ762" t="s">
        <v>89</v>
      </c>
      <c r="AR762" t="s">
        <v>90</v>
      </c>
      <c r="AS762" t="s"/>
      <c r="AT762" t="s">
        <v>91</v>
      </c>
      <c r="AU762" t="s"/>
      <c r="AV762" t="s"/>
      <c r="AW762" t="s"/>
      <c r="AX762" t="s"/>
      <c r="AY762" t="n">
        <v>2268194</v>
      </c>
      <c r="AZ762" t="s">
        <v>548</v>
      </c>
      <c r="BA762" t="s"/>
      <c r="BB762" t="n">
        <v>248459</v>
      </c>
      <c r="BC762" t="n">
        <v>-16.57057</v>
      </c>
      <c r="BD762" t="n">
        <v>28.406574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93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546</v>
      </c>
      <c r="F763" t="n">
        <v>72116</v>
      </c>
      <c r="G763" t="s">
        <v>74</v>
      </c>
      <c r="H763" t="s">
        <v>75</v>
      </c>
      <c r="I763" t="s"/>
      <c r="J763" t="s">
        <v>76</v>
      </c>
      <c r="K763" t="n">
        <v>72</v>
      </c>
      <c r="L763" t="s">
        <v>77</v>
      </c>
      <c r="M763" t="s"/>
      <c r="N763" t="s">
        <v>78</v>
      </c>
      <c r="O763" t="s">
        <v>79</v>
      </c>
      <c r="P763" t="s">
        <v>547</v>
      </c>
      <c r="Q763" t="s"/>
      <c r="R763" t="s">
        <v>80</v>
      </c>
      <c r="S763" t="s">
        <v>186</v>
      </c>
      <c r="T763" t="s">
        <v>82</v>
      </c>
      <c r="U763" t="s"/>
      <c r="V763" t="s">
        <v>83</v>
      </c>
      <c r="W763" t="s">
        <v>84</v>
      </c>
      <c r="X763" t="s"/>
      <c r="Y763" t="s">
        <v>85</v>
      </c>
      <c r="Z763">
        <f>HYPERLINK("https://hotelmonitor-cachepage.eclerx.com/savepage/tk_15432200722121177_sr_2047.html","info")</f>
        <v/>
      </c>
      <c r="AA763" t="n">
        <v>13763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>
        <v>87</v>
      </c>
      <c r="AO763" t="s">
        <v>88</v>
      </c>
      <c r="AP763" t="n">
        <v>147</v>
      </c>
      <c r="AQ763" t="s">
        <v>89</v>
      </c>
      <c r="AR763" t="s">
        <v>109</v>
      </c>
      <c r="AS763" t="s"/>
      <c r="AT763" t="s">
        <v>91</v>
      </c>
      <c r="AU763" t="s"/>
      <c r="AV763" t="s"/>
      <c r="AW763" t="s"/>
      <c r="AX763" t="s"/>
      <c r="AY763" t="n">
        <v>2268194</v>
      </c>
      <c r="AZ763" t="s">
        <v>548</v>
      </c>
      <c r="BA763" t="s"/>
      <c r="BB763" t="n">
        <v>248459</v>
      </c>
      <c r="BC763" t="n">
        <v>-16.57057</v>
      </c>
      <c r="BD763" t="n">
        <v>28.406574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93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546</v>
      </c>
      <c r="F764" t="n">
        <v>72116</v>
      </c>
      <c r="G764" t="s">
        <v>74</v>
      </c>
      <c r="H764" t="s">
        <v>75</v>
      </c>
      <c r="I764" t="s"/>
      <c r="J764" t="s">
        <v>76</v>
      </c>
      <c r="K764" t="n">
        <v>82</v>
      </c>
      <c r="L764" t="s">
        <v>77</v>
      </c>
      <c r="M764" t="s"/>
      <c r="N764" t="s">
        <v>78</v>
      </c>
      <c r="O764" t="s">
        <v>79</v>
      </c>
      <c r="P764" t="s">
        <v>547</v>
      </c>
      <c r="Q764" t="s"/>
      <c r="R764" t="s">
        <v>80</v>
      </c>
      <c r="S764" t="s">
        <v>227</v>
      </c>
      <c r="T764" t="s">
        <v>82</v>
      </c>
      <c r="U764" t="s"/>
      <c r="V764" t="s">
        <v>83</v>
      </c>
      <c r="W764" t="s">
        <v>84</v>
      </c>
      <c r="X764" t="s"/>
      <c r="Y764" t="s">
        <v>85</v>
      </c>
      <c r="Z764">
        <f>HYPERLINK("https://hotelmonitor-cachepage.eclerx.com/savepage/tk_15432200722121177_sr_2047.html","info")</f>
        <v/>
      </c>
      <c r="AA764" t="n">
        <v>13763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>
        <v>87</v>
      </c>
      <c r="AO764" t="s">
        <v>88</v>
      </c>
      <c r="AP764" t="n">
        <v>147</v>
      </c>
      <c r="AQ764" t="s">
        <v>89</v>
      </c>
      <c r="AR764" t="s">
        <v>107</v>
      </c>
      <c r="AS764" t="s"/>
      <c r="AT764" t="s">
        <v>91</v>
      </c>
      <c r="AU764" t="s"/>
      <c r="AV764" t="s"/>
      <c r="AW764" t="s"/>
      <c r="AX764" t="s"/>
      <c r="AY764" t="n">
        <v>2268194</v>
      </c>
      <c r="AZ764" t="s">
        <v>548</v>
      </c>
      <c r="BA764" t="s"/>
      <c r="BB764" t="n">
        <v>248459</v>
      </c>
      <c r="BC764" t="n">
        <v>-16.57057</v>
      </c>
      <c r="BD764" t="n">
        <v>28.406574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93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546</v>
      </c>
      <c r="F765" t="n">
        <v>72116</v>
      </c>
      <c r="G765" t="s">
        <v>74</v>
      </c>
      <c r="H765" t="s">
        <v>75</v>
      </c>
      <c r="I765" t="s"/>
      <c r="J765" t="s">
        <v>76</v>
      </c>
      <c r="K765" t="n">
        <v>74</v>
      </c>
      <c r="L765" t="s">
        <v>77</v>
      </c>
      <c r="M765" t="s"/>
      <c r="N765" t="s">
        <v>78</v>
      </c>
      <c r="O765" t="s">
        <v>79</v>
      </c>
      <c r="P765" t="s">
        <v>547</v>
      </c>
      <c r="Q765" t="s"/>
      <c r="R765" t="s">
        <v>80</v>
      </c>
      <c r="S765" t="s">
        <v>246</v>
      </c>
      <c r="T765" t="s">
        <v>82</v>
      </c>
      <c r="U765" t="s"/>
      <c r="V765" t="s">
        <v>83</v>
      </c>
      <c r="W765" t="s">
        <v>84</v>
      </c>
      <c r="X765" t="s"/>
      <c r="Y765" t="s">
        <v>85</v>
      </c>
      <c r="Z765">
        <f>HYPERLINK("https://hotelmonitor-cachepage.eclerx.com/savepage/tk_15432200722121177_sr_2047.html","info")</f>
        <v/>
      </c>
      <c r="AA765" t="n">
        <v>13763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>
        <v>87</v>
      </c>
      <c r="AO765" t="s">
        <v>88</v>
      </c>
      <c r="AP765" t="n">
        <v>147</v>
      </c>
      <c r="AQ765" t="s">
        <v>89</v>
      </c>
      <c r="AR765" t="s">
        <v>101</v>
      </c>
      <c r="AS765" t="s"/>
      <c r="AT765" t="s">
        <v>91</v>
      </c>
      <c r="AU765" t="s"/>
      <c r="AV765" t="s"/>
      <c r="AW765" t="s"/>
      <c r="AX765" t="s"/>
      <c r="AY765" t="n">
        <v>2268194</v>
      </c>
      <c r="AZ765" t="s">
        <v>548</v>
      </c>
      <c r="BA765" t="s"/>
      <c r="BB765" t="n">
        <v>248459</v>
      </c>
      <c r="BC765" t="n">
        <v>-16.57057</v>
      </c>
      <c r="BD765" t="n">
        <v>28.406574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93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546</v>
      </c>
      <c r="F766" t="n">
        <v>72116</v>
      </c>
      <c r="G766" t="s">
        <v>74</v>
      </c>
      <c r="H766" t="s">
        <v>75</v>
      </c>
      <c r="I766" t="s"/>
      <c r="J766" t="s">
        <v>76</v>
      </c>
      <c r="K766" t="n">
        <v>72</v>
      </c>
      <c r="L766" t="s">
        <v>77</v>
      </c>
      <c r="M766" t="s"/>
      <c r="N766" t="s">
        <v>78</v>
      </c>
      <c r="O766" t="s">
        <v>79</v>
      </c>
      <c r="P766" t="s">
        <v>547</v>
      </c>
      <c r="Q766" t="s"/>
      <c r="R766" t="s">
        <v>80</v>
      </c>
      <c r="S766" t="s">
        <v>186</v>
      </c>
      <c r="T766" t="s">
        <v>82</v>
      </c>
      <c r="U766" t="s"/>
      <c r="V766" t="s">
        <v>83</v>
      </c>
      <c r="W766" t="s">
        <v>84</v>
      </c>
      <c r="X766" t="s"/>
      <c r="Y766" t="s">
        <v>85</v>
      </c>
      <c r="Z766">
        <f>HYPERLINK("https://hotelmonitor-cachepage.eclerx.com/savepage/tk_15432200722121177_sr_2047.html","info")</f>
        <v/>
      </c>
      <c r="AA766" t="n">
        <v>13763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>
        <v>87</v>
      </c>
      <c r="AO766" t="s">
        <v>88</v>
      </c>
      <c r="AP766" t="n">
        <v>147</v>
      </c>
      <c r="AQ766" t="s">
        <v>89</v>
      </c>
      <c r="AR766" t="s">
        <v>111</v>
      </c>
      <c r="AS766" t="s"/>
      <c r="AT766" t="s">
        <v>91</v>
      </c>
      <c r="AU766" t="s"/>
      <c r="AV766" t="s"/>
      <c r="AW766" t="s"/>
      <c r="AX766" t="s"/>
      <c r="AY766" t="n">
        <v>2268194</v>
      </c>
      <c r="AZ766" t="s">
        <v>548</v>
      </c>
      <c r="BA766" t="s"/>
      <c r="BB766" t="n">
        <v>248459</v>
      </c>
      <c r="BC766" t="n">
        <v>-16.57057</v>
      </c>
      <c r="BD766" t="n">
        <v>28.406574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93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546</v>
      </c>
      <c r="F767" t="n">
        <v>72116</v>
      </c>
      <c r="G767" t="s">
        <v>74</v>
      </c>
      <c r="H767" t="s">
        <v>75</v>
      </c>
      <c r="I767" t="s"/>
      <c r="J767" t="s">
        <v>76</v>
      </c>
      <c r="K767" t="n">
        <v>76</v>
      </c>
      <c r="L767" t="s">
        <v>77</v>
      </c>
      <c r="M767" t="s"/>
      <c r="N767" t="s">
        <v>78</v>
      </c>
      <c r="O767" t="s">
        <v>79</v>
      </c>
      <c r="P767" t="s">
        <v>547</v>
      </c>
      <c r="Q767" t="s"/>
      <c r="R767" t="s">
        <v>80</v>
      </c>
      <c r="S767" t="s">
        <v>185</v>
      </c>
      <c r="T767" t="s">
        <v>82</v>
      </c>
      <c r="U767" t="s"/>
      <c r="V767" t="s">
        <v>83</v>
      </c>
      <c r="W767" t="s">
        <v>84</v>
      </c>
      <c r="X767" t="s"/>
      <c r="Y767" t="s">
        <v>85</v>
      </c>
      <c r="Z767">
        <f>HYPERLINK("https://hotelmonitor-cachepage.eclerx.com/savepage/tk_15432200722121177_sr_2047.html","info")</f>
        <v/>
      </c>
      <c r="AA767" t="n">
        <v>13763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>
        <v>87</v>
      </c>
      <c r="AO767" t="s">
        <v>88</v>
      </c>
      <c r="AP767" t="n">
        <v>147</v>
      </c>
      <c r="AQ767" t="s">
        <v>89</v>
      </c>
      <c r="AR767" t="s">
        <v>113</v>
      </c>
      <c r="AS767" t="s"/>
      <c r="AT767" t="s">
        <v>91</v>
      </c>
      <c r="AU767" t="s"/>
      <c r="AV767" t="s"/>
      <c r="AW767" t="s"/>
      <c r="AX767" t="s"/>
      <c r="AY767" t="n">
        <v>2268194</v>
      </c>
      <c r="AZ767" t="s">
        <v>548</v>
      </c>
      <c r="BA767" t="s"/>
      <c r="BB767" t="n">
        <v>248459</v>
      </c>
      <c r="BC767" t="n">
        <v>-16.57057</v>
      </c>
      <c r="BD767" t="n">
        <v>28.406574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93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546</v>
      </c>
      <c r="F768" t="n">
        <v>72116</v>
      </c>
      <c r="G768" t="s">
        <v>74</v>
      </c>
      <c r="H768" t="s">
        <v>75</v>
      </c>
      <c r="I768" t="s"/>
      <c r="J768" t="s">
        <v>76</v>
      </c>
      <c r="K768" t="n">
        <v>76</v>
      </c>
      <c r="L768" t="s">
        <v>77</v>
      </c>
      <c r="M768" t="s"/>
      <c r="N768" t="s">
        <v>78</v>
      </c>
      <c r="O768" t="s">
        <v>79</v>
      </c>
      <c r="P768" t="s">
        <v>547</v>
      </c>
      <c r="Q768" t="s"/>
      <c r="R768" t="s">
        <v>80</v>
      </c>
      <c r="S768" t="s">
        <v>185</v>
      </c>
      <c r="T768" t="s">
        <v>82</v>
      </c>
      <c r="U768" t="s"/>
      <c r="V768" t="s">
        <v>83</v>
      </c>
      <c r="W768" t="s">
        <v>84</v>
      </c>
      <c r="X768" t="s"/>
      <c r="Y768" t="s">
        <v>85</v>
      </c>
      <c r="Z768">
        <f>HYPERLINK("https://hotelmonitor-cachepage.eclerx.com/savepage/tk_15432200722121177_sr_2047.html","info")</f>
        <v/>
      </c>
      <c r="AA768" t="n">
        <v>13763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>
        <v>87</v>
      </c>
      <c r="AO768" t="s">
        <v>88</v>
      </c>
      <c r="AP768" t="n">
        <v>147</v>
      </c>
      <c r="AQ768" t="s">
        <v>89</v>
      </c>
      <c r="AR768" t="s">
        <v>105</v>
      </c>
      <c r="AS768" t="s"/>
      <c r="AT768" t="s">
        <v>91</v>
      </c>
      <c r="AU768" t="s"/>
      <c r="AV768" t="s"/>
      <c r="AW768" t="s"/>
      <c r="AX768" t="s"/>
      <c r="AY768" t="n">
        <v>2268194</v>
      </c>
      <c r="AZ768" t="s">
        <v>548</v>
      </c>
      <c r="BA768" t="s"/>
      <c r="BB768" t="n">
        <v>248459</v>
      </c>
      <c r="BC768" t="n">
        <v>-16.57057</v>
      </c>
      <c r="BD768" t="n">
        <v>28.406574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93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546</v>
      </c>
      <c r="F769" t="n">
        <v>72116</v>
      </c>
      <c r="G769" t="s">
        <v>74</v>
      </c>
      <c r="H769" t="s">
        <v>75</v>
      </c>
      <c r="I769" t="s"/>
      <c r="J769" t="s">
        <v>76</v>
      </c>
      <c r="K769" t="n">
        <v>75</v>
      </c>
      <c r="L769" t="s">
        <v>77</v>
      </c>
      <c r="M769" t="s"/>
      <c r="N769" t="s">
        <v>78</v>
      </c>
      <c r="O769" t="s">
        <v>79</v>
      </c>
      <c r="P769" t="s">
        <v>547</v>
      </c>
      <c r="Q769" t="s"/>
      <c r="R769" t="s">
        <v>80</v>
      </c>
      <c r="S769" t="s">
        <v>160</v>
      </c>
      <c r="T769" t="s">
        <v>82</v>
      </c>
      <c r="U769" t="s"/>
      <c r="V769" t="s">
        <v>83</v>
      </c>
      <c r="W769" t="s">
        <v>84</v>
      </c>
      <c r="X769" t="s"/>
      <c r="Y769" t="s">
        <v>85</v>
      </c>
      <c r="Z769">
        <f>HYPERLINK("https://hotelmonitor-cachepage.eclerx.com/savepage/tk_15432200722121177_sr_2047.html","info")</f>
        <v/>
      </c>
      <c r="AA769" t="n">
        <v>13763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>
        <v>87</v>
      </c>
      <c r="AO769" t="s">
        <v>88</v>
      </c>
      <c r="AP769" t="n">
        <v>147</v>
      </c>
      <c r="AQ769" t="s">
        <v>89</v>
      </c>
      <c r="AR769" t="s">
        <v>116</v>
      </c>
      <c r="AS769" t="s"/>
      <c r="AT769" t="s">
        <v>91</v>
      </c>
      <c r="AU769" t="s"/>
      <c r="AV769" t="s"/>
      <c r="AW769" t="s"/>
      <c r="AX769" t="s"/>
      <c r="AY769" t="n">
        <v>2268194</v>
      </c>
      <c r="AZ769" t="s">
        <v>548</v>
      </c>
      <c r="BA769" t="s"/>
      <c r="BB769" t="n">
        <v>248459</v>
      </c>
      <c r="BC769" t="n">
        <v>-16.57057</v>
      </c>
      <c r="BD769" t="n">
        <v>28.406574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93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546</v>
      </c>
      <c r="F770" t="n">
        <v>72116</v>
      </c>
      <c r="G770" t="s">
        <v>74</v>
      </c>
      <c r="H770" t="s">
        <v>75</v>
      </c>
      <c r="I770" t="s"/>
      <c r="J770" t="s">
        <v>76</v>
      </c>
      <c r="K770" t="n">
        <v>72</v>
      </c>
      <c r="L770" t="s">
        <v>77</v>
      </c>
      <c r="M770" t="s"/>
      <c r="N770" t="s">
        <v>78</v>
      </c>
      <c r="O770" t="s">
        <v>79</v>
      </c>
      <c r="P770" t="s">
        <v>547</v>
      </c>
      <c r="Q770" t="s"/>
      <c r="R770" t="s">
        <v>80</v>
      </c>
      <c r="S770" t="s">
        <v>186</v>
      </c>
      <c r="T770" t="s">
        <v>82</v>
      </c>
      <c r="U770" t="s"/>
      <c r="V770" t="s">
        <v>83</v>
      </c>
      <c r="W770" t="s">
        <v>84</v>
      </c>
      <c r="X770" t="s"/>
      <c r="Y770" t="s">
        <v>85</v>
      </c>
      <c r="Z770">
        <f>HYPERLINK("https://hotelmonitor-cachepage.eclerx.com/savepage/tk_15432200722121177_sr_2047.html","info")</f>
        <v/>
      </c>
      <c r="AA770" t="n">
        <v>13763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>
        <v>87</v>
      </c>
      <c r="AO770" t="s">
        <v>88</v>
      </c>
      <c r="AP770" t="n">
        <v>147</v>
      </c>
      <c r="AQ770" t="s">
        <v>89</v>
      </c>
      <c r="AR770" t="s">
        <v>293</v>
      </c>
      <c r="AS770" t="s"/>
      <c r="AT770" t="s">
        <v>91</v>
      </c>
      <c r="AU770" t="s"/>
      <c r="AV770" t="s"/>
      <c r="AW770" t="s"/>
      <c r="AX770" t="s"/>
      <c r="AY770" t="n">
        <v>2268194</v>
      </c>
      <c r="AZ770" t="s">
        <v>548</v>
      </c>
      <c r="BA770" t="s"/>
      <c r="BB770" t="n">
        <v>248459</v>
      </c>
      <c r="BC770" t="n">
        <v>-16.57057</v>
      </c>
      <c r="BD770" t="n">
        <v>28.406574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93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546</v>
      </c>
      <c r="F771" t="n">
        <v>72116</v>
      </c>
      <c r="G771" t="s">
        <v>74</v>
      </c>
      <c r="H771" t="s">
        <v>75</v>
      </c>
      <c r="I771" t="s"/>
      <c r="J771" t="s">
        <v>76</v>
      </c>
      <c r="K771" t="n">
        <v>74</v>
      </c>
      <c r="L771" t="s">
        <v>77</v>
      </c>
      <c r="M771" t="s"/>
      <c r="N771" t="s">
        <v>78</v>
      </c>
      <c r="O771" t="s">
        <v>79</v>
      </c>
      <c r="P771" t="s">
        <v>547</v>
      </c>
      <c r="Q771" t="s"/>
      <c r="R771" t="s">
        <v>80</v>
      </c>
      <c r="S771" t="s">
        <v>246</v>
      </c>
      <c r="T771" t="s">
        <v>82</v>
      </c>
      <c r="U771" t="s"/>
      <c r="V771" t="s">
        <v>83</v>
      </c>
      <c r="W771" t="s">
        <v>84</v>
      </c>
      <c r="X771" t="s"/>
      <c r="Y771" t="s">
        <v>85</v>
      </c>
      <c r="Z771">
        <f>HYPERLINK("https://hotelmonitor-cachepage.eclerx.com/savepage/tk_15432200722121177_sr_2047.html","info")</f>
        <v/>
      </c>
      <c r="AA771" t="n">
        <v>13763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>
        <v>87</v>
      </c>
      <c r="AO771" t="s">
        <v>88</v>
      </c>
      <c r="AP771" t="n">
        <v>147</v>
      </c>
      <c r="AQ771" t="s">
        <v>89</v>
      </c>
      <c r="AR771" t="s">
        <v>115</v>
      </c>
      <c r="AS771" t="s"/>
      <c r="AT771" t="s">
        <v>91</v>
      </c>
      <c r="AU771" t="s"/>
      <c r="AV771" t="s"/>
      <c r="AW771" t="s"/>
      <c r="AX771" t="s"/>
      <c r="AY771" t="n">
        <v>2268194</v>
      </c>
      <c r="AZ771" t="s">
        <v>548</v>
      </c>
      <c r="BA771" t="s"/>
      <c r="BB771" t="n">
        <v>248459</v>
      </c>
      <c r="BC771" t="n">
        <v>-16.57057</v>
      </c>
      <c r="BD771" t="n">
        <v>28.406574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93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549</v>
      </c>
      <c r="F772" t="n">
        <v>3551429</v>
      </c>
      <c r="G772" t="s">
        <v>74</v>
      </c>
      <c r="H772" t="s">
        <v>75</v>
      </c>
      <c r="I772" t="s"/>
      <c r="J772" t="s">
        <v>76</v>
      </c>
      <c r="K772" t="n">
        <v>107</v>
      </c>
      <c r="L772" t="s">
        <v>77</v>
      </c>
      <c r="M772" t="s"/>
      <c r="N772" t="s">
        <v>78</v>
      </c>
      <c r="O772" t="s">
        <v>79</v>
      </c>
      <c r="P772" t="s">
        <v>550</v>
      </c>
      <c r="Q772" t="s"/>
      <c r="R772" t="s">
        <v>80</v>
      </c>
      <c r="S772" t="s">
        <v>340</v>
      </c>
      <c r="T772" t="s">
        <v>82</v>
      </c>
      <c r="U772" t="s"/>
      <c r="V772" t="s">
        <v>83</v>
      </c>
      <c r="W772" t="s">
        <v>84</v>
      </c>
      <c r="X772" t="s"/>
      <c r="Y772" t="s">
        <v>85</v>
      </c>
      <c r="Z772">
        <f>HYPERLINK("https://hotelmonitor-cachepage.eclerx.com/savepage/tk_15432231045101829_sr_2047.html","info")</f>
        <v/>
      </c>
      <c r="AA772" t="n">
        <v>1128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>
        <v>87</v>
      </c>
      <c r="AO772" t="s">
        <v>88</v>
      </c>
      <c r="AP772" t="n">
        <v>573</v>
      </c>
      <c r="AQ772" t="s">
        <v>89</v>
      </c>
      <c r="AR772" t="s">
        <v>90</v>
      </c>
      <c r="AS772" t="s"/>
      <c r="AT772" t="s">
        <v>91</v>
      </c>
      <c r="AU772" t="s"/>
      <c r="AV772" t="s"/>
      <c r="AW772" t="s"/>
      <c r="AX772" t="s"/>
      <c r="AY772" t="n">
        <v>2900149</v>
      </c>
      <c r="AZ772" t="s">
        <v>551</v>
      </c>
      <c r="BA772" t="s"/>
      <c r="BB772" t="n">
        <v>291406</v>
      </c>
      <c r="BC772" t="n">
        <v>-16.734135</v>
      </c>
      <c r="BD772" t="n">
        <v>28.08937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93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549</v>
      </c>
      <c r="F773" t="n">
        <v>3551429</v>
      </c>
      <c r="G773" t="s">
        <v>74</v>
      </c>
      <c r="H773" t="s">
        <v>75</v>
      </c>
      <c r="I773" t="s"/>
      <c r="J773" t="s">
        <v>76</v>
      </c>
      <c r="K773" t="n">
        <v>116</v>
      </c>
      <c r="L773" t="s">
        <v>77</v>
      </c>
      <c r="M773" t="s"/>
      <c r="N773" t="s">
        <v>78</v>
      </c>
      <c r="O773" t="s">
        <v>79</v>
      </c>
      <c r="P773" t="s">
        <v>550</v>
      </c>
      <c r="Q773" t="s"/>
      <c r="R773" t="s">
        <v>80</v>
      </c>
      <c r="S773" t="s">
        <v>552</v>
      </c>
      <c r="T773" t="s">
        <v>82</v>
      </c>
      <c r="U773" t="s"/>
      <c r="V773" t="s">
        <v>83</v>
      </c>
      <c r="W773" t="s">
        <v>84</v>
      </c>
      <c r="X773" t="s"/>
      <c r="Y773" t="s">
        <v>85</v>
      </c>
      <c r="Z773">
        <f>HYPERLINK("https://hotelmonitor-cachepage.eclerx.com/savepage/tk_15432231045101829_sr_2047.html","info")</f>
        <v/>
      </c>
      <c r="AA773" t="n">
        <v>1128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>
        <v>87</v>
      </c>
      <c r="AO773" t="s">
        <v>88</v>
      </c>
      <c r="AP773" t="n">
        <v>573</v>
      </c>
      <c r="AQ773" t="s">
        <v>89</v>
      </c>
      <c r="AR773" t="s">
        <v>99</v>
      </c>
      <c r="AS773" t="s"/>
      <c r="AT773" t="s">
        <v>91</v>
      </c>
      <c r="AU773" t="s"/>
      <c r="AV773" t="s"/>
      <c r="AW773" t="s"/>
      <c r="AX773" t="s"/>
      <c r="AY773" t="n">
        <v>2900149</v>
      </c>
      <c r="AZ773" t="s">
        <v>551</v>
      </c>
      <c r="BA773" t="s"/>
      <c r="BB773" t="n">
        <v>291406</v>
      </c>
      <c r="BC773" t="n">
        <v>-16.734135</v>
      </c>
      <c r="BD773" t="n">
        <v>28.08937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93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549</v>
      </c>
      <c r="F774" t="n">
        <v>3551429</v>
      </c>
      <c r="G774" t="s">
        <v>74</v>
      </c>
      <c r="H774" t="s">
        <v>75</v>
      </c>
      <c r="I774" t="s"/>
      <c r="J774" t="s">
        <v>76</v>
      </c>
      <c r="K774" t="n">
        <v>115</v>
      </c>
      <c r="L774" t="s">
        <v>77</v>
      </c>
      <c r="M774" t="s"/>
      <c r="N774" t="s">
        <v>78</v>
      </c>
      <c r="O774" t="s">
        <v>79</v>
      </c>
      <c r="P774" t="s">
        <v>550</v>
      </c>
      <c r="Q774" t="s"/>
      <c r="R774" t="s">
        <v>80</v>
      </c>
      <c r="S774" t="s">
        <v>419</v>
      </c>
      <c r="T774" t="s">
        <v>82</v>
      </c>
      <c r="U774" t="s"/>
      <c r="V774" t="s">
        <v>83</v>
      </c>
      <c r="W774" t="s">
        <v>84</v>
      </c>
      <c r="X774" t="s"/>
      <c r="Y774" t="s">
        <v>85</v>
      </c>
      <c r="Z774">
        <f>HYPERLINK("https://hotelmonitor-cachepage.eclerx.com/savepage/tk_15432231045101829_sr_2047.html","info")</f>
        <v/>
      </c>
      <c r="AA774" t="n">
        <v>1128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>
        <v>87</v>
      </c>
      <c r="AO774" t="s">
        <v>88</v>
      </c>
      <c r="AP774" t="n">
        <v>573</v>
      </c>
      <c r="AQ774" t="s">
        <v>89</v>
      </c>
      <c r="AR774" t="s">
        <v>95</v>
      </c>
      <c r="AS774" t="s"/>
      <c r="AT774" t="s">
        <v>91</v>
      </c>
      <c r="AU774" t="s"/>
      <c r="AV774" t="s"/>
      <c r="AW774" t="s"/>
      <c r="AX774" t="s"/>
      <c r="AY774" t="n">
        <v>2900149</v>
      </c>
      <c r="AZ774" t="s">
        <v>551</v>
      </c>
      <c r="BA774" t="s"/>
      <c r="BB774" t="n">
        <v>291406</v>
      </c>
      <c r="BC774" t="n">
        <v>-16.734135</v>
      </c>
      <c r="BD774" t="n">
        <v>28.08937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93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549</v>
      </c>
      <c r="F775" t="n">
        <v>3551429</v>
      </c>
      <c r="G775" t="s">
        <v>74</v>
      </c>
      <c r="H775" t="s">
        <v>75</v>
      </c>
      <c r="I775" t="s"/>
      <c r="J775" t="s">
        <v>76</v>
      </c>
      <c r="K775" t="n">
        <v>115</v>
      </c>
      <c r="L775" t="s">
        <v>77</v>
      </c>
      <c r="M775" t="s"/>
      <c r="N775" t="s">
        <v>78</v>
      </c>
      <c r="O775" t="s">
        <v>79</v>
      </c>
      <c r="P775" t="s">
        <v>550</v>
      </c>
      <c r="Q775" t="s"/>
      <c r="R775" t="s">
        <v>80</v>
      </c>
      <c r="S775" t="s">
        <v>419</v>
      </c>
      <c r="T775" t="s">
        <v>82</v>
      </c>
      <c r="U775" t="s"/>
      <c r="V775" t="s">
        <v>83</v>
      </c>
      <c r="W775" t="s">
        <v>84</v>
      </c>
      <c r="X775" t="s"/>
      <c r="Y775" t="s">
        <v>85</v>
      </c>
      <c r="Z775">
        <f>HYPERLINK("https://hotelmonitor-cachepage.eclerx.com/savepage/tk_15432231045101829_sr_2047.html","info")</f>
        <v/>
      </c>
      <c r="AA775" t="n">
        <v>1128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>
        <v>87</v>
      </c>
      <c r="AO775" t="s">
        <v>88</v>
      </c>
      <c r="AP775" t="n">
        <v>573</v>
      </c>
      <c r="AQ775" t="s">
        <v>89</v>
      </c>
      <c r="AR775" t="s">
        <v>103</v>
      </c>
      <c r="AS775" t="s"/>
      <c r="AT775" t="s">
        <v>91</v>
      </c>
      <c r="AU775" t="s"/>
      <c r="AV775" t="s"/>
      <c r="AW775" t="s"/>
      <c r="AX775" t="s"/>
      <c r="AY775" t="n">
        <v>2900149</v>
      </c>
      <c r="AZ775" t="s">
        <v>551</v>
      </c>
      <c r="BA775" t="s"/>
      <c r="BB775" t="n">
        <v>291406</v>
      </c>
      <c r="BC775" t="n">
        <v>-16.734135</v>
      </c>
      <c r="BD775" t="n">
        <v>28.08937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93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549</v>
      </c>
      <c r="F776" t="n">
        <v>3551429</v>
      </c>
      <c r="G776" t="s">
        <v>74</v>
      </c>
      <c r="H776" t="s">
        <v>75</v>
      </c>
      <c r="I776" t="s"/>
      <c r="J776" t="s">
        <v>76</v>
      </c>
      <c r="K776" t="n">
        <v>115</v>
      </c>
      <c r="L776" t="s">
        <v>77</v>
      </c>
      <c r="M776" t="s"/>
      <c r="N776" t="s">
        <v>78</v>
      </c>
      <c r="O776" t="s">
        <v>79</v>
      </c>
      <c r="P776" t="s">
        <v>550</v>
      </c>
      <c r="Q776" t="s"/>
      <c r="R776" t="s">
        <v>80</v>
      </c>
      <c r="S776" t="s">
        <v>419</v>
      </c>
      <c r="T776" t="s">
        <v>82</v>
      </c>
      <c r="U776" t="s"/>
      <c r="V776" t="s">
        <v>83</v>
      </c>
      <c r="W776" t="s">
        <v>84</v>
      </c>
      <c r="X776" t="s"/>
      <c r="Y776" t="s">
        <v>85</v>
      </c>
      <c r="Z776">
        <f>HYPERLINK("https://hotelmonitor-cachepage.eclerx.com/savepage/tk_15432231045101829_sr_2047.html","info")</f>
        <v/>
      </c>
      <c r="AA776" t="n">
        <v>1128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>
        <v>87</v>
      </c>
      <c r="AO776" t="s">
        <v>88</v>
      </c>
      <c r="AP776" t="n">
        <v>573</v>
      </c>
      <c r="AQ776" t="s">
        <v>89</v>
      </c>
      <c r="AR776" t="s">
        <v>97</v>
      </c>
      <c r="AS776" t="s"/>
      <c r="AT776" t="s">
        <v>91</v>
      </c>
      <c r="AU776" t="s"/>
      <c r="AV776" t="s"/>
      <c r="AW776" t="s"/>
      <c r="AX776" t="s"/>
      <c r="AY776" t="n">
        <v>2900149</v>
      </c>
      <c r="AZ776" t="s">
        <v>551</v>
      </c>
      <c r="BA776" t="s"/>
      <c r="BB776" t="n">
        <v>291406</v>
      </c>
      <c r="BC776" t="n">
        <v>-16.734135</v>
      </c>
      <c r="BD776" t="n">
        <v>28.08937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93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549</v>
      </c>
      <c r="F777" t="n">
        <v>3551429</v>
      </c>
      <c r="G777" t="s">
        <v>74</v>
      </c>
      <c r="H777" t="s">
        <v>75</v>
      </c>
      <c r="I777" t="s"/>
      <c r="J777" t="s">
        <v>76</v>
      </c>
      <c r="K777" t="n">
        <v>147</v>
      </c>
      <c r="L777" t="s">
        <v>77</v>
      </c>
      <c r="M777" t="s"/>
      <c r="N777" t="s">
        <v>78</v>
      </c>
      <c r="O777" t="s">
        <v>79</v>
      </c>
      <c r="P777" t="s">
        <v>550</v>
      </c>
      <c r="Q777" t="s"/>
      <c r="R777" t="s">
        <v>80</v>
      </c>
      <c r="S777" t="s">
        <v>290</v>
      </c>
      <c r="T777" t="s">
        <v>82</v>
      </c>
      <c r="U777" t="s"/>
      <c r="V777" t="s">
        <v>83</v>
      </c>
      <c r="W777" t="s">
        <v>84</v>
      </c>
      <c r="X777" t="s"/>
      <c r="Y777" t="s">
        <v>85</v>
      </c>
      <c r="Z777">
        <f>HYPERLINK("https://hotelmonitor-cachepage.eclerx.com/savepage/tk_15432231045101829_sr_2047.html","info")</f>
        <v/>
      </c>
      <c r="AA777" t="n">
        <v>1128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>
        <v>87</v>
      </c>
      <c r="AO777" t="s">
        <v>88</v>
      </c>
      <c r="AP777" t="n">
        <v>573</v>
      </c>
      <c r="AQ777" t="s">
        <v>89</v>
      </c>
      <c r="AR777" t="s">
        <v>113</v>
      </c>
      <c r="AS777" t="s"/>
      <c r="AT777" t="s">
        <v>91</v>
      </c>
      <c r="AU777" t="s"/>
      <c r="AV777" t="s"/>
      <c r="AW777" t="s"/>
      <c r="AX777" t="s"/>
      <c r="AY777" t="n">
        <v>2900149</v>
      </c>
      <c r="AZ777" t="s">
        <v>551</v>
      </c>
      <c r="BA777" t="s"/>
      <c r="BB777" t="n">
        <v>291406</v>
      </c>
      <c r="BC777" t="n">
        <v>-16.734135</v>
      </c>
      <c r="BD777" t="n">
        <v>28.08937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93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549</v>
      </c>
      <c r="F778" t="n">
        <v>3551429</v>
      </c>
      <c r="G778" t="s">
        <v>74</v>
      </c>
      <c r="H778" t="s">
        <v>75</v>
      </c>
      <c r="I778" t="s"/>
      <c r="J778" t="s">
        <v>76</v>
      </c>
      <c r="K778" t="n">
        <v>115</v>
      </c>
      <c r="L778" t="s">
        <v>77</v>
      </c>
      <c r="M778" t="s"/>
      <c r="N778" t="s">
        <v>78</v>
      </c>
      <c r="O778" t="s">
        <v>79</v>
      </c>
      <c r="P778" t="s">
        <v>550</v>
      </c>
      <c r="Q778" t="s"/>
      <c r="R778" t="s">
        <v>80</v>
      </c>
      <c r="S778" t="s">
        <v>419</v>
      </c>
      <c r="T778" t="s">
        <v>82</v>
      </c>
      <c r="U778" t="s"/>
      <c r="V778" t="s">
        <v>83</v>
      </c>
      <c r="W778" t="s">
        <v>84</v>
      </c>
      <c r="X778" t="s"/>
      <c r="Y778" t="s">
        <v>85</v>
      </c>
      <c r="Z778">
        <f>HYPERLINK("https://hotelmonitor-cachepage.eclerx.com/savepage/tk_15432231045101829_sr_2047.html","info")</f>
        <v/>
      </c>
      <c r="AA778" t="n">
        <v>1128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>
        <v>87</v>
      </c>
      <c r="AO778" t="s">
        <v>88</v>
      </c>
      <c r="AP778" t="n">
        <v>573</v>
      </c>
      <c r="AQ778" t="s">
        <v>89</v>
      </c>
      <c r="AR778" t="s">
        <v>96</v>
      </c>
      <c r="AS778" t="s"/>
      <c r="AT778" t="s">
        <v>91</v>
      </c>
      <c r="AU778" t="s"/>
      <c r="AV778" t="s"/>
      <c r="AW778" t="s"/>
      <c r="AX778" t="s"/>
      <c r="AY778" t="n">
        <v>2900149</v>
      </c>
      <c r="AZ778" t="s">
        <v>551</v>
      </c>
      <c r="BA778" t="s"/>
      <c r="BB778" t="n">
        <v>291406</v>
      </c>
      <c r="BC778" t="n">
        <v>-16.734135</v>
      </c>
      <c r="BD778" t="n">
        <v>28.08937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93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549</v>
      </c>
      <c r="F779" t="n">
        <v>3551429</v>
      </c>
      <c r="G779" t="s">
        <v>74</v>
      </c>
      <c r="H779" t="s">
        <v>75</v>
      </c>
      <c r="I779" t="s"/>
      <c r="J779" t="s">
        <v>76</v>
      </c>
      <c r="K779" t="n">
        <v>134</v>
      </c>
      <c r="L779" t="s">
        <v>77</v>
      </c>
      <c r="M779" t="s"/>
      <c r="N779" t="s">
        <v>78</v>
      </c>
      <c r="O779" t="s">
        <v>79</v>
      </c>
      <c r="P779" t="s">
        <v>550</v>
      </c>
      <c r="Q779" t="s"/>
      <c r="R779" t="s">
        <v>80</v>
      </c>
      <c r="S779" t="s">
        <v>553</v>
      </c>
      <c r="T779" t="s">
        <v>82</v>
      </c>
      <c r="U779" t="s"/>
      <c r="V779" t="s">
        <v>83</v>
      </c>
      <c r="W779" t="s">
        <v>84</v>
      </c>
      <c r="X779" t="s"/>
      <c r="Y779" t="s">
        <v>85</v>
      </c>
      <c r="Z779">
        <f>HYPERLINK("https://hotelmonitor-cachepage.eclerx.com/savepage/tk_15432231045101829_sr_2047.html","info")</f>
        <v/>
      </c>
      <c r="AA779" t="n">
        <v>1128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>
        <v>87</v>
      </c>
      <c r="AO779" t="s">
        <v>88</v>
      </c>
      <c r="AP779" t="n">
        <v>573</v>
      </c>
      <c r="AQ779" t="s">
        <v>89</v>
      </c>
      <c r="AR779" t="s">
        <v>109</v>
      </c>
      <c r="AS779" t="s"/>
      <c r="AT779" t="s">
        <v>91</v>
      </c>
      <c r="AU779" t="s"/>
      <c r="AV779" t="s"/>
      <c r="AW779" t="s"/>
      <c r="AX779" t="s"/>
      <c r="AY779" t="n">
        <v>2900149</v>
      </c>
      <c r="AZ779" t="s">
        <v>551</v>
      </c>
      <c r="BA779" t="s"/>
      <c r="BB779" t="n">
        <v>291406</v>
      </c>
      <c r="BC779" t="n">
        <v>-16.734135</v>
      </c>
      <c r="BD779" t="n">
        <v>28.08937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93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549</v>
      </c>
      <c r="F780" t="n">
        <v>3551429</v>
      </c>
      <c r="G780" t="s">
        <v>74</v>
      </c>
      <c r="H780" t="s">
        <v>75</v>
      </c>
      <c r="I780" t="s"/>
      <c r="J780" t="s">
        <v>76</v>
      </c>
      <c r="K780" t="n">
        <v>115</v>
      </c>
      <c r="L780" t="s">
        <v>77</v>
      </c>
      <c r="M780" t="s"/>
      <c r="N780" t="s">
        <v>78</v>
      </c>
      <c r="O780" t="s">
        <v>79</v>
      </c>
      <c r="P780" t="s">
        <v>550</v>
      </c>
      <c r="Q780" t="s"/>
      <c r="R780" t="s">
        <v>80</v>
      </c>
      <c r="S780" t="s">
        <v>419</v>
      </c>
      <c r="T780" t="s">
        <v>82</v>
      </c>
      <c r="U780" t="s"/>
      <c r="V780" t="s">
        <v>83</v>
      </c>
      <c r="W780" t="s">
        <v>84</v>
      </c>
      <c r="X780" t="s"/>
      <c r="Y780" t="s">
        <v>85</v>
      </c>
      <c r="Z780">
        <f>HYPERLINK("https://hotelmonitor-cachepage.eclerx.com/savepage/tk_15432231045101829_sr_2047.html","info")</f>
        <v/>
      </c>
      <c r="AA780" t="n">
        <v>1128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>
        <v>87</v>
      </c>
      <c r="AO780" t="s">
        <v>88</v>
      </c>
      <c r="AP780" t="n">
        <v>573</v>
      </c>
      <c r="AQ780" t="s">
        <v>89</v>
      </c>
      <c r="AR780" t="s">
        <v>116</v>
      </c>
      <c r="AS780" t="s"/>
      <c r="AT780" t="s">
        <v>91</v>
      </c>
      <c r="AU780" t="s"/>
      <c r="AV780" t="s"/>
      <c r="AW780" t="s"/>
      <c r="AX780" t="s"/>
      <c r="AY780" t="n">
        <v>2900149</v>
      </c>
      <c r="AZ780" t="s">
        <v>551</v>
      </c>
      <c r="BA780" t="s"/>
      <c r="BB780" t="n">
        <v>291406</v>
      </c>
      <c r="BC780" t="n">
        <v>-16.734135</v>
      </c>
      <c r="BD780" t="n">
        <v>28.08937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93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549</v>
      </c>
      <c r="F781" t="n">
        <v>3551429</v>
      </c>
      <c r="G781" t="s">
        <v>74</v>
      </c>
      <c r="H781" t="s">
        <v>75</v>
      </c>
      <c r="I781" t="s"/>
      <c r="J781" t="s">
        <v>76</v>
      </c>
      <c r="K781" t="n">
        <v>115</v>
      </c>
      <c r="L781" t="s">
        <v>77</v>
      </c>
      <c r="M781" t="s"/>
      <c r="N781" t="s">
        <v>78</v>
      </c>
      <c r="O781" t="s">
        <v>79</v>
      </c>
      <c r="P781" t="s">
        <v>550</v>
      </c>
      <c r="Q781" t="s"/>
      <c r="R781" t="s">
        <v>80</v>
      </c>
      <c r="S781" t="s">
        <v>419</v>
      </c>
      <c r="T781" t="s">
        <v>82</v>
      </c>
      <c r="U781" t="s"/>
      <c r="V781" t="s">
        <v>83</v>
      </c>
      <c r="W781" t="s">
        <v>84</v>
      </c>
      <c r="X781" t="s"/>
      <c r="Y781" t="s">
        <v>85</v>
      </c>
      <c r="Z781">
        <f>HYPERLINK("https://hotelmonitor-cachepage.eclerx.com/savepage/tk_15432231045101829_sr_2047.html","info")</f>
        <v/>
      </c>
      <c r="AA781" t="n">
        <v>1128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>
        <v>87</v>
      </c>
      <c r="AO781" t="s">
        <v>88</v>
      </c>
      <c r="AP781" t="n">
        <v>573</v>
      </c>
      <c r="AQ781" t="s">
        <v>89</v>
      </c>
      <c r="AR781" t="s">
        <v>111</v>
      </c>
      <c r="AS781" t="s"/>
      <c r="AT781" t="s">
        <v>91</v>
      </c>
      <c r="AU781" t="s"/>
      <c r="AV781" t="s"/>
      <c r="AW781" t="s"/>
      <c r="AX781" t="s"/>
      <c r="AY781" t="n">
        <v>2900149</v>
      </c>
      <c r="AZ781" t="s">
        <v>551</v>
      </c>
      <c r="BA781" t="s"/>
      <c r="BB781" t="n">
        <v>291406</v>
      </c>
      <c r="BC781" t="n">
        <v>-16.734135</v>
      </c>
      <c r="BD781" t="n">
        <v>28.08937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93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549</v>
      </c>
      <c r="F782" t="n">
        <v>3551429</v>
      </c>
      <c r="G782" t="s">
        <v>74</v>
      </c>
      <c r="H782" t="s">
        <v>75</v>
      </c>
      <c r="I782" t="s"/>
      <c r="J782" t="s">
        <v>76</v>
      </c>
      <c r="K782" t="n">
        <v>115</v>
      </c>
      <c r="L782" t="s">
        <v>77</v>
      </c>
      <c r="M782" t="s"/>
      <c r="N782" t="s">
        <v>78</v>
      </c>
      <c r="O782" t="s">
        <v>79</v>
      </c>
      <c r="P782" t="s">
        <v>550</v>
      </c>
      <c r="Q782" t="s"/>
      <c r="R782" t="s">
        <v>80</v>
      </c>
      <c r="S782" t="s">
        <v>419</v>
      </c>
      <c r="T782" t="s">
        <v>82</v>
      </c>
      <c r="U782" t="s"/>
      <c r="V782" t="s">
        <v>83</v>
      </c>
      <c r="W782" t="s">
        <v>84</v>
      </c>
      <c r="X782" t="s"/>
      <c r="Y782" t="s">
        <v>85</v>
      </c>
      <c r="Z782">
        <f>HYPERLINK("https://hotelmonitor-cachepage.eclerx.com/savepage/tk_15432231045101829_sr_2047.html","info")</f>
        <v/>
      </c>
      <c r="AA782" t="n">
        <v>1128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/>
      <c r="AM782" t="s"/>
      <c r="AN782" t="s">
        <v>87</v>
      </c>
      <c r="AO782" t="s">
        <v>88</v>
      </c>
      <c r="AP782" t="n">
        <v>573</v>
      </c>
      <c r="AQ782" t="s">
        <v>89</v>
      </c>
      <c r="AR782" t="s">
        <v>96</v>
      </c>
      <c r="AS782" t="s"/>
      <c r="AT782" t="s">
        <v>91</v>
      </c>
      <c r="AU782" t="s"/>
      <c r="AV782" t="s"/>
      <c r="AW782" t="s"/>
      <c r="AX782" t="s"/>
      <c r="AY782" t="n">
        <v>2900149</v>
      </c>
      <c r="AZ782" t="s">
        <v>551</v>
      </c>
      <c r="BA782" t="s"/>
      <c r="BB782" t="n">
        <v>291406</v>
      </c>
      <c r="BC782" t="n">
        <v>-16.734135</v>
      </c>
      <c r="BD782" t="n">
        <v>28.08937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93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554</v>
      </c>
      <c r="F783" t="s"/>
      <c r="G783" t="s">
        <v>74</v>
      </c>
      <c r="H783" t="s">
        <v>75</v>
      </c>
      <c r="I783" t="s"/>
      <c r="J783" t="s">
        <v>76</v>
      </c>
      <c r="K783" t="n">
        <v>80</v>
      </c>
      <c r="L783" t="s">
        <v>77</v>
      </c>
      <c r="M783" t="s"/>
      <c r="N783" t="s">
        <v>78</v>
      </c>
      <c r="O783" t="s">
        <v>79</v>
      </c>
      <c r="P783" t="s">
        <v>554</v>
      </c>
      <c r="Q783" t="s"/>
      <c r="R783" t="s">
        <v>80</v>
      </c>
      <c r="S783" t="s">
        <v>188</v>
      </c>
      <c r="T783" t="s">
        <v>82</v>
      </c>
      <c r="U783" t="s"/>
      <c r="V783" t="s">
        <v>83</v>
      </c>
      <c r="W783" t="s">
        <v>84</v>
      </c>
      <c r="X783" t="s"/>
      <c r="Y783" t="s">
        <v>85</v>
      </c>
      <c r="Z783">
        <f>HYPERLINK("https://hotelmonitor-cachepage.eclerx.com/savepage/tk_15432237270709198_sr_2047.html","info")</f>
        <v/>
      </c>
      <c r="AA783" t="s"/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/>
      <c r="AM783" t="s"/>
      <c r="AN783" t="s">
        <v>87</v>
      </c>
      <c r="AO783" t="s">
        <v>88</v>
      </c>
      <c r="AP783" t="n">
        <v>662</v>
      </c>
      <c r="AQ783" t="s">
        <v>89</v>
      </c>
      <c r="AR783" t="s">
        <v>71</v>
      </c>
      <c r="AS783" t="s"/>
      <c r="AT783" t="s">
        <v>91</v>
      </c>
      <c r="AU783" t="s"/>
      <c r="AV783" t="s"/>
      <c r="AW783" t="s"/>
      <c r="AX783" t="s"/>
      <c r="AY783" t="s"/>
      <c r="AZ783" t="s"/>
      <c r="BA783" t="s"/>
      <c r="BB783" t="s"/>
      <c r="BC783" t="s"/>
      <c r="BD783" t="s"/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93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554</v>
      </c>
      <c r="F784" t="s"/>
      <c r="G784" t="s">
        <v>74</v>
      </c>
      <c r="H784" t="s">
        <v>75</v>
      </c>
      <c r="I784" t="s"/>
      <c r="J784" t="s">
        <v>76</v>
      </c>
      <c r="K784" t="n">
        <v>80</v>
      </c>
      <c r="L784" t="s">
        <v>77</v>
      </c>
      <c r="M784" t="s"/>
      <c r="N784" t="s">
        <v>78</v>
      </c>
      <c r="O784" t="s">
        <v>79</v>
      </c>
      <c r="P784" t="s">
        <v>554</v>
      </c>
      <c r="Q784" t="s"/>
      <c r="R784" t="s">
        <v>80</v>
      </c>
      <c r="S784" t="s">
        <v>188</v>
      </c>
      <c r="T784" t="s">
        <v>82</v>
      </c>
      <c r="U784" t="s"/>
      <c r="V784" t="s">
        <v>83</v>
      </c>
      <c r="W784" t="s">
        <v>84</v>
      </c>
      <c r="X784" t="s"/>
      <c r="Y784" t="s">
        <v>85</v>
      </c>
      <c r="Z784">
        <f>HYPERLINK("https://hotelmonitor-cachepage.eclerx.com/savepage/tk_15432237270709198_sr_2047.html","info")</f>
        <v/>
      </c>
      <c r="AA784" t="s"/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/>
      <c r="AM784" t="s"/>
      <c r="AN784" t="s">
        <v>87</v>
      </c>
      <c r="AO784" t="s">
        <v>88</v>
      </c>
      <c r="AP784" t="n">
        <v>662</v>
      </c>
      <c r="AQ784" t="s">
        <v>89</v>
      </c>
      <c r="AR784" t="s">
        <v>414</v>
      </c>
      <c r="AS784" t="s"/>
      <c r="AT784" t="s">
        <v>91</v>
      </c>
      <c r="AU784" t="s"/>
      <c r="AV784" t="s"/>
      <c r="AW784" t="s"/>
      <c r="AX784" t="s"/>
      <c r="AY784" t="s"/>
      <c r="AZ784" t="s"/>
      <c r="BA784" t="s"/>
      <c r="BB784" t="s"/>
      <c r="BC784" t="s"/>
      <c r="BD784" t="s"/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93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555</v>
      </c>
      <c r="F785" t="s"/>
      <c r="G785" t="s">
        <v>74</v>
      </c>
      <c r="H785" t="s">
        <v>75</v>
      </c>
      <c r="I785" t="s"/>
      <c r="J785" t="s">
        <v>76</v>
      </c>
      <c r="K785" t="n">
        <v>111</v>
      </c>
      <c r="L785" t="s">
        <v>77</v>
      </c>
      <c r="M785" t="s"/>
      <c r="N785" t="s">
        <v>78</v>
      </c>
      <c r="O785" t="s">
        <v>79</v>
      </c>
      <c r="P785" t="s">
        <v>555</v>
      </c>
      <c r="Q785" t="s"/>
      <c r="R785" t="s">
        <v>80</v>
      </c>
      <c r="S785" t="s">
        <v>417</v>
      </c>
      <c r="T785" t="s">
        <v>82</v>
      </c>
      <c r="U785" t="s"/>
      <c r="V785" t="s">
        <v>83</v>
      </c>
      <c r="W785" t="s">
        <v>84</v>
      </c>
      <c r="X785" t="s"/>
      <c r="Y785" t="s">
        <v>85</v>
      </c>
      <c r="Z785">
        <f>HYPERLINK("https://hotelmonitor-cachepage.eclerx.com/savepage/tk_15432239326118119_sr_2047.html","info")</f>
        <v/>
      </c>
      <c r="AA785" t="s"/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/>
      <c r="AM785" t="s"/>
      <c r="AN785" t="s">
        <v>87</v>
      </c>
      <c r="AO785" t="s">
        <v>88</v>
      </c>
      <c r="AP785" t="n">
        <v>691</v>
      </c>
      <c r="AQ785" t="s">
        <v>89</v>
      </c>
      <c r="AR785" t="s">
        <v>71</v>
      </c>
      <c r="AS785" t="s"/>
      <c r="AT785" t="s">
        <v>91</v>
      </c>
      <c r="AU785" t="s"/>
      <c r="AV785" t="s"/>
      <c r="AW785" t="s"/>
      <c r="AX785" t="s"/>
      <c r="AY785" t="s"/>
      <c r="AZ785" t="s"/>
      <c r="BA785" t="s"/>
      <c r="BB785" t="s"/>
      <c r="BC785" t="s"/>
      <c r="BD785" t="s"/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93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555</v>
      </c>
      <c r="F786" t="s"/>
      <c r="G786" t="s">
        <v>74</v>
      </c>
      <c r="H786" t="s">
        <v>75</v>
      </c>
      <c r="I786" t="s"/>
      <c r="J786" t="s">
        <v>76</v>
      </c>
      <c r="K786" t="n">
        <v>111</v>
      </c>
      <c r="L786" t="s">
        <v>77</v>
      </c>
      <c r="M786" t="s"/>
      <c r="N786" t="s">
        <v>78</v>
      </c>
      <c r="O786" t="s">
        <v>79</v>
      </c>
      <c r="P786" t="s">
        <v>555</v>
      </c>
      <c r="Q786" t="s"/>
      <c r="R786" t="s">
        <v>80</v>
      </c>
      <c r="S786" t="s">
        <v>417</v>
      </c>
      <c r="T786" t="s">
        <v>82</v>
      </c>
      <c r="U786" t="s"/>
      <c r="V786" t="s">
        <v>83</v>
      </c>
      <c r="W786" t="s">
        <v>84</v>
      </c>
      <c r="X786" t="s"/>
      <c r="Y786" t="s">
        <v>85</v>
      </c>
      <c r="Z786">
        <f>HYPERLINK("https://hotelmonitor-cachepage.eclerx.com/savepage/tk_15432239326118119_sr_2047.html","info")</f>
        <v/>
      </c>
      <c r="AA786" t="s"/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>
        <v>87</v>
      </c>
      <c r="AO786" t="s">
        <v>88</v>
      </c>
      <c r="AP786" t="n">
        <v>691</v>
      </c>
      <c r="AQ786" t="s">
        <v>89</v>
      </c>
      <c r="AR786" t="s">
        <v>121</v>
      </c>
      <c r="AS786" t="s"/>
      <c r="AT786" t="s">
        <v>91</v>
      </c>
      <c r="AU786" t="s"/>
      <c r="AV786" t="s"/>
      <c r="AW786" t="s"/>
      <c r="AX786" t="s"/>
      <c r="AY786" t="s"/>
      <c r="AZ786" t="s"/>
      <c r="BA786" t="s"/>
      <c r="BB786" t="s"/>
      <c r="BC786" t="s"/>
      <c r="BD786" t="s"/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93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556</v>
      </c>
      <c r="F787" t="s"/>
      <c r="G787" t="s">
        <v>74</v>
      </c>
      <c r="H787" t="s">
        <v>75</v>
      </c>
      <c r="I787" t="s"/>
      <c r="J787" t="s">
        <v>76</v>
      </c>
      <c r="K787" t="n">
        <v>173</v>
      </c>
      <c r="L787" t="s">
        <v>77</v>
      </c>
      <c r="M787" t="s"/>
      <c r="N787" t="s">
        <v>78</v>
      </c>
      <c r="O787" t="s">
        <v>79</v>
      </c>
      <c r="P787" t="s">
        <v>556</v>
      </c>
      <c r="Q787" t="s"/>
      <c r="R787" t="s">
        <v>80</v>
      </c>
      <c r="S787" t="s">
        <v>166</v>
      </c>
      <c r="T787" t="s">
        <v>82</v>
      </c>
      <c r="U787" t="s"/>
      <c r="V787" t="s">
        <v>83</v>
      </c>
      <c r="W787" t="s">
        <v>84</v>
      </c>
      <c r="X787" t="s"/>
      <c r="Y787" t="s">
        <v>85</v>
      </c>
      <c r="Z787">
        <f>HYPERLINK("https://hotelmonitor-cachepage.eclerx.com/savepage/tk_15432223714641209_sr_2047.html","info")</f>
        <v/>
      </c>
      <c r="AA787" t="s"/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/>
      <c r="AM787" t="s"/>
      <c r="AN787" t="s">
        <v>87</v>
      </c>
      <c r="AO787" t="s">
        <v>88</v>
      </c>
      <c r="AP787" t="n">
        <v>469</v>
      </c>
      <c r="AQ787" t="s">
        <v>89</v>
      </c>
      <c r="AR787" t="s">
        <v>213</v>
      </c>
      <c r="AS787" t="s"/>
      <c r="AT787" t="s">
        <v>91</v>
      </c>
      <c r="AU787" t="s"/>
      <c r="AV787" t="s"/>
      <c r="AW787" t="s"/>
      <c r="AX787" t="s"/>
      <c r="AY787" t="s"/>
      <c r="AZ787" t="s"/>
      <c r="BA787" t="s"/>
      <c r="BB787" t="n">
        <v>530881</v>
      </c>
      <c r="BC787" t="s"/>
      <c r="BD787" t="s"/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93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556</v>
      </c>
      <c r="F788" t="s"/>
      <c r="G788" t="s">
        <v>74</v>
      </c>
      <c r="H788" t="s">
        <v>75</v>
      </c>
      <c r="I788" t="s"/>
      <c r="J788" t="s">
        <v>76</v>
      </c>
      <c r="K788" t="n">
        <v>192</v>
      </c>
      <c r="L788" t="s">
        <v>77</v>
      </c>
      <c r="M788" t="s"/>
      <c r="N788" t="s">
        <v>78</v>
      </c>
      <c r="O788" t="s">
        <v>79</v>
      </c>
      <c r="P788" t="s">
        <v>556</v>
      </c>
      <c r="Q788" t="s"/>
      <c r="R788" t="s">
        <v>80</v>
      </c>
      <c r="S788" t="s">
        <v>557</v>
      </c>
      <c r="T788" t="s">
        <v>82</v>
      </c>
      <c r="U788" t="s"/>
      <c r="V788" t="s">
        <v>83</v>
      </c>
      <c r="W788" t="s">
        <v>84</v>
      </c>
      <c r="X788" t="s"/>
      <c r="Y788" t="s">
        <v>85</v>
      </c>
      <c r="Z788">
        <f>HYPERLINK("https://hotelmonitor-cachepage.eclerx.com/savepage/tk_15432223714641209_sr_2047.html","info")</f>
        <v/>
      </c>
      <c r="AA788" t="s"/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/>
      <c r="AM788" t="s"/>
      <c r="AN788" t="s">
        <v>87</v>
      </c>
      <c r="AO788" t="s">
        <v>88</v>
      </c>
      <c r="AP788" t="n">
        <v>469</v>
      </c>
      <c r="AQ788" t="s">
        <v>89</v>
      </c>
      <c r="AR788" t="s">
        <v>111</v>
      </c>
      <c r="AS788" t="s"/>
      <c r="AT788" t="s">
        <v>91</v>
      </c>
      <c r="AU788" t="s"/>
      <c r="AV788" t="s"/>
      <c r="AW788" t="s"/>
      <c r="AX788" t="s"/>
      <c r="AY788" t="s"/>
      <c r="AZ788" t="s"/>
      <c r="BA788" t="s"/>
      <c r="BB788" t="n">
        <v>530881</v>
      </c>
      <c r="BC788" t="s"/>
      <c r="BD788" t="s"/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93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556</v>
      </c>
      <c r="F789" t="s"/>
      <c r="G789" t="s">
        <v>74</v>
      </c>
      <c r="H789" t="s">
        <v>75</v>
      </c>
      <c r="I789" t="s"/>
      <c r="J789" t="s">
        <v>76</v>
      </c>
      <c r="K789" t="n">
        <v>193</v>
      </c>
      <c r="L789" t="s">
        <v>77</v>
      </c>
      <c r="M789" t="s"/>
      <c r="N789" t="s">
        <v>78</v>
      </c>
      <c r="O789" t="s">
        <v>79</v>
      </c>
      <c r="P789" t="s">
        <v>556</v>
      </c>
      <c r="Q789" t="s"/>
      <c r="R789" t="s">
        <v>80</v>
      </c>
      <c r="S789" t="s">
        <v>558</v>
      </c>
      <c r="T789" t="s">
        <v>82</v>
      </c>
      <c r="U789" t="s"/>
      <c r="V789" t="s">
        <v>83</v>
      </c>
      <c r="W789" t="s">
        <v>84</v>
      </c>
      <c r="X789" t="s"/>
      <c r="Y789" t="s">
        <v>85</v>
      </c>
      <c r="Z789">
        <f>HYPERLINK("https://hotelmonitor-cachepage.eclerx.com/savepage/tk_15432223714641209_sr_2047.html","info")</f>
        <v/>
      </c>
      <c r="AA789" t="s"/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/>
      <c r="AM789" t="s"/>
      <c r="AN789" t="s">
        <v>87</v>
      </c>
      <c r="AO789" t="s">
        <v>88</v>
      </c>
      <c r="AP789" t="n">
        <v>469</v>
      </c>
      <c r="AQ789" t="s">
        <v>89</v>
      </c>
      <c r="AR789" t="s">
        <v>99</v>
      </c>
      <c r="AS789" t="s"/>
      <c r="AT789" t="s">
        <v>91</v>
      </c>
      <c r="AU789" t="s"/>
      <c r="AV789" t="s"/>
      <c r="AW789" t="s"/>
      <c r="AX789" t="s"/>
      <c r="AY789" t="s"/>
      <c r="AZ789" t="s"/>
      <c r="BA789" t="s"/>
      <c r="BB789" t="n">
        <v>530881</v>
      </c>
      <c r="BC789" t="s"/>
      <c r="BD789" t="s"/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93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556</v>
      </c>
      <c r="F790" t="s"/>
      <c r="G790" t="s">
        <v>74</v>
      </c>
      <c r="H790" t="s">
        <v>75</v>
      </c>
      <c r="I790" t="s"/>
      <c r="J790" t="s">
        <v>76</v>
      </c>
      <c r="K790" t="n">
        <v>207</v>
      </c>
      <c r="L790" t="s">
        <v>77</v>
      </c>
      <c r="M790" t="s"/>
      <c r="N790" t="s">
        <v>78</v>
      </c>
      <c r="O790" t="s">
        <v>79</v>
      </c>
      <c r="P790" t="s">
        <v>556</v>
      </c>
      <c r="Q790" t="s"/>
      <c r="R790" t="s">
        <v>80</v>
      </c>
      <c r="S790" t="s">
        <v>559</v>
      </c>
      <c r="T790" t="s">
        <v>82</v>
      </c>
      <c r="U790" t="s"/>
      <c r="V790" t="s">
        <v>83</v>
      </c>
      <c r="W790" t="s">
        <v>84</v>
      </c>
      <c r="X790" t="s"/>
      <c r="Y790" t="s">
        <v>85</v>
      </c>
      <c r="Z790">
        <f>HYPERLINK("https://hotelmonitor-cachepage.eclerx.com/savepage/tk_15432223714641209_sr_2047.html","info")</f>
        <v/>
      </c>
      <c r="AA790" t="s"/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/>
      <c r="AM790" t="s"/>
      <c r="AN790" t="s">
        <v>87</v>
      </c>
      <c r="AO790" t="s">
        <v>88</v>
      </c>
      <c r="AP790" t="n">
        <v>469</v>
      </c>
      <c r="AQ790" t="s">
        <v>89</v>
      </c>
      <c r="AR790" t="s">
        <v>299</v>
      </c>
      <c r="AS790" t="s"/>
      <c r="AT790" t="s">
        <v>91</v>
      </c>
      <c r="AU790" t="s"/>
      <c r="AV790" t="s"/>
      <c r="AW790" t="s"/>
      <c r="AX790" t="s"/>
      <c r="AY790" t="s"/>
      <c r="AZ790" t="s"/>
      <c r="BA790" t="s"/>
      <c r="BB790" t="n">
        <v>530881</v>
      </c>
      <c r="BC790" t="s"/>
      <c r="BD790" t="s"/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93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556</v>
      </c>
      <c r="F791" t="s"/>
      <c r="G791" t="s">
        <v>74</v>
      </c>
      <c r="H791" t="s">
        <v>75</v>
      </c>
      <c r="I791" t="s"/>
      <c r="J791" t="s">
        <v>76</v>
      </c>
      <c r="K791" t="n">
        <v>203</v>
      </c>
      <c r="L791" t="s">
        <v>77</v>
      </c>
      <c r="M791" t="s"/>
      <c r="N791" t="s">
        <v>78</v>
      </c>
      <c r="O791" t="s">
        <v>79</v>
      </c>
      <c r="P791" t="s">
        <v>556</v>
      </c>
      <c r="Q791" t="s"/>
      <c r="R791" t="s">
        <v>80</v>
      </c>
      <c r="S791" t="s">
        <v>560</v>
      </c>
      <c r="T791" t="s">
        <v>82</v>
      </c>
      <c r="U791" t="s"/>
      <c r="V791" t="s">
        <v>83</v>
      </c>
      <c r="W791" t="s">
        <v>84</v>
      </c>
      <c r="X791" t="s"/>
      <c r="Y791" t="s">
        <v>85</v>
      </c>
      <c r="Z791">
        <f>HYPERLINK("https://hotelmonitor-cachepage.eclerx.com/savepage/tk_15432223714641209_sr_2047.html","info")</f>
        <v/>
      </c>
      <c r="AA791" t="s"/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/>
      <c r="AM791" t="s"/>
      <c r="AN791" t="s">
        <v>87</v>
      </c>
      <c r="AO791" t="s">
        <v>88</v>
      </c>
      <c r="AP791" t="n">
        <v>469</v>
      </c>
      <c r="AQ791" t="s">
        <v>89</v>
      </c>
      <c r="AR791" t="s">
        <v>221</v>
      </c>
      <c r="AS791" t="s"/>
      <c r="AT791" t="s">
        <v>91</v>
      </c>
      <c r="AU791" t="s"/>
      <c r="AV791" t="s"/>
      <c r="AW791" t="s"/>
      <c r="AX791" t="s"/>
      <c r="AY791" t="s"/>
      <c r="AZ791" t="s"/>
      <c r="BA791" t="s"/>
      <c r="BB791" t="n">
        <v>530881</v>
      </c>
      <c r="BC791" t="s"/>
      <c r="BD791" t="s"/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93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561</v>
      </c>
      <c r="F792" t="s"/>
      <c r="G792" t="s">
        <v>74</v>
      </c>
      <c r="H792" t="s">
        <v>75</v>
      </c>
      <c r="I792" t="s"/>
      <c r="J792" t="s">
        <v>76</v>
      </c>
      <c r="K792" t="n">
        <v>57</v>
      </c>
      <c r="L792" t="s">
        <v>77</v>
      </c>
      <c r="M792" t="s"/>
      <c r="N792" t="s">
        <v>78</v>
      </c>
      <c r="O792" t="s">
        <v>79</v>
      </c>
      <c r="P792" t="s">
        <v>561</v>
      </c>
      <c r="Q792" t="s"/>
      <c r="R792" t="s">
        <v>80</v>
      </c>
      <c r="S792" t="s">
        <v>375</v>
      </c>
      <c r="T792" t="s">
        <v>82</v>
      </c>
      <c r="U792" t="s"/>
      <c r="V792" t="s">
        <v>83</v>
      </c>
      <c r="W792" t="s">
        <v>84</v>
      </c>
      <c r="X792" t="s"/>
      <c r="Y792" t="s">
        <v>85</v>
      </c>
      <c r="Z792">
        <f>HYPERLINK("https://hotelmonitor-cachepage.eclerx.com/savepage/tk_15432203682317493_sr_2047.html","info")</f>
        <v/>
      </c>
      <c r="AA792" t="s"/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/>
      <c r="AM792" t="s"/>
      <c r="AN792" t="s">
        <v>87</v>
      </c>
      <c r="AO792" t="s">
        <v>88</v>
      </c>
      <c r="AP792" t="n">
        <v>189</v>
      </c>
      <c r="AQ792" t="s">
        <v>89</v>
      </c>
      <c r="AR792" t="s">
        <v>90</v>
      </c>
      <c r="AS792" t="s"/>
      <c r="AT792" t="s">
        <v>91</v>
      </c>
      <c r="AU792" t="s"/>
      <c r="AV792" t="s"/>
      <c r="AW792" t="s"/>
      <c r="AX792" t="s"/>
      <c r="AY792" t="s"/>
      <c r="AZ792" t="s"/>
      <c r="BA792" t="s"/>
      <c r="BB792" t="n">
        <v>1169143</v>
      </c>
      <c r="BC792" t="s"/>
      <c r="BD792" t="s"/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93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561</v>
      </c>
      <c r="F793" t="s"/>
      <c r="G793" t="s">
        <v>74</v>
      </c>
      <c r="H793" t="s">
        <v>75</v>
      </c>
      <c r="I793" t="s"/>
      <c r="J793" t="s">
        <v>76</v>
      </c>
      <c r="K793" t="n">
        <v>98</v>
      </c>
      <c r="L793" t="s">
        <v>77</v>
      </c>
      <c r="M793" t="s"/>
      <c r="N793" t="s">
        <v>78</v>
      </c>
      <c r="O793" t="s">
        <v>79</v>
      </c>
      <c r="P793" t="s">
        <v>561</v>
      </c>
      <c r="Q793" t="s"/>
      <c r="R793" t="s">
        <v>80</v>
      </c>
      <c r="S793" t="s">
        <v>142</v>
      </c>
      <c r="T793" t="s">
        <v>82</v>
      </c>
      <c r="U793" t="s"/>
      <c r="V793" t="s">
        <v>83</v>
      </c>
      <c r="W793" t="s">
        <v>84</v>
      </c>
      <c r="X793" t="s"/>
      <c r="Y793" t="s">
        <v>85</v>
      </c>
      <c r="Z793">
        <f>HYPERLINK("https://hotelmonitor-cachepage.eclerx.com/savepage/tk_15432203682317493_sr_2047.html","info")</f>
        <v/>
      </c>
      <c r="AA793" t="s"/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/>
      <c r="AM793" t="s"/>
      <c r="AN793" t="s">
        <v>87</v>
      </c>
      <c r="AO793" t="s">
        <v>88</v>
      </c>
      <c r="AP793" t="n">
        <v>189</v>
      </c>
      <c r="AQ793" t="s">
        <v>89</v>
      </c>
      <c r="AR793" t="s">
        <v>97</v>
      </c>
      <c r="AS793" t="s"/>
      <c r="AT793" t="s">
        <v>91</v>
      </c>
      <c r="AU793" t="s"/>
      <c r="AV793" t="s"/>
      <c r="AW793" t="s"/>
      <c r="AX793" t="s"/>
      <c r="AY793" t="s"/>
      <c r="AZ793" t="s"/>
      <c r="BA793" t="s"/>
      <c r="BB793" t="n">
        <v>1169143</v>
      </c>
      <c r="BC793" t="s"/>
      <c r="BD793" t="s"/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93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561</v>
      </c>
      <c r="F794" t="s"/>
      <c r="G794" t="s">
        <v>74</v>
      </c>
      <c r="H794" t="s">
        <v>75</v>
      </c>
      <c r="I794" t="s"/>
      <c r="J794" t="s">
        <v>76</v>
      </c>
      <c r="K794" t="n">
        <v>98</v>
      </c>
      <c r="L794" t="s">
        <v>77</v>
      </c>
      <c r="M794" t="s"/>
      <c r="N794" t="s">
        <v>78</v>
      </c>
      <c r="O794" t="s">
        <v>79</v>
      </c>
      <c r="P794" t="s">
        <v>561</v>
      </c>
      <c r="Q794" t="s"/>
      <c r="R794" t="s">
        <v>80</v>
      </c>
      <c r="S794" t="s">
        <v>142</v>
      </c>
      <c r="T794" t="s">
        <v>82</v>
      </c>
      <c r="U794" t="s"/>
      <c r="V794" t="s">
        <v>83</v>
      </c>
      <c r="W794" t="s">
        <v>84</v>
      </c>
      <c r="X794" t="s"/>
      <c r="Y794" t="s">
        <v>85</v>
      </c>
      <c r="Z794">
        <f>HYPERLINK("https://hotelmonitor-cachepage.eclerx.com/savepage/tk_15432203682317493_sr_2047.html","info")</f>
        <v/>
      </c>
      <c r="AA794" t="s"/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>
        <v>87</v>
      </c>
      <c r="AO794" t="s">
        <v>88</v>
      </c>
      <c r="AP794" t="n">
        <v>189</v>
      </c>
      <c r="AQ794" t="s">
        <v>89</v>
      </c>
      <c r="AR794" t="s">
        <v>95</v>
      </c>
      <c r="AS794" t="s"/>
      <c r="AT794" t="s">
        <v>91</v>
      </c>
      <c r="AU794" t="s"/>
      <c r="AV794" t="s"/>
      <c r="AW794" t="s"/>
      <c r="AX794" t="s"/>
      <c r="AY794" t="s"/>
      <c r="AZ794" t="s"/>
      <c r="BA794" t="s"/>
      <c r="BB794" t="n">
        <v>1169143</v>
      </c>
      <c r="BC794" t="s"/>
      <c r="BD794" t="s"/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93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561</v>
      </c>
      <c r="F795" t="s"/>
      <c r="G795" t="s">
        <v>74</v>
      </c>
      <c r="H795" t="s">
        <v>75</v>
      </c>
      <c r="I795" t="s"/>
      <c r="J795" t="s">
        <v>76</v>
      </c>
      <c r="K795" t="n">
        <v>58</v>
      </c>
      <c r="L795" t="s">
        <v>77</v>
      </c>
      <c r="M795" t="s"/>
      <c r="N795" t="s">
        <v>78</v>
      </c>
      <c r="O795" t="s">
        <v>79</v>
      </c>
      <c r="P795" t="s">
        <v>561</v>
      </c>
      <c r="Q795" t="s"/>
      <c r="R795" t="s">
        <v>80</v>
      </c>
      <c r="S795" t="s">
        <v>376</v>
      </c>
      <c r="T795" t="s">
        <v>82</v>
      </c>
      <c r="U795" t="s"/>
      <c r="V795" t="s">
        <v>83</v>
      </c>
      <c r="W795" t="s">
        <v>84</v>
      </c>
      <c r="X795" t="s"/>
      <c r="Y795" t="s">
        <v>85</v>
      </c>
      <c r="Z795">
        <f>HYPERLINK("https://hotelmonitor-cachepage.eclerx.com/savepage/tk_15432203682317493_sr_2047.html","info")</f>
        <v/>
      </c>
      <c r="AA795" t="s"/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>
        <v>87</v>
      </c>
      <c r="AO795" t="s">
        <v>88</v>
      </c>
      <c r="AP795" t="n">
        <v>189</v>
      </c>
      <c r="AQ795" t="s">
        <v>89</v>
      </c>
      <c r="AR795" t="s">
        <v>99</v>
      </c>
      <c r="AS795" t="s"/>
      <c r="AT795" t="s">
        <v>91</v>
      </c>
      <c r="AU795" t="s"/>
      <c r="AV795" t="s"/>
      <c r="AW795" t="s"/>
      <c r="AX795" t="s"/>
      <c r="AY795" t="s"/>
      <c r="AZ795" t="s"/>
      <c r="BA795" t="s"/>
      <c r="BB795" t="n">
        <v>1169143</v>
      </c>
      <c r="BC795" t="s"/>
      <c r="BD795" t="s"/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93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561</v>
      </c>
      <c r="F796" t="s"/>
      <c r="G796" t="s">
        <v>74</v>
      </c>
      <c r="H796" t="s">
        <v>75</v>
      </c>
      <c r="I796" t="s"/>
      <c r="J796" t="s">
        <v>76</v>
      </c>
      <c r="K796" t="n">
        <v>62</v>
      </c>
      <c r="L796" t="s">
        <v>77</v>
      </c>
      <c r="M796" t="s"/>
      <c r="N796" t="s">
        <v>78</v>
      </c>
      <c r="O796" t="s">
        <v>79</v>
      </c>
      <c r="P796" t="s">
        <v>561</v>
      </c>
      <c r="Q796" t="s"/>
      <c r="R796" t="s">
        <v>80</v>
      </c>
      <c r="S796" t="s">
        <v>144</v>
      </c>
      <c r="T796" t="s">
        <v>82</v>
      </c>
      <c r="U796" t="s"/>
      <c r="V796" t="s">
        <v>83</v>
      </c>
      <c r="W796" t="s">
        <v>84</v>
      </c>
      <c r="X796" t="s"/>
      <c r="Y796" t="s">
        <v>85</v>
      </c>
      <c r="Z796">
        <f>HYPERLINK("https://hotelmonitor-cachepage.eclerx.com/savepage/tk_15432203682317493_sr_2047.html","info")</f>
        <v/>
      </c>
      <c r="AA796" t="s"/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>
        <v>87</v>
      </c>
      <c r="AO796" t="s">
        <v>88</v>
      </c>
      <c r="AP796" t="n">
        <v>189</v>
      </c>
      <c r="AQ796" t="s">
        <v>89</v>
      </c>
      <c r="AR796" t="s">
        <v>109</v>
      </c>
      <c r="AS796" t="s"/>
      <c r="AT796" t="s">
        <v>91</v>
      </c>
      <c r="AU796" t="s"/>
      <c r="AV796" t="s"/>
      <c r="AW796" t="s"/>
      <c r="AX796" t="s"/>
      <c r="AY796" t="s"/>
      <c r="AZ796" t="s"/>
      <c r="BA796" t="s"/>
      <c r="BB796" t="n">
        <v>1169143</v>
      </c>
      <c r="BC796" t="s"/>
      <c r="BD796" t="s"/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93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561</v>
      </c>
      <c r="F797" t="s"/>
      <c r="G797" t="s">
        <v>74</v>
      </c>
      <c r="H797" t="s">
        <v>75</v>
      </c>
      <c r="I797" t="s"/>
      <c r="J797" t="s">
        <v>76</v>
      </c>
      <c r="K797" t="n">
        <v>98</v>
      </c>
      <c r="L797" t="s">
        <v>77</v>
      </c>
      <c r="M797" t="s"/>
      <c r="N797" t="s">
        <v>78</v>
      </c>
      <c r="O797" t="s">
        <v>79</v>
      </c>
      <c r="P797" t="s">
        <v>561</v>
      </c>
      <c r="Q797" t="s"/>
      <c r="R797" t="s">
        <v>80</v>
      </c>
      <c r="S797" t="s">
        <v>142</v>
      </c>
      <c r="T797" t="s">
        <v>82</v>
      </c>
      <c r="U797" t="s"/>
      <c r="V797" t="s">
        <v>83</v>
      </c>
      <c r="W797" t="s">
        <v>84</v>
      </c>
      <c r="X797" t="s"/>
      <c r="Y797" t="s">
        <v>85</v>
      </c>
      <c r="Z797">
        <f>HYPERLINK("https://hotelmonitor-cachepage.eclerx.com/savepage/tk_15432203682317493_sr_2047.html","info")</f>
        <v/>
      </c>
      <c r="AA797" t="s"/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>
        <v>87</v>
      </c>
      <c r="AO797" t="s">
        <v>88</v>
      </c>
      <c r="AP797" t="n">
        <v>189</v>
      </c>
      <c r="AQ797" t="s">
        <v>89</v>
      </c>
      <c r="AR797" t="s">
        <v>116</v>
      </c>
      <c r="AS797" t="s"/>
      <c r="AT797" t="s">
        <v>91</v>
      </c>
      <c r="AU797" t="s"/>
      <c r="AV797" t="s"/>
      <c r="AW797" t="s"/>
      <c r="AX797" t="s"/>
      <c r="AY797" t="s"/>
      <c r="AZ797" t="s"/>
      <c r="BA797" t="s"/>
      <c r="BB797" t="n">
        <v>1169143</v>
      </c>
      <c r="BC797" t="s"/>
      <c r="BD797" t="s"/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93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561</v>
      </c>
      <c r="F798" t="s"/>
      <c r="G798" t="s">
        <v>74</v>
      </c>
      <c r="H798" t="s">
        <v>75</v>
      </c>
      <c r="I798" t="s"/>
      <c r="J798" t="s">
        <v>76</v>
      </c>
      <c r="K798" t="n">
        <v>64</v>
      </c>
      <c r="L798" t="s">
        <v>77</v>
      </c>
      <c r="M798" t="s"/>
      <c r="N798" t="s">
        <v>78</v>
      </c>
      <c r="O798" t="s">
        <v>79</v>
      </c>
      <c r="P798" t="s">
        <v>561</v>
      </c>
      <c r="Q798" t="s"/>
      <c r="R798" t="s">
        <v>80</v>
      </c>
      <c r="S798" t="s">
        <v>318</v>
      </c>
      <c r="T798" t="s">
        <v>82</v>
      </c>
      <c r="U798" t="s"/>
      <c r="V798" t="s">
        <v>83</v>
      </c>
      <c r="W798" t="s">
        <v>84</v>
      </c>
      <c r="X798" t="s"/>
      <c r="Y798" t="s">
        <v>85</v>
      </c>
      <c r="Z798">
        <f>HYPERLINK("https://hotelmonitor-cachepage.eclerx.com/savepage/tk_15432203682317493_sr_2047.html","info")</f>
        <v/>
      </c>
      <c r="AA798" t="s"/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>
        <v>87</v>
      </c>
      <c r="AO798" t="s">
        <v>88</v>
      </c>
      <c r="AP798" t="n">
        <v>189</v>
      </c>
      <c r="AQ798" t="s">
        <v>89</v>
      </c>
      <c r="AR798" t="s">
        <v>113</v>
      </c>
      <c r="AS798" t="s"/>
      <c r="AT798" t="s">
        <v>91</v>
      </c>
      <c r="AU798" t="s"/>
      <c r="AV798" t="s"/>
      <c r="AW798" t="s"/>
      <c r="AX798" t="s"/>
      <c r="AY798" t="s"/>
      <c r="AZ798" t="s"/>
      <c r="BA798" t="s"/>
      <c r="BB798" t="n">
        <v>1169143</v>
      </c>
      <c r="BC798" t="s"/>
      <c r="BD798" t="s"/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93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561</v>
      </c>
      <c r="F799" t="s"/>
      <c r="G799" t="s">
        <v>74</v>
      </c>
      <c r="H799" t="s">
        <v>75</v>
      </c>
      <c r="I799" t="s"/>
      <c r="J799" t="s">
        <v>76</v>
      </c>
      <c r="K799" t="n">
        <v>61</v>
      </c>
      <c r="L799" t="s">
        <v>77</v>
      </c>
      <c r="M799" t="s"/>
      <c r="N799" t="s">
        <v>78</v>
      </c>
      <c r="O799" t="s">
        <v>79</v>
      </c>
      <c r="P799" t="s">
        <v>561</v>
      </c>
      <c r="Q799" t="s"/>
      <c r="R799" t="s">
        <v>80</v>
      </c>
      <c r="S799" t="s">
        <v>319</v>
      </c>
      <c r="T799" t="s">
        <v>82</v>
      </c>
      <c r="U799" t="s"/>
      <c r="V799" t="s">
        <v>83</v>
      </c>
      <c r="W799" t="s">
        <v>84</v>
      </c>
      <c r="X799" t="s"/>
      <c r="Y799" t="s">
        <v>85</v>
      </c>
      <c r="Z799">
        <f>HYPERLINK("https://hotelmonitor-cachepage.eclerx.com/savepage/tk_15432203682317493_sr_2047.html","info")</f>
        <v/>
      </c>
      <c r="AA799" t="s"/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>
        <v>87</v>
      </c>
      <c r="AO799" t="s">
        <v>88</v>
      </c>
      <c r="AP799" t="n">
        <v>189</v>
      </c>
      <c r="AQ799" t="s">
        <v>89</v>
      </c>
      <c r="AR799" t="s">
        <v>111</v>
      </c>
      <c r="AS799" t="s"/>
      <c r="AT799" t="s">
        <v>91</v>
      </c>
      <c r="AU799" t="s"/>
      <c r="AV799" t="s"/>
      <c r="AW799" t="s"/>
      <c r="AX799" t="s"/>
      <c r="AY799" t="s"/>
      <c r="AZ799" t="s"/>
      <c r="BA799" t="s"/>
      <c r="BB799" t="n">
        <v>1169143</v>
      </c>
      <c r="BC799" t="s"/>
      <c r="BD799" t="s"/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93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561</v>
      </c>
      <c r="F800" t="s"/>
      <c r="G800" t="s">
        <v>74</v>
      </c>
      <c r="H800" t="s">
        <v>75</v>
      </c>
      <c r="I800" t="s"/>
      <c r="J800" t="s">
        <v>76</v>
      </c>
      <c r="K800" t="n">
        <v>59</v>
      </c>
      <c r="L800" t="s">
        <v>77</v>
      </c>
      <c r="M800" t="s"/>
      <c r="N800" t="s">
        <v>78</v>
      </c>
      <c r="O800" t="s">
        <v>79</v>
      </c>
      <c r="P800" t="s">
        <v>561</v>
      </c>
      <c r="Q800" t="s"/>
      <c r="R800" t="s">
        <v>80</v>
      </c>
      <c r="S800" t="s">
        <v>377</v>
      </c>
      <c r="T800" t="s">
        <v>82</v>
      </c>
      <c r="U800" t="s"/>
      <c r="V800" t="s">
        <v>83</v>
      </c>
      <c r="W800" t="s">
        <v>84</v>
      </c>
      <c r="X800" t="s"/>
      <c r="Y800" t="s">
        <v>85</v>
      </c>
      <c r="Z800">
        <f>HYPERLINK("https://hotelmonitor-cachepage.eclerx.com/savepage/tk_15432203682317493_sr_2047.html","info")</f>
        <v/>
      </c>
      <c r="AA800" t="s"/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>
        <v>87</v>
      </c>
      <c r="AO800" t="s">
        <v>88</v>
      </c>
      <c r="AP800" t="n">
        <v>189</v>
      </c>
      <c r="AQ800" t="s">
        <v>89</v>
      </c>
      <c r="AR800" t="s">
        <v>105</v>
      </c>
      <c r="AS800" t="s"/>
      <c r="AT800" t="s">
        <v>91</v>
      </c>
      <c r="AU800" t="s"/>
      <c r="AV800" t="s"/>
      <c r="AW800" t="s"/>
      <c r="AX800" t="s"/>
      <c r="AY800" t="s"/>
      <c r="AZ800" t="s"/>
      <c r="BA800" t="s"/>
      <c r="BB800" t="n">
        <v>1169143</v>
      </c>
      <c r="BC800" t="s"/>
      <c r="BD800" t="s"/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93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561</v>
      </c>
      <c r="F801" t="s"/>
      <c r="G801" t="s">
        <v>74</v>
      </c>
      <c r="H801" t="s">
        <v>75</v>
      </c>
      <c r="I801" t="s"/>
      <c r="J801" t="s">
        <v>76</v>
      </c>
      <c r="K801" t="n">
        <v>62</v>
      </c>
      <c r="L801" t="s">
        <v>77</v>
      </c>
      <c r="M801" t="s"/>
      <c r="N801" t="s">
        <v>78</v>
      </c>
      <c r="O801" t="s">
        <v>79</v>
      </c>
      <c r="P801" t="s">
        <v>561</v>
      </c>
      <c r="Q801" t="s"/>
      <c r="R801" t="s">
        <v>80</v>
      </c>
      <c r="S801" t="s">
        <v>144</v>
      </c>
      <c r="T801" t="s">
        <v>82</v>
      </c>
      <c r="U801" t="s"/>
      <c r="V801" t="s">
        <v>83</v>
      </c>
      <c r="W801" t="s">
        <v>84</v>
      </c>
      <c r="X801" t="s"/>
      <c r="Y801" t="s">
        <v>85</v>
      </c>
      <c r="Z801">
        <f>HYPERLINK("https://hotelmonitor-cachepage.eclerx.com/savepage/tk_15432203682317493_sr_2047.html","info")</f>
        <v/>
      </c>
      <c r="AA801" t="s"/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>
        <v>87</v>
      </c>
      <c r="AO801" t="s">
        <v>88</v>
      </c>
      <c r="AP801" t="n">
        <v>189</v>
      </c>
      <c r="AQ801" t="s">
        <v>89</v>
      </c>
      <c r="AR801" t="s">
        <v>115</v>
      </c>
      <c r="AS801" t="s"/>
      <c r="AT801" t="s">
        <v>91</v>
      </c>
      <c r="AU801" t="s"/>
      <c r="AV801" t="s"/>
      <c r="AW801" t="s"/>
      <c r="AX801" t="s"/>
      <c r="AY801" t="s"/>
      <c r="AZ801" t="s"/>
      <c r="BA801" t="s"/>
      <c r="BB801" t="n">
        <v>1169143</v>
      </c>
      <c r="BC801" t="s"/>
      <c r="BD801" t="s"/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93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562</v>
      </c>
      <c r="F802" t="n">
        <v>72099</v>
      </c>
      <c r="G802" t="s">
        <v>74</v>
      </c>
      <c r="H802" t="s">
        <v>75</v>
      </c>
      <c r="I802" t="s"/>
      <c r="J802" t="s">
        <v>76</v>
      </c>
      <c r="K802" t="n">
        <v>129</v>
      </c>
      <c r="L802" t="s">
        <v>77</v>
      </c>
      <c r="M802" t="s"/>
      <c r="N802" t="s">
        <v>78</v>
      </c>
      <c r="O802" t="s">
        <v>79</v>
      </c>
      <c r="P802" t="s">
        <v>563</v>
      </c>
      <c r="Q802" t="s"/>
      <c r="R802" t="s">
        <v>80</v>
      </c>
      <c r="S802" t="s">
        <v>342</v>
      </c>
      <c r="T802" t="s">
        <v>82</v>
      </c>
      <c r="U802" t="s"/>
      <c r="V802" t="s">
        <v>83</v>
      </c>
      <c r="W802" t="s">
        <v>84</v>
      </c>
      <c r="X802" t="s"/>
      <c r="Y802" t="s">
        <v>85</v>
      </c>
      <c r="Z802">
        <f>HYPERLINK("https://hotelmonitor-cachepage.eclerx.com/savepage/tk_1543219818308961_sr_2047.html","info")</f>
        <v/>
      </c>
      <c r="AA802" t="n">
        <v>16110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>
        <v>87</v>
      </c>
      <c r="AO802" t="s">
        <v>88</v>
      </c>
      <c r="AP802" t="n">
        <v>112</v>
      </c>
      <c r="AQ802" t="s">
        <v>89</v>
      </c>
      <c r="AR802" t="s">
        <v>99</v>
      </c>
      <c r="AS802" t="s"/>
      <c r="AT802" t="s">
        <v>91</v>
      </c>
      <c r="AU802" t="s"/>
      <c r="AV802" t="s"/>
      <c r="AW802" t="s"/>
      <c r="AX802" t="s"/>
      <c r="AY802" t="n">
        <v>2267966</v>
      </c>
      <c r="AZ802" t="s">
        <v>564</v>
      </c>
      <c r="BA802" t="s"/>
      <c r="BB802" t="n">
        <v>566003</v>
      </c>
      <c r="BC802" t="n">
        <v>-16.545801</v>
      </c>
      <c r="BD802" t="n">
        <v>28.399971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93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562</v>
      </c>
      <c r="F803" t="n">
        <v>72099</v>
      </c>
      <c r="G803" t="s">
        <v>74</v>
      </c>
      <c r="H803" t="s">
        <v>75</v>
      </c>
      <c r="I803" t="s"/>
      <c r="J803" t="s">
        <v>76</v>
      </c>
      <c r="K803" t="n">
        <v>134</v>
      </c>
      <c r="L803" t="s">
        <v>77</v>
      </c>
      <c r="M803" t="s"/>
      <c r="N803" t="s">
        <v>78</v>
      </c>
      <c r="O803" t="s">
        <v>79</v>
      </c>
      <c r="P803" t="s">
        <v>563</v>
      </c>
      <c r="Q803" t="s"/>
      <c r="R803" t="s">
        <v>80</v>
      </c>
      <c r="S803" t="s">
        <v>553</v>
      </c>
      <c r="T803" t="s">
        <v>82</v>
      </c>
      <c r="U803" t="s"/>
      <c r="V803" t="s">
        <v>83</v>
      </c>
      <c r="W803" t="s">
        <v>84</v>
      </c>
      <c r="X803" t="s"/>
      <c r="Y803" t="s">
        <v>85</v>
      </c>
      <c r="Z803">
        <f>HYPERLINK("https://hotelmonitor-cachepage.eclerx.com/savepage/tk_1543219818308961_sr_2047.html","info")</f>
        <v/>
      </c>
      <c r="AA803" t="n">
        <v>16110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>
        <v>87</v>
      </c>
      <c r="AO803" t="s">
        <v>88</v>
      </c>
      <c r="AP803" t="n">
        <v>112</v>
      </c>
      <c r="AQ803" t="s">
        <v>89</v>
      </c>
      <c r="AR803" t="s">
        <v>90</v>
      </c>
      <c r="AS803" t="s"/>
      <c r="AT803" t="s">
        <v>91</v>
      </c>
      <c r="AU803" t="s"/>
      <c r="AV803" t="s"/>
      <c r="AW803" t="s"/>
      <c r="AX803" t="s"/>
      <c r="AY803" t="n">
        <v>2267966</v>
      </c>
      <c r="AZ803" t="s">
        <v>564</v>
      </c>
      <c r="BA803" t="s"/>
      <c r="BB803" t="n">
        <v>566003</v>
      </c>
      <c r="BC803" t="n">
        <v>-16.545801</v>
      </c>
      <c r="BD803" t="n">
        <v>28.399971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93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562</v>
      </c>
      <c r="F804" t="n">
        <v>72099</v>
      </c>
      <c r="G804" t="s">
        <v>74</v>
      </c>
      <c r="H804" t="s">
        <v>75</v>
      </c>
      <c r="I804" t="s"/>
      <c r="J804" t="s">
        <v>76</v>
      </c>
      <c r="K804" t="n">
        <v>151</v>
      </c>
      <c r="L804" t="s">
        <v>77</v>
      </c>
      <c r="M804" t="s"/>
      <c r="N804" t="s">
        <v>78</v>
      </c>
      <c r="O804" t="s">
        <v>79</v>
      </c>
      <c r="P804" t="s">
        <v>563</v>
      </c>
      <c r="Q804" t="s"/>
      <c r="R804" t="s">
        <v>80</v>
      </c>
      <c r="S804" t="s">
        <v>131</v>
      </c>
      <c r="T804" t="s">
        <v>82</v>
      </c>
      <c r="U804" t="s"/>
      <c r="V804" t="s">
        <v>83</v>
      </c>
      <c r="W804" t="s">
        <v>84</v>
      </c>
      <c r="X804" t="s"/>
      <c r="Y804" t="s">
        <v>85</v>
      </c>
      <c r="Z804">
        <f>HYPERLINK("https://hotelmonitor-cachepage.eclerx.com/savepage/tk_1543219818308961_sr_2047.html","info")</f>
        <v/>
      </c>
      <c r="AA804" t="n">
        <v>16110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>
        <v>87</v>
      </c>
      <c r="AO804" t="s">
        <v>88</v>
      </c>
      <c r="AP804" t="n">
        <v>112</v>
      </c>
      <c r="AQ804" t="s">
        <v>89</v>
      </c>
      <c r="AR804" t="s">
        <v>105</v>
      </c>
      <c r="AS804" t="s"/>
      <c r="AT804" t="s">
        <v>91</v>
      </c>
      <c r="AU804" t="s"/>
      <c r="AV804" t="s"/>
      <c r="AW804" t="s"/>
      <c r="AX804" t="s"/>
      <c r="AY804" t="n">
        <v>2267966</v>
      </c>
      <c r="AZ804" t="s">
        <v>564</v>
      </c>
      <c r="BA804" t="s"/>
      <c r="BB804" t="n">
        <v>566003</v>
      </c>
      <c r="BC804" t="n">
        <v>-16.545801</v>
      </c>
      <c r="BD804" t="n">
        <v>28.399971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93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562</v>
      </c>
      <c r="F805" t="n">
        <v>72099</v>
      </c>
      <c r="G805" t="s">
        <v>74</v>
      </c>
      <c r="H805" t="s">
        <v>75</v>
      </c>
      <c r="I805" t="s"/>
      <c r="J805" t="s">
        <v>76</v>
      </c>
      <c r="K805" t="n">
        <v>135</v>
      </c>
      <c r="L805" t="s">
        <v>77</v>
      </c>
      <c r="M805" t="s"/>
      <c r="N805" t="s">
        <v>78</v>
      </c>
      <c r="O805" t="s">
        <v>79</v>
      </c>
      <c r="P805" t="s">
        <v>563</v>
      </c>
      <c r="Q805" t="s"/>
      <c r="R805" t="s">
        <v>80</v>
      </c>
      <c r="S805" t="s">
        <v>565</v>
      </c>
      <c r="T805" t="s">
        <v>82</v>
      </c>
      <c r="U805" t="s"/>
      <c r="V805" t="s">
        <v>83</v>
      </c>
      <c r="W805" t="s">
        <v>84</v>
      </c>
      <c r="X805" t="s"/>
      <c r="Y805" t="s">
        <v>85</v>
      </c>
      <c r="Z805">
        <f>HYPERLINK("https://hotelmonitor-cachepage.eclerx.com/savepage/tk_1543219818308961_sr_2047.html","info")</f>
        <v/>
      </c>
      <c r="AA805" t="n">
        <v>16110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>
        <v>87</v>
      </c>
      <c r="AO805" t="s">
        <v>88</v>
      </c>
      <c r="AP805" t="n">
        <v>112</v>
      </c>
      <c r="AQ805" t="s">
        <v>89</v>
      </c>
      <c r="AR805" t="s">
        <v>113</v>
      </c>
      <c r="AS805" t="s"/>
      <c r="AT805" t="s">
        <v>91</v>
      </c>
      <c r="AU805" t="s"/>
      <c r="AV805" t="s"/>
      <c r="AW805" t="s"/>
      <c r="AX805" t="s"/>
      <c r="AY805" t="n">
        <v>2267966</v>
      </c>
      <c r="AZ805" t="s">
        <v>564</v>
      </c>
      <c r="BA805" t="s"/>
      <c r="BB805" t="n">
        <v>566003</v>
      </c>
      <c r="BC805" t="n">
        <v>-16.545801</v>
      </c>
      <c r="BD805" t="n">
        <v>28.399971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93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562</v>
      </c>
      <c r="F806" t="n">
        <v>72099</v>
      </c>
      <c r="G806" t="s">
        <v>74</v>
      </c>
      <c r="H806" t="s">
        <v>75</v>
      </c>
      <c r="I806" t="s"/>
      <c r="J806" t="s">
        <v>76</v>
      </c>
      <c r="K806" t="n">
        <v>140</v>
      </c>
      <c r="L806" t="s">
        <v>77</v>
      </c>
      <c r="M806" t="s"/>
      <c r="N806" t="s">
        <v>78</v>
      </c>
      <c r="O806" t="s">
        <v>79</v>
      </c>
      <c r="P806" t="s">
        <v>563</v>
      </c>
      <c r="Q806" t="s"/>
      <c r="R806" t="s">
        <v>80</v>
      </c>
      <c r="S806" t="s">
        <v>566</v>
      </c>
      <c r="T806" t="s">
        <v>82</v>
      </c>
      <c r="U806" t="s"/>
      <c r="V806" t="s">
        <v>83</v>
      </c>
      <c r="W806" t="s">
        <v>84</v>
      </c>
      <c r="X806" t="s"/>
      <c r="Y806" t="s">
        <v>85</v>
      </c>
      <c r="Z806">
        <f>HYPERLINK("https://hotelmonitor-cachepage.eclerx.com/savepage/tk_1543219818308961_sr_2047.html","info")</f>
        <v/>
      </c>
      <c r="AA806" t="n">
        <v>16110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>
        <v>87</v>
      </c>
      <c r="AO806" t="s">
        <v>88</v>
      </c>
      <c r="AP806" t="n">
        <v>112</v>
      </c>
      <c r="AQ806" t="s">
        <v>89</v>
      </c>
      <c r="AR806" t="s">
        <v>96</v>
      </c>
      <c r="AS806" t="s"/>
      <c r="AT806" t="s">
        <v>91</v>
      </c>
      <c r="AU806" t="s"/>
      <c r="AV806" t="s"/>
      <c r="AW806" t="s"/>
      <c r="AX806" t="s"/>
      <c r="AY806" t="n">
        <v>2267966</v>
      </c>
      <c r="AZ806" t="s">
        <v>564</v>
      </c>
      <c r="BA806" t="s"/>
      <c r="BB806" t="n">
        <v>566003</v>
      </c>
      <c r="BC806" t="n">
        <v>-16.545801</v>
      </c>
      <c r="BD806" t="n">
        <v>28.399971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93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562</v>
      </c>
      <c r="F807" t="n">
        <v>72099</v>
      </c>
      <c r="G807" t="s">
        <v>74</v>
      </c>
      <c r="H807" t="s">
        <v>75</v>
      </c>
      <c r="I807" t="s"/>
      <c r="J807" t="s">
        <v>76</v>
      </c>
      <c r="K807" t="n">
        <v>149</v>
      </c>
      <c r="L807" t="s">
        <v>77</v>
      </c>
      <c r="M807" t="s"/>
      <c r="N807" t="s">
        <v>78</v>
      </c>
      <c r="O807" t="s">
        <v>79</v>
      </c>
      <c r="P807" t="s">
        <v>563</v>
      </c>
      <c r="Q807" t="s"/>
      <c r="R807" t="s">
        <v>80</v>
      </c>
      <c r="S807" t="s">
        <v>129</v>
      </c>
      <c r="T807" t="s">
        <v>82</v>
      </c>
      <c r="U807" t="s"/>
      <c r="V807" t="s">
        <v>83</v>
      </c>
      <c r="W807" t="s">
        <v>84</v>
      </c>
      <c r="X807" t="s"/>
      <c r="Y807" t="s">
        <v>85</v>
      </c>
      <c r="Z807">
        <f>HYPERLINK("https://hotelmonitor-cachepage.eclerx.com/savepage/tk_1543219818308961_sr_2047.html","info")</f>
        <v/>
      </c>
      <c r="AA807" t="n">
        <v>16110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>
        <v>87</v>
      </c>
      <c r="AO807" t="s">
        <v>88</v>
      </c>
      <c r="AP807" t="n">
        <v>112</v>
      </c>
      <c r="AQ807" t="s">
        <v>89</v>
      </c>
      <c r="AR807" t="s">
        <v>101</v>
      </c>
      <c r="AS807" t="s"/>
      <c r="AT807" t="s">
        <v>91</v>
      </c>
      <c r="AU807" t="s"/>
      <c r="AV807" t="s"/>
      <c r="AW807" t="s"/>
      <c r="AX807" t="s"/>
      <c r="AY807" t="n">
        <v>2267966</v>
      </c>
      <c r="AZ807" t="s">
        <v>564</v>
      </c>
      <c r="BA807" t="s"/>
      <c r="BB807" t="n">
        <v>566003</v>
      </c>
      <c r="BC807" t="n">
        <v>-16.545801</v>
      </c>
      <c r="BD807" t="n">
        <v>28.399971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93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562</v>
      </c>
      <c r="F808" t="n">
        <v>72099</v>
      </c>
      <c r="G808" t="s">
        <v>74</v>
      </c>
      <c r="H808" t="s">
        <v>75</v>
      </c>
      <c r="I808" t="s"/>
      <c r="J808" t="s">
        <v>76</v>
      </c>
      <c r="K808" t="n">
        <v>140</v>
      </c>
      <c r="L808" t="s">
        <v>77</v>
      </c>
      <c r="M808" t="s"/>
      <c r="N808" t="s">
        <v>78</v>
      </c>
      <c r="O808" t="s">
        <v>79</v>
      </c>
      <c r="P808" t="s">
        <v>563</v>
      </c>
      <c r="Q808" t="s"/>
      <c r="R808" t="s">
        <v>80</v>
      </c>
      <c r="S808" t="s">
        <v>566</v>
      </c>
      <c r="T808" t="s">
        <v>82</v>
      </c>
      <c r="U808" t="s"/>
      <c r="V808" t="s">
        <v>83</v>
      </c>
      <c r="W808" t="s">
        <v>84</v>
      </c>
      <c r="X808" t="s"/>
      <c r="Y808" t="s">
        <v>85</v>
      </c>
      <c r="Z808">
        <f>HYPERLINK("https://hotelmonitor-cachepage.eclerx.com/savepage/tk_1543219818308961_sr_2047.html","info")</f>
        <v/>
      </c>
      <c r="AA808" t="n">
        <v>16110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>
        <v>87</v>
      </c>
      <c r="AO808" t="s">
        <v>88</v>
      </c>
      <c r="AP808" t="n">
        <v>112</v>
      </c>
      <c r="AQ808" t="s">
        <v>89</v>
      </c>
      <c r="AR808" t="s">
        <v>96</v>
      </c>
      <c r="AS808" t="s"/>
      <c r="AT808" t="s">
        <v>91</v>
      </c>
      <c r="AU808" t="s"/>
      <c r="AV808" t="s"/>
      <c r="AW808" t="s"/>
      <c r="AX808" t="s"/>
      <c r="AY808" t="n">
        <v>2267966</v>
      </c>
      <c r="AZ808" t="s">
        <v>564</v>
      </c>
      <c r="BA808" t="s"/>
      <c r="BB808" t="n">
        <v>566003</v>
      </c>
      <c r="BC808" t="n">
        <v>-16.545801</v>
      </c>
      <c r="BD808" t="n">
        <v>28.399971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93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562</v>
      </c>
      <c r="F809" t="n">
        <v>72099</v>
      </c>
      <c r="G809" t="s">
        <v>74</v>
      </c>
      <c r="H809" t="s">
        <v>75</v>
      </c>
      <c r="I809" t="s"/>
      <c r="J809" t="s">
        <v>76</v>
      </c>
      <c r="K809" t="n">
        <v>132</v>
      </c>
      <c r="L809" t="s">
        <v>77</v>
      </c>
      <c r="M809" t="s"/>
      <c r="N809" t="s">
        <v>78</v>
      </c>
      <c r="O809" t="s">
        <v>79</v>
      </c>
      <c r="P809" t="s">
        <v>563</v>
      </c>
      <c r="Q809" t="s"/>
      <c r="R809" t="s">
        <v>80</v>
      </c>
      <c r="S809" t="s">
        <v>251</v>
      </c>
      <c r="T809" t="s">
        <v>82</v>
      </c>
      <c r="U809" t="s"/>
      <c r="V809" t="s">
        <v>83</v>
      </c>
      <c r="W809" t="s">
        <v>84</v>
      </c>
      <c r="X809" t="s"/>
      <c r="Y809" t="s">
        <v>85</v>
      </c>
      <c r="Z809">
        <f>HYPERLINK("https://hotelmonitor-cachepage.eclerx.com/savepage/tk_1543219818308961_sr_2047.html","info")</f>
        <v/>
      </c>
      <c r="AA809" t="n">
        <v>16110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>
        <v>87</v>
      </c>
      <c r="AO809" t="s">
        <v>88</v>
      </c>
      <c r="AP809" t="n">
        <v>112</v>
      </c>
      <c r="AQ809" t="s">
        <v>89</v>
      </c>
      <c r="AR809" t="s">
        <v>111</v>
      </c>
      <c r="AS809" t="s"/>
      <c r="AT809" t="s">
        <v>91</v>
      </c>
      <c r="AU809" t="s"/>
      <c r="AV809" t="s"/>
      <c r="AW809" t="s"/>
      <c r="AX809" t="s"/>
      <c r="AY809" t="n">
        <v>2267966</v>
      </c>
      <c r="AZ809" t="s">
        <v>564</v>
      </c>
      <c r="BA809" t="s"/>
      <c r="BB809" t="n">
        <v>566003</v>
      </c>
      <c r="BC809" t="n">
        <v>-16.545801</v>
      </c>
      <c r="BD809" t="n">
        <v>28.399971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93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562</v>
      </c>
      <c r="F810" t="n">
        <v>72099</v>
      </c>
      <c r="G810" t="s">
        <v>74</v>
      </c>
      <c r="H810" t="s">
        <v>75</v>
      </c>
      <c r="I810" t="s"/>
      <c r="J810" t="s">
        <v>76</v>
      </c>
      <c r="K810" t="n">
        <v>146</v>
      </c>
      <c r="L810" t="s">
        <v>77</v>
      </c>
      <c r="M810" t="s"/>
      <c r="N810" t="s">
        <v>78</v>
      </c>
      <c r="O810" t="s">
        <v>79</v>
      </c>
      <c r="P810" t="s">
        <v>563</v>
      </c>
      <c r="Q810" t="s"/>
      <c r="R810" t="s">
        <v>80</v>
      </c>
      <c r="S810" t="s">
        <v>383</v>
      </c>
      <c r="T810" t="s">
        <v>82</v>
      </c>
      <c r="U810" t="s"/>
      <c r="V810" t="s">
        <v>83</v>
      </c>
      <c r="W810" t="s">
        <v>84</v>
      </c>
      <c r="X810" t="s"/>
      <c r="Y810" t="s">
        <v>85</v>
      </c>
      <c r="Z810">
        <f>HYPERLINK("https://hotelmonitor-cachepage.eclerx.com/savepage/tk_1543219818308961_sr_2047.html","info")</f>
        <v/>
      </c>
      <c r="AA810" t="n">
        <v>16110</v>
      </c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>
        <v>87</v>
      </c>
      <c r="AO810" t="s">
        <v>88</v>
      </c>
      <c r="AP810" t="n">
        <v>112</v>
      </c>
      <c r="AQ810" t="s">
        <v>89</v>
      </c>
      <c r="AR810" t="s">
        <v>293</v>
      </c>
      <c r="AS810" t="s"/>
      <c r="AT810" t="s">
        <v>91</v>
      </c>
      <c r="AU810" t="s"/>
      <c r="AV810" t="s"/>
      <c r="AW810" t="s"/>
      <c r="AX810" t="s"/>
      <c r="AY810" t="n">
        <v>2267966</v>
      </c>
      <c r="AZ810" t="s">
        <v>564</v>
      </c>
      <c r="BA810" t="s"/>
      <c r="BB810" t="n">
        <v>566003</v>
      </c>
      <c r="BC810" t="n">
        <v>-16.545801</v>
      </c>
      <c r="BD810" t="n">
        <v>28.399971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93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562</v>
      </c>
      <c r="F811" t="n">
        <v>72099</v>
      </c>
      <c r="G811" t="s">
        <v>74</v>
      </c>
      <c r="H811" t="s">
        <v>75</v>
      </c>
      <c r="I811" t="s"/>
      <c r="J811" t="s">
        <v>76</v>
      </c>
      <c r="K811" t="n">
        <v>144</v>
      </c>
      <c r="L811" t="s">
        <v>77</v>
      </c>
      <c r="M811" t="s"/>
      <c r="N811" t="s">
        <v>78</v>
      </c>
      <c r="O811" t="s">
        <v>79</v>
      </c>
      <c r="P811" t="s">
        <v>563</v>
      </c>
      <c r="Q811" t="s"/>
      <c r="R811" t="s">
        <v>80</v>
      </c>
      <c r="S811" t="s">
        <v>196</v>
      </c>
      <c r="T811" t="s">
        <v>82</v>
      </c>
      <c r="U811" t="s"/>
      <c r="V811" t="s">
        <v>83</v>
      </c>
      <c r="W811" t="s">
        <v>84</v>
      </c>
      <c r="X811" t="s"/>
      <c r="Y811" t="s">
        <v>85</v>
      </c>
      <c r="Z811">
        <f>HYPERLINK("https://hotelmonitor-cachepage.eclerx.com/savepage/tk_1543219818308961_sr_2047.html","info")</f>
        <v/>
      </c>
      <c r="AA811" t="n">
        <v>16110</v>
      </c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>
        <v>87</v>
      </c>
      <c r="AO811" t="s">
        <v>88</v>
      </c>
      <c r="AP811" t="n">
        <v>112</v>
      </c>
      <c r="AQ811" t="s">
        <v>89</v>
      </c>
      <c r="AR811" t="s">
        <v>115</v>
      </c>
      <c r="AS811" t="s"/>
      <c r="AT811" t="s">
        <v>91</v>
      </c>
      <c r="AU811" t="s"/>
      <c r="AV811" t="s"/>
      <c r="AW811" t="s"/>
      <c r="AX811" t="s"/>
      <c r="AY811" t="n">
        <v>2267966</v>
      </c>
      <c r="AZ811" t="s">
        <v>564</v>
      </c>
      <c r="BA811" t="s"/>
      <c r="BB811" t="n">
        <v>566003</v>
      </c>
      <c r="BC811" t="n">
        <v>-16.545801</v>
      </c>
      <c r="BD811" t="n">
        <v>28.399971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93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567</v>
      </c>
      <c r="F812" t="s"/>
      <c r="G812" t="s">
        <v>74</v>
      </c>
      <c r="H812" t="s">
        <v>75</v>
      </c>
      <c r="I812" t="s"/>
      <c r="J812" t="s">
        <v>76</v>
      </c>
      <c r="K812" t="n">
        <v>93</v>
      </c>
      <c r="L812" t="s">
        <v>77</v>
      </c>
      <c r="M812" t="s"/>
      <c r="N812" t="s">
        <v>78</v>
      </c>
      <c r="O812" t="s">
        <v>79</v>
      </c>
      <c r="P812" t="s">
        <v>567</v>
      </c>
      <c r="Q812" t="s"/>
      <c r="R812" t="s">
        <v>80</v>
      </c>
      <c r="S812" t="s">
        <v>248</v>
      </c>
      <c r="T812" t="s">
        <v>82</v>
      </c>
      <c r="U812" t="s"/>
      <c r="V812" t="s">
        <v>83</v>
      </c>
      <c r="W812" t="s">
        <v>84</v>
      </c>
      <c r="X812" t="s"/>
      <c r="Y812" t="s">
        <v>85</v>
      </c>
      <c r="Z812">
        <f>HYPERLINK("https://hotelmonitor-cachepage.eclerx.com/savepage/tk_15432199124751096_sr_2047.html","info")</f>
        <v/>
      </c>
      <c r="AA812" t="s"/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>
        <v>87</v>
      </c>
      <c r="AO812" t="s">
        <v>88</v>
      </c>
      <c r="AP812" t="n">
        <v>124</v>
      </c>
      <c r="AQ812" t="s">
        <v>89</v>
      </c>
      <c r="AR812" t="s">
        <v>71</v>
      </c>
      <c r="AS812" t="s"/>
      <c r="AT812" t="s">
        <v>91</v>
      </c>
      <c r="AU812" t="s"/>
      <c r="AV812" t="s"/>
      <c r="AW812" t="s"/>
      <c r="AX812" t="s"/>
      <c r="AY812" t="s"/>
      <c r="AZ812" t="s"/>
      <c r="BA812" t="s"/>
      <c r="BB812" t="s"/>
      <c r="BC812" t="s"/>
      <c r="BD812" t="s"/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93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567</v>
      </c>
      <c r="F813" t="s"/>
      <c r="G813" t="s">
        <v>74</v>
      </c>
      <c r="H813" t="s">
        <v>75</v>
      </c>
      <c r="I813" t="s"/>
      <c r="J813" t="s">
        <v>76</v>
      </c>
      <c r="K813" t="n">
        <v>155</v>
      </c>
      <c r="L813" t="s">
        <v>77</v>
      </c>
      <c r="M813" t="s"/>
      <c r="N813" t="s">
        <v>78</v>
      </c>
      <c r="O813" t="s">
        <v>79</v>
      </c>
      <c r="P813" t="s">
        <v>567</v>
      </c>
      <c r="Q813" t="s"/>
      <c r="R813" t="s">
        <v>80</v>
      </c>
      <c r="S813" t="s">
        <v>132</v>
      </c>
      <c r="T813" t="s">
        <v>82</v>
      </c>
      <c r="U813" t="s"/>
      <c r="V813" t="s">
        <v>83</v>
      </c>
      <c r="W813" t="s">
        <v>84</v>
      </c>
      <c r="X813" t="s"/>
      <c r="Y813" t="s">
        <v>85</v>
      </c>
      <c r="Z813">
        <f>HYPERLINK("https://hotelmonitor-cachepage.eclerx.com/savepage/tk_15432199124751096_sr_2047.html","info")</f>
        <v/>
      </c>
      <c r="AA813" t="s"/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>
        <v>87</v>
      </c>
      <c r="AO813" t="s">
        <v>88</v>
      </c>
      <c r="AP813" t="n">
        <v>124</v>
      </c>
      <c r="AQ813" t="s">
        <v>89</v>
      </c>
      <c r="AR813" t="s">
        <v>414</v>
      </c>
      <c r="AS813" t="s"/>
      <c r="AT813" t="s">
        <v>91</v>
      </c>
      <c r="AU813" t="s"/>
      <c r="AV813" t="s"/>
      <c r="AW813" t="s"/>
      <c r="AX813" t="s"/>
      <c r="AY813" t="s"/>
      <c r="AZ813" t="s"/>
      <c r="BA813" t="s"/>
      <c r="BB813" t="s"/>
      <c r="BC813" t="s"/>
      <c r="BD813" t="s"/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93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568</v>
      </c>
      <c r="F814" t="n">
        <v>396448</v>
      </c>
      <c r="G814" t="s">
        <v>74</v>
      </c>
      <c r="H814" t="s">
        <v>75</v>
      </c>
      <c r="I814" t="s"/>
      <c r="J814" t="s">
        <v>76</v>
      </c>
      <c r="K814" t="n">
        <v>98</v>
      </c>
      <c r="L814" t="s">
        <v>77</v>
      </c>
      <c r="M814" t="s"/>
      <c r="N814" t="s">
        <v>78</v>
      </c>
      <c r="O814" t="s">
        <v>79</v>
      </c>
      <c r="P814" t="s">
        <v>568</v>
      </c>
      <c r="Q814" t="s"/>
      <c r="R814" t="s">
        <v>80</v>
      </c>
      <c r="S814" t="s">
        <v>142</v>
      </c>
      <c r="T814" t="s">
        <v>82</v>
      </c>
      <c r="U814" t="s"/>
      <c r="V814" t="s">
        <v>83</v>
      </c>
      <c r="W814" t="s">
        <v>84</v>
      </c>
      <c r="X814" t="s"/>
      <c r="Y814" t="s">
        <v>85</v>
      </c>
      <c r="Z814">
        <f>HYPERLINK("https://hotelmonitor-cachepage.eclerx.com/savepage/tk_15432206017487276_sr_2047.html","info")</f>
        <v/>
      </c>
      <c r="AA814" t="n">
        <v>118595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>
        <v>87</v>
      </c>
      <c r="AO814" t="s">
        <v>88</v>
      </c>
      <c r="AP814" t="n">
        <v>222</v>
      </c>
      <c r="AQ814" t="s">
        <v>89</v>
      </c>
      <c r="AR814" t="s">
        <v>90</v>
      </c>
      <c r="AS814" t="s"/>
      <c r="AT814" t="s">
        <v>91</v>
      </c>
      <c r="AU814" t="s"/>
      <c r="AV814" t="s"/>
      <c r="AW814" t="s"/>
      <c r="AX814" t="s"/>
      <c r="AY814" t="n">
        <v>6135897</v>
      </c>
      <c r="AZ814" t="s">
        <v>569</v>
      </c>
      <c r="BA814" t="s"/>
      <c r="BB814" t="n">
        <v>1591238</v>
      </c>
      <c r="BC814" t="n">
        <v>-16.728403</v>
      </c>
      <c r="BD814" t="n">
        <v>28.066221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93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568</v>
      </c>
      <c r="F815" t="n">
        <v>396448</v>
      </c>
      <c r="G815" t="s">
        <v>74</v>
      </c>
      <c r="H815" t="s">
        <v>75</v>
      </c>
      <c r="I815" t="s"/>
      <c r="J815" t="s">
        <v>76</v>
      </c>
      <c r="K815" t="n">
        <v>113</v>
      </c>
      <c r="L815" t="s">
        <v>77</v>
      </c>
      <c r="M815" t="s"/>
      <c r="N815" t="s">
        <v>78</v>
      </c>
      <c r="O815" t="s">
        <v>79</v>
      </c>
      <c r="P815" t="s">
        <v>568</v>
      </c>
      <c r="Q815" t="s"/>
      <c r="R815" t="s">
        <v>80</v>
      </c>
      <c r="S815" t="s">
        <v>338</v>
      </c>
      <c r="T815" t="s">
        <v>82</v>
      </c>
      <c r="U815" t="s"/>
      <c r="V815" t="s">
        <v>83</v>
      </c>
      <c r="W815" t="s">
        <v>84</v>
      </c>
      <c r="X815" t="s"/>
      <c r="Y815" t="s">
        <v>85</v>
      </c>
      <c r="Z815">
        <f>HYPERLINK("https://hotelmonitor-cachepage.eclerx.com/savepage/tk_15432206017487276_sr_2047.html","info")</f>
        <v/>
      </c>
      <c r="AA815" t="n">
        <v>118595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>
        <v>87</v>
      </c>
      <c r="AO815" t="s">
        <v>88</v>
      </c>
      <c r="AP815" t="n">
        <v>222</v>
      </c>
      <c r="AQ815" t="s">
        <v>89</v>
      </c>
      <c r="AR815" t="s">
        <v>105</v>
      </c>
      <c r="AS815" t="s"/>
      <c r="AT815" t="s">
        <v>91</v>
      </c>
      <c r="AU815" t="s"/>
      <c r="AV815" t="s"/>
      <c r="AW815" t="s"/>
      <c r="AX815" t="s"/>
      <c r="AY815" t="n">
        <v>6135897</v>
      </c>
      <c r="AZ815" t="s">
        <v>569</v>
      </c>
      <c r="BA815" t="s"/>
      <c r="BB815" t="n">
        <v>1591238</v>
      </c>
      <c r="BC815" t="n">
        <v>-16.728403</v>
      </c>
      <c r="BD815" t="n">
        <v>28.066221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93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568</v>
      </c>
      <c r="F816" t="n">
        <v>396448</v>
      </c>
      <c r="G816" t="s">
        <v>74</v>
      </c>
      <c r="H816" t="s">
        <v>75</v>
      </c>
      <c r="I816" t="s"/>
      <c r="J816" t="s">
        <v>76</v>
      </c>
      <c r="K816" t="n">
        <v>100</v>
      </c>
      <c r="L816" t="s">
        <v>77</v>
      </c>
      <c r="M816" t="s"/>
      <c r="N816" t="s">
        <v>78</v>
      </c>
      <c r="O816" t="s">
        <v>79</v>
      </c>
      <c r="P816" t="s">
        <v>568</v>
      </c>
      <c r="Q816" t="s"/>
      <c r="R816" t="s">
        <v>80</v>
      </c>
      <c r="S816" t="s">
        <v>147</v>
      </c>
      <c r="T816" t="s">
        <v>82</v>
      </c>
      <c r="U816" t="s"/>
      <c r="V816" t="s">
        <v>83</v>
      </c>
      <c r="W816" t="s">
        <v>84</v>
      </c>
      <c r="X816" t="s"/>
      <c r="Y816" t="s">
        <v>85</v>
      </c>
      <c r="Z816">
        <f>HYPERLINK("https://hotelmonitor-cachepage.eclerx.com/savepage/tk_15432206017487276_sr_2047.html","info")</f>
        <v/>
      </c>
      <c r="AA816" t="n">
        <v>118595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>
        <v>87</v>
      </c>
      <c r="AO816" t="s">
        <v>88</v>
      </c>
      <c r="AP816" t="n">
        <v>222</v>
      </c>
      <c r="AQ816" t="s">
        <v>89</v>
      </c>
      <c r="AR816" t="s">
        <v>111</v>
      </c>
      <c r="AS816" t="s"/>
      <c r="AT816" t="s">
        <v>91</v>
      </c>
      <c r="AU816" t="s"/>
      <c r="AV816" t="s"/>
      <c r="AW816" t="s"/>
      <c r="AX816" t="s"/>
      <c r="AY816" t="n">
        <v>6135897</v>
      </c>
      <c r="AZ816" t="s">
        <v>569</v>
      </c>
      <c r="BA816" t="s"/>
      <c r="BB816" t="n">
        <v>1591238</v>
      </c>
      <c r="BC816" t="n">
        <v>-16.728403</v>
      </c>
      <c r="BD816" t="n">
        <v>28.066221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93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570</v>
      </c>
      <c r="F817" t="s"/>
      <c r="G817" t="s">
        <v>74</v>
      </c>
      <c r="H817" t="s">
        <v>75</v>
      </c>
      <c r="I817" t="s"/>
      <c r="J817" t="s">
        <v>76</v>
      </c>
      <c r="K817" t="n">
        <v>44</v>
      </c>
      <c r="L817" t="s">
        <v>77</v>
      </c>
      <c r="M817" t="s"/>
      <c r="N817" t="s">
        <v>78</v>
      </c>
      <c r="O817" t="s">
        <v>79</v>
      </c>
      <c r="P817" t="s">
        <v>570</v>
      </c>
      <c r="Q817" t="s"/>
      <c r="R817" t="s">
        <v>80</v>
      </c>
      <c r="S817" t="s">
        <v>194</v>
      </c>
      <c r="T817" t="s">
        <v>82</v>
      </c>
      <c r="U817" t="s"/>
      <c r="V817" t="s">
        <v>83</v>
      </c>
      <c r="W817" t="s">
        <v>84</v>
      </c>
      <c r="X817" t="s"/>
      <c r="Y817" t="s">
        <v>85</v>
      </c>
      <c r="Z817">
        <f>HYPERLINK("https://hotelmonitor-cachepage.eclerx.com/savepage/tk_15432233822980254_sr_2047.html","info")</f>
        <v/>
      </c>
      <c r="AA817" t="s"/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>
        <v>87</v>
      </c>
      <c r="AO817" t="s">
        <v>88</v>
      </c>
      <c r="AP817" t="n">
        <v>613</v>
      </c>
      <c r="AQ817" t="s">
        <v>89</v>
      </c>
      <c r="AR817" t="s">
        <v>121</v>
      </c>
      <c r="AS817" t="s"/>
      <c r="AT817" t="s">
        <v>91</v>
      </c>
      <c r="AU817" t="s"/>
      <c r="AV817" t="s"/>
      <c r="AW817" t="s"/>
      <c r="AX817" t="s"/>
      <c r="AY817" t="s"/>
      <c r="AZ817" t="s"/>
      <c r="BA817" t="s"/>
      <c r="BB817" t="s"/>
      <c r="BC817" t="s"/>
      <c r="BD817" t="s"/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93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570</v>
      </c>
      <c r="F818" t="s"/>
      <c r="G818" t="s">
        <v>74</v>
      </c>
      <c r="H818" t="s">
        <v>75</v>
      </c>
      <c r="I818" t="s"/>
      <c r="J818" t="s">
        <v>76</v>
      </c>
      <c r="K818" t="n">
        <v>44</v>
      </c>
      <c r="L818" t="s">
        <v>77</v>
      </c>
      <c r="M818" t="s"/>
      <c r="N818" t="s">
        <v>78</v>
      </c>
      <c r="O818" t="s">
        <v>79</v>
      </c>
      <c r="P818" t="s">
        <v>570</v>
      </c>
      <c r="Q818" t="s"/>
      <c r="R818" t="s">
        <v>80</v>
      </c>
      <c r="S818" t="s">
        <v>194</v>
      </c>
      <c r="T818" t="s">
        <v>82</v>
      </c>
      <c r="U818" t="s"/>
      <c r="V818" t="s">
        <v>83</v>
      </c>
      <c r="W818" t="s">
        <v>84</v>
      </c>
      <c r="X818" t="s"/>
      <c r="Y818" t="s">
        <v>85</v>
      </c>
      <c r="Z818">
        <f>HYPERLINK("https://hotelmonitor-cachepage.eclerx.com/savepage/tk_15432233822980254_sr_2047.html","info")</f>
        <v/>
      </c>
      <c r="AA818" t="s"/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>
        <v>87</v>
      </c>
      <c r="AO818" t="s">
        <v>88</v>
      </c>
      <c r="AP818" t="n">
        <v>613</v>
      </c>
      <c r="AQ818" t="s">
        <v>89</v>
      </c>
      <c r="AR818" t="s">
        <v>204</v>
      </c>
      <c r="AS818" t="s"/>
      <c r="AT818" t="s">
        <v>91</v>
      </c>
      <c r="AU818" t="s"/>
      <c r="AV818" t="s"/>
      <c r="AW818" t="s"/>
      <c r="AX818" t="s"/>
      <c r="AY818" t="s"/>
      <c r="AZ818" t="s"/>
      <c r="BA818" t="s"/>
      <c r="BB818" t="s"/>
      <c r="BC818" t="s"/>
      <c r="BD818" t="s"/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93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571</v>
      </c>
      <c r="F819" t="n">
        <v>72129</v>
      </c>
      <c r="G819" t="s">
        <v>74</v>
      </c>
      <c r="H819" t="s">
        <v>75</v>
      </c>
      <c r="I819" t="s"/>
      <c r="J819" t="s">
        <v>76</v>
      </c>
      <c r="K819" t="n">
        <v>38</v>
      </c>
      <c r="L819" t="s">
        <v>77</v>
      </c>
      <c r="M819" t="s"/>
      <c r="N819" t="s">
        <v>78</v>
      </c>
      <c r="O819" t="s">
        <v>79</v>
      </c>
      <c r="P819" t="s">
        <v>572</v>
      </c>
      <c r="Q819" t="s"/>
      <c r="R819" t="s">
        <v>80</v>
      </c>
      <c r="S819" t="s">
        <v>390</v>
      </c>
      <c r="T819" t="s">
        <v>82</v>
      </c>
      <c r="U819" t="s"/>
      <c r="V819" t="s">
        <v>83</v>
      </c>
      <c r="W819" t="s">
        <v>84</v>
      </c>
      <c r="X819" t="s"/>
      <c r="Y819" t="s">
        <v>85</v>
      </c>
      <c r="Z819">
        <f>HYPERLINK("https://hotelmonitor-cachepage.eclerx.com/savepage/tk_15432204031846375_sr_2047.html","info")</f>
        <v/>
      </c>
      <c r="AA819" t="n">
        <v>4083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>
        <v>87</v>
      </c>
      <c r="AO819" t="s">
        <v>88</v>
      </c>
      <c r="AP819" t="n">
        <v>194</v>
      </c>
      <c r="AQ819" t="s">
        <v>89</v>
      </c>
      <c r="AR819" t="s">
        <v>99</v>
      </c>
      <c r="AS819" t="s"/>
      <c r="AT819" t="s">
        <v>91</v>
      </c>
      <c r="AU819" t="s"/>
      <c r="AV819" t="s"/>
      <c r="AW819" t="s"/>
      <c r="AX819" t="s"/>
      <c r="AY819" t="n">
        <v>2268281</v>
      </c>
      <c r="AZ819" t="s">
        <v>573</v>
      </c>
      <c r="BA819" t="s"/>
      <c r="BB819" t="n">
        <v>507945</v>
      </c>
      <c r="BC819" t="n">
        <v>-16.551289</v>
      </c>
      <c r="BD819" t="n">
        <v>28.415861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93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571</v>
      </c>
      <c r="F820" t="n">
        <v>72129</v>
      </c>
      <c r="G820" t="s">
        <v>74</v>
      </c>
      <c r="H820" t="s">
        <v>75</v>
      </c>
      <c r="I820" t="s"/>
      <c r="J820" t="s">
        <v>76</v>
      </c>
      <c r="K820" t="n">
        <v>39</v>
      </c>
      <c r="L820" t="s">
        <v>77</v>
      </c>
      <c r="M820" t="s"/>
      <c r="N820" t="s">
        <v>78</v>
      </c>
      <c r="O820" t="s">
        <v>79</v>
      </c>
      <c r="P820" t="s">
        <v>572</v>
      </c>
      <c r="Q820" t="s"/>
      <c r="R820" t="s">
        <v>80</v>
      </c>
      <c r="S820" t="s">
        <v>479</v>
      </c>
      <c r="T820" t="s">
        <v>82</v>
      </c>
      <c r="U820" t="s"/>
      <c r="V820" t="s">
        <v>83</v>
      </c>
      <c r="W820" t="s">
        <v>84</v>
      </c>
      <c r="X820" t="s"/>
      <c r="Y820" t="s">
        <v>85</v>
      </c>
      <c r="Z820">
        <f>HYPERLINK("https://hotelmonitor-cachepage.eclerx.com/savepage/tk_15432204031846375_sr_2047.html","info")</f>
        <v/>
      </c>
      <c r="AA820" t="n">
        <v>4083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>
        <v>87</v>
      </c>
      <c r="AO820" t="s">
        <v>88</v>
      </c>
      <c r="AP820" t="n">
        <v>194</v>
      </c>
      <c r="AQ820" t="s">
        <v>89</v>
      </c>
      <c r="AR820" t="s">
        <v>90</v>
      </c>
      <c r="AS820" t="s"/>
      <c r="AT820" t="s">
        <v>91</v>
      </c>
      <c r="AU820" t="s"/>
      <c r="AV820" t="s"/>
      <c r="AW820" t="s"/>
      <c r="AX820" t="s"/>
      <c r="AY820" t="n">
        <v>2268281</v>
      </c>
      <c r="AZ820" t="s">
        <v>573</v>
      </c>
      <c r="BA820" t="s"/>
      <c r="BB820" t="n">
        <v>507945</v>
      </c>
      <c r="BC820" t="n">
        <v>-16.551289</v>
      </c>
      <c r="BD820" t="n">
        <v>28.415861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93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571</v>
      </c>
      <c r="F821" t="n">
        <v>72129</v>
      </c>
      <c r="G821" t="s">
        <v>74</v>
      </c>
      <c r="H821" t="s">
        <v>75</v>
      </c>
      <c r="I821" t="s"/>
      <c r="J821" t="s">
        <v>76</v>
      </c>
      <c r="K821" t="n">
        <v>43</v>
      </c>
      <c r="L821" t="s">
        <v>77</v>
      </c>
      <c r="M821" t="s"/>
      <c r="N821" t="s">
        <v>78</v>
      </c>
      <c r="O821" t="s">
        <v>79</v>
      </c>
      <c r="P821" t="s">
        <v>572</v>
      </c>
      <c r="Q821" t="s"/>
      <c r="R821" t="s">
        <v>80</v>
      </c>
      <c r="S821" t="s">
        <v>191</v>
      </c>
      <c r="T821" t="s">
        <v>82</v>
      </c>
      <c r="U821" t="s"/>
      <c r="V821" t="s">
        <v>83</v>
      </c>
      <c r="W821" t="s">
        <v>84</v>
      </c>
      <c r="X821" t="s"/>
      <c r="Y821" t="s">
        <v>85</v>
      </c>
      <c r="Z821">
        <f>HYPERLINK("https://hotelmonitor-cachepage.eclerx.com/savepage/tk_15432204031846375_sr_2047.html","info")</f>
        <v/>
      </c>
      <c r="AA821" t="n">
        <v>4083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>
        <v>87</v>
      </c>
      <c r="AO821" t="s">
        <v>88</v>
      </c>
      <c r="AP821" t="n">
        <v>194</v>
      </c>
      <c r="AQ821" t="s">
        <v>89</v>
      </c>
      <c r="AR821" t="s">
        <v>96</v>
      </c>
      <c r="AS821" t="s"/>
      <c r="AT821" t="s">
        <v>91</v>
      </c>
      <c r="AU821" t="s"/>
      <c r="AV821" t="s"/>
      <c r="AW821" t="s"/>
      <c r="AX821" t="s"/>
      <c r="AY821" t="n">
        <v>2268281</v>
      </c>
      <c r="AZ821" t="s">
        <v>573</v>
      </c>
      <c r="BA821" t="s"/>
      <c r="BB821" t="n">
        <v>507945</v>
      </c>
      <c r="BC821" t="n">
        <v>-16.551289</v>
      </c>
      <c r="BD821" t="n">
        <v>28.415861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93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571</v>
      </c>
      <c r="F822" t="n">
        <v>72129</v>
      </c>
      <c r="G822" t="s">
        <v>74</v>
      </c>
      <c r="H822" t="s">
        <v>75</v>
      </c>
      <c r="I822" t="s"/>
      <c r="J822" t="s">
        <v>76</v>
      </c>
      <c r="K822" t="n">
        <v>43</v>
      </c>
      <c r="L822" t="s">
        <v>77</v>
      </c>
      <c r="M822" t="s"/>
      <c r="N822" t="s">
        <v>78</v>
      </c>
      <c r="O822" t="s">
        <v>79</v>
      </c>
      <c r="P822" t="s">
        <v>572</v>
      </c>
      <c r="Q822" t="s"/>
      <c r="R822" t="s">
        <v>80</v>
      </c>
      <c r="S822" t="s">
        <v>191</v>
      </c>
      <c r="T822" t="s">
        <v>82</v>
      </c>
      <c r="U822" t="s"/>
      <c r="V822" t="s">
        <v>83</v>
      </c>
      <c r="W822" t="s">
        <v>84</v>
      </c>
      <c r="X822" t="s"/>
      <c r="Y822" t="s">
        <v>85</v>
      </c>
      <c r="Z822">
        <f>HYPERLINK("https://hotelmonitor-cachepage.eclerx.com/savepage/tk_15432204031846375_sr_2047.html","info")</f>
        <v/>
      </c>
      <c r="AA822" t="n">
        <v>4083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>
        <v>87</v>
      </c>
      <c r="AO822" t="s">
        <v>88</v>
      </c>
      <c r="AP822" t="n">
        <v>194</v>
      </c>
      <c r="AQ822" t="s">
        <v>89</v>
      </c>
      <c r="AR822" t="s">
        <v>106</v>
      </c>
      <c r="AS822" t="s"/>
      <c r="AT822" t="s">
        <v>91</v>
      </c>
      <c r="AU822" t="s"/>
      <c r="AV822" t="s"/>
      <c r="AW822" t="s"/>
      <c r="AX822" t="s"/>
      <c r="AY822" t="n">
        <v>2268281</v>
      </c>
      <c r="AZ822" t="s">
        <v>573</v>
      </c>
      <c r="BA822" t="s"/>
      <c r="BB822" t="n">
        <v>507945</v>
      </c>
      <c r="BC822" t="n">
        <v>-16.551289</v>
      </c>
      <c r="BD822" t="n">
        <v>28.415861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93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571</v>
      </c>
      <c r="F823" t="n">
        <v>72129</v>
      </c>
      <c r="G823" t="s">
        <v>74</v>
      </c>
      <c r="H823" t="s">
        <v>75</v>
      </c>
      <c r="I823" t="s"/>
      <c r="J823" t="s">
        <v>76</v>
      </c>
      <c r="K823" t="n">
        <v>43</v>
      </c>
      <c r="L823" t="s">
        <v>77</v>
      </c>
      <c r="M823" t="s"/>
      <c r="N823" t="s">
        <v>78</v>
      </c>
      <c r="O823" t="s">
        <v>79</v>
      </c>
      <c r="P823" t="s">
        <v>572</v>
      </c>
      <c r="Q823" t="s"/>
      <c r="R823" t="s">
        <v>80</v>
      </c>
      <c r="S823" t="s">
        <v>191</v>
      </c>
      <c r="T823" t="s">
        <v>82</v>
      </c>
      <c r="U823" t="s"/>
      <c r="V823" t="s">
        <v>83</v>
      </c>
      <c r="W823" t="s">
        <v>84</v>
      </c>
      <c r="X823" t="s"/>
      <c r="Y823" t="s">
        <v>85</v>
      </c>
      <c r="Z823">
        <f>HYPERLINK("https://hotelmonitor-cachepage.eclerx.com/savepage/tk_15432204031846375_sr_2047.html","info")</f>
        <v/>
      </c>
      <c r="AA823" t="n">
        <v>4083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>
        <v>87</v>
      </c>
      <c r="AO823" t="s">
        <v>88</v>
      </c>
      <c r="AP823" t="n">
        <v>194</v>
      </c>
      <c r="AQ823" t="s">
        <v>89</v>
      </c>
      <c r="AR823" t="s">
        <v>113</v>
      </c>
      <c r="AS823" t="s"/>
      <c r="AT823" t="s">
        <v>91</v>
      </c>
      <c r="AU823" t="s"/>
      <c r="AV823" t="s"/>
      <c r="AW823" t="s"/>
      <c r="AX823" t="s"/>
      <c r="AY823" t="n">
        <v>2268281</v>
      </c>
      <c r="AZ823" t="s">
        <v>573</v>
      </c>
      <c r="BA823" t="s"/>
      <c r="BB823" t="n">
        <v>507945</v>
      </c>
      <c r="BC823" t="n">
        <v>-16.551289</v>
      </c>
      <c r="BD823" t="n">
        <v>28.415861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93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571</v>
      </c>
      <c r="F824" t="n">
        <v>72129</v>
      </c>
      <c r="G824" t="s">
        <v>74</v>
      </c>
      <c r="H824" t="s">
        <v>75</v>
      </c>
      <c r="I824" t="s"/>
      <c r="J824" t="s">
        <v>76</v>
      </c>
      <c r="K824" t="n">
        <v>43</v>
      </c>
      <c r="L824" t="s">
        <v>77</v>
      </c>
      <c r="M824" t="s"/>
      <c r="N824" t="s">
        <v>78</v>
      </c>
      <c r="O824" t="s">
        <v>79</v>
      </c>
      <c r="P824" t="s">
        <v>572</v>
      </c>
      <c r="Q824" t="s"/>
      <c r="R824" t="s">
        <v>80</v>
      </c>
      <c r="S824" t="s">
        <v>191</v>
      </c>
      <c r="T824" t="s">
        <v>82</v>
      </c>
      <c r="U824" t="s"/>
      <c r="V824" t="s">
        <v>83</v>
      </c>
      <c r="W824" t="s">
        <v>84</v>
      </c>
      <c r="X824" t="s"/>
      <c r="Y824" t="s">
        <v>85</v>
      </c>
      <c r="Z824">
        <f>HYPERLINK("https://hotelmonitor-cachepage.eclerx.com/savepage/tk_15432204031846375_sr_2047.html","info")</f>
        <v/>
      </c>
      <c r="AA824" t="n">
        <v>4083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>
        <v>87</v>
      </c>
      <c r="AO824" t="s">
        <v>88</v>
      </c>
      <c r="AP824" t="n">
        <v>194</v>
      </c>
      <c r="AQ824" t="s">
        <v>89</v>
      </c>
      <c r="AR824" t="s">
        <v>96</v>
      </c>
      <c r="AS824" t="s"/>
      <c r="AT824" t="s">
        <v>91</v>
      </c>
      <c r="AU824" t="s"/>
      <c r="AV824" t="s"/>
      <c r="AW824" t="s"/>
      <c r="AX824" t="s"/>
      <c r="AY824" t="n">
        <v>2268281</v>
      </c>
      <c r="AZ824" t="s">
        <v>573</v>
      </c>
      <c r="BA824" t="s"/>
      <c r="BB824" t="n">
        <v>507945</v>
      </c>
      <c r="BC824" t="n">
        <v>-16.551289</v>
      </c>
      <c r="BD824" t="n">
        <v>28.415861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93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571</v>
      </c>
      <c r="F825" t="n">
        <v>72129</v>
      </c>
      <c r="G825" t="s">
        <v>74</v>
      </c>
      <c r="H825" t="s">
        <v>75</v>
      </c>
      <c r="I825" t="s"/>
      <c r="J825" t="s">
        <v>76</v>
      </c>
      <c r="K825" t="n">
        <v>40</v>
      </c>
      <c r="L825" t="s">
        <v>77</v>
      </c>
      <c r="M825" t="s"/>
      <c r="N825" t="s">
        <v>78</v>
      </c>
      <c r="O825" t="s">
        <v>79</v>
      </c>
      <c r="P825" t="s">
        <v>572</v>
      </c>
      <c r="Q825" t="s"/>
      <c r="R825" t="s">
        <v>80</v>
      </c>
      <c r="S825" t="s">
        <v>330</v>
      </c>
      <c r="T825" t="s">
        <v>82</v>
      </c>
      <c r="U825" t="s"/>
      <c r="V825" t="s">
        <v>83</v>
      </c>
      <c r="W825" t="s">
        <v>84</v>
      </c>
      <c r="X825" t="s"/>
      <c r="Y825" t="s">
        <v>85</v>
      </c>
      <c r="Z825">
        <f>HYPERLINK("https://hotelmonitor-cachepage.eclerx.com/savepage/tk_15432204031846375_sr_2047.html","info")</f>
        <v/>
      </c>
      <c r="AA825" t="n">
        <v>4083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>
        <v>87</v>
      </c>
      <c r="AO825" t="s">
        <v>88</v>
      </c>
      <c r="AP825" t="n">
        <v>194</v>
      </c>
      <c r="AQ825" t="s">
        <v>89</v>
      </c>
      <c r="AR825" t="s">
        <v>111</v>
      </c>
      <c r="AS825" t="s"/>
      <c r="AT825" t="s">
        <v>91</v>
      </c>
      <c r="AU825" t="s"/>
      <c r="AV825" t="s"/>
      <c r="AW825" t="s"/>
      <c r="AX825" t="s"/>
      <c r="AY825" t="n">
        <v>2268281</v>
      </c>
      <c r="AZ825" t="s">
        <v>573</v>
      </c>
      <c r="BA825" t="s"/>
      <c r="BB825" t="n">
        <v>507945</v>
      </c>
      <c r="BC825" t="n">
        <v>-16.551289</v>
      </c>
      <c r="BD825" t="n">
        <v>28.415861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93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574</v>
      </c>
      <c r="F826" t="n">
        <v>72193</v>
      </c>
      <c r="G826" t="s">
        <v>74</v>
      </c>
      <c r="H826" t="s">
        <v>75</v>
      </c>
      <c r="I826" t="s"/>
      <c r="J826" t="s">
        <v>76</v>
      </c>
      <c r="K826" t="n">
        <v>115</v>
      </c>
      <c r="L826" t="s">
        <v>77</v>
      </c>
      <c r="M826" t="s"/>
      <c r="N826" t="s">
        <v>78</v>
      </c>
      <c r="O826" t="s">
        <v>79</v>
      </c>
      <c r="P826" t="s">
        <v>575</v>
      </c>
      <c r="Q826" t="s"/>
      <c r="R826" t="s">
        <v>80</v>
      </c>
      <c r="S826" t="s">
        <v>419</v>
      </c>
      <c r="T826" t="s">
        <v>82</v>
      </c>
      <c r="U826" t="s"/>
      <c r="V826" t="s">
        <v>83</v>
      </c>
      <c r="W826" t="s">
        <v>84</v>
      </c>
      <c r="X826" t="s"/>
      <c r="Y826" t="s">
        <v>85</v>
      </c>
      <c r="Z826">
        <f>HYPERLINK("https://hotelmonitor-cachepage.eclerx.com/savepage/tk_15432196702192473_sr_2047.html","info")</f>
        <v/>
      </c>
      <c r="AA826" t="n">
        <v>2773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>
        <v>87</v>
      </c>
      <c r="AO826" t="s">
        <v>88</v>
      </c>
      <c r="AP826" t="n">
        <v>91</v>
      </c>
      <c r="AQ826" t="s">
        <v>89</v>
      </c>
      <c r="AR826" t="s">
        <v>96</v>
      </c>
      <c r="AS826" t="s"/>
      <c r="AT826" t="s">
        <v>91</v>
      </c>
      <c r="AU826" t="s"/>
      <c r="AV826" t="s"/>
      <c r="AW826" t="s"/>
      <c r="AX826" t="s"/>
      <c r="AY826" t="n">
        <v>2277186</v>
      </c>
      <c r="AZ826" t="s">
        <v>576</v>
      </c>
      <c r="BA826" t="s"/>
      <c r="BB826" t="n">
        <v>294427</v>
      </c>
      <c r="BC826" t="n">
        <v>-16.627153</v>
      </c>
      <c r="BD826" t="n">
        <v>28.224152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93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574</v>
      </c>
      <c r="F827" t="n">
        <v>72193</v>
      </c>
      <c r="G827" t="s">
        <v>74</v>
      </c>
      <c r="H827" t="s">
        <v>75</v>
      </c>
      <c r="I827" t="s"/>
      <c r="J827" t="s">
        <v>76</v>
      </c>
      <c r="K827" t="n">
        <v>115</v>
      </c>
      <c r="L827" t="s">
        <v>77</v>
      </c>
      <c r="M827" t="s"/>
      <c r="N827" t="s">
        <v>78</v>
      </c>
      <c r="O827" t="s">
        <v>79</v>
      </c>
      <c r="P827" t="s">
        <v>575</v>
      </c>
      <c r="Q827" t="s"/>
      <c r="R827" t="s">
        <v>80</v>
      </c>
      <c r="S827" t="s">
        <v>419</v>
      </c>
      <c r="T827" t="s">
        <v>82</v>
      </c>
      <c r="U827" t="s"/>
      <c r="V827" t="s">
        <v>83</v>
      </c>
      <c r="W827" t="s">
        <v>84</v>
      </c>
      <c r="X827" t="s"/>
      <c r="Y827" t="s">
        <v>85</v>
      </c>
      <c r="Z827">
        <f>HYPERLINK("https://hotelmonitor-cachepage.eclerx.com/savepage/tk_15432196702192473_sr_2047.html","info")</f>
        <v/>
      </c>
      <c r="AA827" t="n">
        <v>2773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>
        <v>87</v>
      </c>
      <c r="AO827" t="s">
        <v>88</v>
      </c>
      <c r="AP827" t="n">
        <v>91</v>
      </c>
      <c r="AQ827" t="s">
        <v>89</v>
      </c>
      <c r="AR827" t="s">
        <v>95</v>
      </c>
      <c r="AS827" t="s"/>
      <c r="AT827" t="s">
        <v>91</v>
      </c>
      <c r="AU827" t="s"/>
      <c r="AV827" t="s"/>
      <c r="AW827" t="s"/>
      <c r="AX827" t="s"/>
      <c r="AY827" t="n">
        <v>2277186</v>
      </c>
      <c r="AZ827" t="s">
        <v>576</v>
      </c>
      <c r="BA827" t="s"/>
      <c r="BB827" t="n">
        <v>294427</v>
      </c>
      <c r="BC827" t="n">
        <v>-16.627153</v>
      </c>
      <c r="BD827" t="n">
        <v>28.224152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93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574</v>
      </c>
      <c r="F828" t="n">
        <v>72193</v>
      </c>
      <c r="G828" t="s">
        <v>74</v>
      </c>
      <c r="H828" t="s">
        <v>75</v>
      </c>
      <c r="I828" t="s"/>
      <c r="J828" t="s">
        <v>76</v>
      </c>
      <c r="K828" t="n">
        <v>115</v>
      </c>
      <c r="L828" t="s">
        <v>77</v>
      </c>
      <c r="M828" t="s"/>
      <c r="N828" t="s">
        <v>78</v>
      </c>
      <c r="O828" t="s">
        <v>79</v>
      </c>
      <c r="P828" t="s">
        <v>575</v>
      </c>
      <c r="Q828" t="s"/>
      <c r="R828" t="s">
        <v>80</v>
      </c>
      <c r="S828" t="s">
        <v>419</v>
      </c>
      <c r="T828" t="s">
        <v>82</v>
      </c>
      <c r="U828" t="s"/>
      <c r="V828" t="s">
        <v>83</v>
      </c>
      <c r="W828" t="s">
        <v>84</v>
      </c>
      <c r="X828" t="s"/>
      <c r="Y828" t="s">
        <v>85</v>
      </c>
      <c r="Z828">
        <f>HYPERLINK("https://hotelmonitor-cachepage.eclerx.com/savepage/tk_15432196702192473_sr_2047.html","info")</f>
        <v/>
      </c>
      <c r="AA828" t="n">
        <v>2773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>
        <v>87</v>
      </c>
      <c r="AO828" t="s">
        <v>88</v>
      </c>
      <c r="AP828" t="n">
        <v>91</v>
      </c>
      <c r="AQ828" t="s">
        <v>89</v>
      </c>
      <c r="AR828" t="s">
        <v>97</v>
      </c>
      <c r="AS828" t="s"/>
      <c r="AT828" t="s">
        <v>91</v>
      </c>
      <c r="AU828" t="s"/>
      <c r="AV828" t="s"/>
      <c r="AW828" t="s"/>
      <c r="AX828" t="s"/>
      <c r="AY828" t="n">
        <v>2277186</v>
      </c>
      <c r="AZ828" t="s">
        <v>576</v>
      </c>
      <c r="BA828" t="s"/>
      <c r="BB828" t="n">
        <v>294427</v>
      </c>
      <c r="BC828" t="n">
        <v>-16.627153</v>
      </c>
      <c r="BD828" t="n">
        <v>28.224152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93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574</v>
      </c>
      <c r="F829" t="n">
        <v>72193</v>
      </c>
      <c r="G829" t="s">
        <v>74</v>
      </c>
      <c r="H829" t="s">
        <v>75</v>
      </c>
      <c r="I829" t="s"/>
      <c r="J829" t="s">
        <v>76</v>
      </c>
      <c r="K829" t="n">
        <v>115</v>
      </c>
      <c r="L829" t="s">
        <v>77</v>
      </c>
      <c r="M829" t="s"/>
      <c r="N829" t="s">
        <v>78</v>
      </c>
      <c r="O829" t="s">
        <v>79</v>
      </c>
      <c r="P829" t="s">
        <v>575</v>
      </c>
      <c r="Q829" t="s"/>
      <c r="R829" t="s">
        <v>80</v>
      </c>
      <c r="S829" t="s">
        <v>419</v>
      </c>
      <c r="T829" t="s">
        <v>82</v>
      </c>
      <c r="U829" t="s"/>
      <c r="V829" t="s">
        <v>83</v>
      </c>
      <c r="W829" t="s">
        <v>84</v>
      </c>
      <c r="X829" t="s"/>
      <c r="Y829" t="s">
        <v>85</v>
      </c>
      <c r="Z829">
        <f>HYPERLINK("https://hotelmonitor-cachepage.eclerx.com/savepage/tk_15432196702192473_sr_2047.html","info")</f>
        <v/>
      </c>
      <c r="AA829" t="n">
        <v>2773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>
        <v>87</v>
      </c>
      <c r="AO829" t="s">
        <v>88</v>
      </c>
      <c r="AP829" t="n">
        <v>91</v>
      </c>
      <c r="AQ829" t="s">
        <v>89</v>
      </c>
      <c r="AR829" t="s">
        <v>106</v>
      </c>
      <c r="AS829" t="s"/>
      <c r="AT829" t="s">
        <v>91</v>
      </c>
      <c r="AU829" t="s"/>
      <c r="AV829" t="s"/>
      <c r="AW829" t="s"/>
      <c r="AX829" t="s"/>
      <c r="AY829" t="n">
        <v>2277186</v>
      </c>
      <c r="AZ829" t="s">
        <v>576</v>
      </c>
      <c r="BA829" t="s"/>
      <c r="BB829" t="n">
        <v>294427</v>
      </c>
      <c r="BC829" t="n">
        <v>-16.627153</v>
      </c>
      <c r="BD829" t="n">
        <v>28.224152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93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574</v>
      </c>
      <c r="F830" t="n">
        <v>72193</v>
      </c>
      <c r="G830" t="s">
        <v>74</v>
      </c>
      <c r="H830" t="s">
        <v>75</v>
      </c>
      <c r="I830" t="s"/>
      <c r="J830" t="s">
        <v>76</v>
      </c>
      <c r="K830" t="n">
        <v>115</v>
      </c>
      <c r="L830" t="s">
        <v>77</v>
      </c>
      <c r="M830" t="s"/>
      <c r="N830" t="s">
        <v>78</v>
      </c>
      <c r="O830" t="s">
        <v>79</v>
      </c>
      <c r="P830" t="s">
        <v>575</v>
      </c>
      <c r="Q830" t="s"/>
      <c r="R830" t="s">
        <v>80</v>
      </c>
      <c r="S830" t="s">
        <v>419</v>
      </c>
      <c r="T830" t="s">
        <v>82</v>
      </c>
      <c r="U830" t="s"/>
      <c r="V830" t="s">
        <v>83</v>
      </c>
      <c r="W830" t="s">
        <v>84</v>
      </c>
      <c r="X830" t="s"/>
      <c r="Y830" t="s">
        <v>85</v>
      </c>
      <c r="Z830">
        <f>HYPERLINK("https://hotelmonitor-cachepage.eclerx.com/savepage/tk_15432196702192473_sr_2047.html","info")</f>
        <v/>
      </c>
      <c r="AA830" t="n">
        <v>2773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/>
      <c r="AM830" t="s"/>
      <c r="AN830" t="s">
        <v>87</v>
      </c>
      <c r="AO830" t="s">
        <v>88</v>
      </c>
      <c r="AP830" t="n">
        <v>91</v>
      </c>
      <c r="AQ830" t="s">
        <v>89</v>
      </c>
      <c r="AR830" t="s">
        <v>113</v>
      </c>
      <c r="AS830" t="s"/>
      <c r="AT830" t="s">
        <v>91</v>
      </c>
      <c r="AU830" t="s"/>
      <c r="AV830" t="s"/>
      <c r="AW830" t="s"/>
      <c r="AX830" t="s"/>
      <c r="AY830" t="n">
        <v>2277186</v>
      </c>
      <c r="AZ830" t="s">
        <v>576</v>
      </c>
      <c r="BA830" t="s"/>
      <c r="BB830" t="n">
        <v>294427</v>
      </c>
      <c r="BC830" t="n">
        <v>-16.627153</v>
      </c>
      <c r="BD830" t="n">
        <v>28.224152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93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574</v>
      </c>
      <c r="F831" t="n">
        <v>72193</v>
      </c>
      <c r="G831" t="s">
        <v>74</v>
      </c>
      <c r="H831" t="s">
        <v>75</v>
      </c>
      <c r="I831" t="s"/>
      <c r="J831" t="s">
        <v>76</v>
      </c>
      <c r="K831" t="n">
        <v>115</v>
      </c>
      <c r="L831" t="s">
        <v>77</v>
      </c>
      <c r="M831" t="s"/>
      <c r="N831" t="s">
        <v>78</v>
      </c>
      <c r="O831" t="s">
        <v>79</v>
      </c>
      <c r="P831" t="s">
        <v>575</v>
      </c>
      <c r="Q831" t="s"/>
      <c r="R831" t="s">
        <v>80</v>
      </c>
      <c r="S831" t="s">
        <v>419</v>
      </c>
      <c r="T831" t="s">
        <v>82</v>
      </c>
      <c r="U831" t="s"/>
      <c r="V831" t="s">
        <v>83</v>
      </c>
      <c r="W831" t="s">
        <v>84</v>
      </c>
      <c r="X831" t="s"/>
      <c r="Y831" t="s">
        <v>85</v>
      </c>
      <c r="Z831">
        <f>HYPERLINK("https://hotelmonitor-cachepage.eclerx.com/savepage/tk_15432196702192473_sr_2047.html","info")</f>
        <v/>
      </c>
      <c r="AA831" t="n">
        <v>2773</v>
      </c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87</v>
      </c>
      <c r="AL831" t="s"/>
      <c r="AM831" t="s"/>
      <c r="AN831" t="s">
        <v>87</v>
      </c>
      <c r="AO831" t="s">
        <v>88</v>
      </c>
      <c r="AP831" t="n">
        <v>91</v>
      </c>
      <c r="AQ831" t="s">
        <v>89</v>
      </c>
      <c r="AR831" t="s">
        <v>116</v>
      </c>
      <c r="AS831" t="s"/>
      <c r="AT831" t="s">
        <v>91</v>
      </c>
      <c r="AU831" t="s"/>
      <c r="AV831" t="s"/>
      <c r="AW831" t="s"/>
      <c r="AX831" t="s"/>
      <c r="AY831" t="n">
        <v>2277186</v>
      </c>
      <c r="AZ831" t="s">
        <v>576</v>
      </c>
      <c r="BA831" t="s"/>
      <c r="BB831" t="n">
        <v>294427</v>
      </c>
      <c r="BC831" t="n">
        <v>-16.627153</v>
      </c>
      <c r="BD831" t="n">
        <v>28.224152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93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574</v>
      </c>
      <c r="F832" t="n">
        <v>72193</v>
      </c>
      <c r="G832" t="s">
        <v>74</v>
      </c>
      <c r="H832" t="s">
        <v>75</v>
      </c>
      <c r="I832" t="s"/>
      <c r="J832" t="s">
        <v>76</v>
      </c>
      <c r="K832" t="n">
        <v>115</v>
      </c>
      <c r="L832" t="s">
        <v>77</v>
      </c>
      <c r="M832" t="s"/>
      <c r="N832" t="s">
        <v>78</v>
      </c>
      <c r="O832" t="s">
        <v>79</v>
      </c>
      <c r="P832" t="s">
        <v>575</v>
      </c>
      <c r="Q832" t="s"/>
      <c r="R832" t="s">
        <v>80</v>
      </c>
      <c r="S832" t="s">
        <v>419</v>
      </c>
      <c r="T832" t="s">
        <v>82</v>
      </c>
      <c r="U832" t="s"/>
      <c r="V832" t="s">
        <v>83</v>
      </c>
      <c r="W832" t="s">
        <v>84</v>
      </c>
      <c r="X832" t="s"/>
      <c r="Y832" t="s">
        <v>85</v>
      </c>
      <c r="Z832">
        <f>HYPERLINK("https://hotelmonitor-cachepage.eclerx.com/savepage/tk_15432196702192473_sr_2047.html","info")</f>
        <v/>
      </c>
      <c r="AA832" t="n">
        <v>2773</v>
      </c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87</v>
      </c>
      <c r="AL832" t="s"/>
      <c r="AM832" t="s"/>
      <c r="AN832" t="s">
        <v>87</v>
      </c>
      <c r="AO832" t="s">
        <v>88</v>
      </c>
      <c r="AP832" t="n">
        <v>91</v>
      </c>
      <c r="AQ832" t="s">
        <v>89</v>
      </c>
      <c r="AR832" t="s">
        <v>107</v>
      </c>
      <c r="AS832" t="s"/>
      <c r="AT832" t="s">
        <v>91</v>
      </c>
      <c r="AU832" t="s"/>
      <c r="AV832" t="s"/>
      <c r="AW832" t="s"/>
      <c r="AX832" t="s"/>
      <c r="AY832" t="n">
        <v>2277186</v>
      </c>
      <c r="AZ832" t="s">
        <v>576</v>
      </c>
      <c r="BA832" t="s"/>
      <c r="BB832" t="n">
        <v>294427</v>
      </c>
      <c r="BC832" t="n">
        <v>-16.627153</v>
      </c>
      <c r="BD832" t="n">
        <v>28.224152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93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574</v>
      </c>
      <c r="F833" t="n">
        <v>72193</v>
      </c>
      <c r="G833" t="s">
        <v>74</v>
      </c>
      <c r="H833" t="s">
        <v>75</v>
      </c>
      <c r="I833" t="s"/>
      <c r="J833" t="s">
        <v>76</v>
      </c>
      <c r="K833" t="n">
        <v>115</v>
      </c>
      <c r="L833" t="s">
        <v>77</v>
      </c>
      <c r="M833" t="s"/>
      <c r="N833" t="s">
        <v>78</v>
      </c>
      <c r="O833" t="s">
        <v>79</v>
      </c>
      <c r="P833" t="s">
        <v>575</v>
      </c>
      <c r="Q833" t="s"/>
      <c r="R833" t="s">
        <v>80</v>
      </c>
      <c r="S833" t="s">
        <v>419</v>
      </c>
      <c r="T833" t="s">
        <v>82</v>
      </c>
      <c r="U833" t="s"/>
      <c r="V833" t="s">
        <v>83</v>
      </c>
      <c r="W833" t="s">
        <v>84</v>
      </c>
      <c r="X833" t="s"/>
      <c r="Y833" t="s">
        <v>85</v>
      </c>
      <c r="Z833">
        <f>HYPERLINK("https://hotelmonitor-cachepage.eclerx.com/savepage/tk_15432196702192473_sr_2047.html","info")</f>
        <v/>
      </c>
      <c r="AA833" t="n">
        <v>2773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87</v>
      </c>
      <c r="AL833" t="s"/>
      <c r="AM833" t="s"/>
      <c r="AN833" t="s">
        <v>87</v>
      </c>
      <c r="AO833" t="s">
        <v>88</v>
      </c>
      <c r="AP833" t="n">
        <v>91</v>
      </c>
      <c r="AQ833" t="s">
        <v>89</v>
      </c>
      <c r="AR833" t="s">
        <v>96</v>
      </c>
      <c r="AS833" t="s"/>
      <c r="AT833" t="s">
        <v>91</v>
      </c>
      <c r="AU833" t="s"/>
      <c r="AV833" t="s"/>
      <c r="AW833" t="s"/>
      <c r="AX833" t="s"/>
      <c r="AY833" t="n">
        <v>2277186</v>
      </c>
      <c r="AZ833" t="s">
        <v>576</v>
      </c>
      <c r="BA833" t="s"/>
      <c r="BB833" t="n">
        <v>294427</v>
      </c>
      <c r="BC833" t="n">
        <v>-16.627153</v>
      </c>
      <c r="BD833" t="n">
        <v>28.224152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93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577</v>
      </c>
      <c r="F834" t="n">
        <v>795964</v>
      </c>
      <c r="G834" t="s">
        <v>74</v>
      </c>
      <c r="H834" t="s">
        <v>75</v>
      </c>
      <c r="I834" t="s"/>
      <c r="J834" t="s">
        <v>76</v>
      </c>
      <c r="K834" t="n">
        <v>215</v>
      </c>
      <c r="L834" t="s">
        <v>77</v>
      </c>
      <c r="M834" t="s"/>
      <c r="N834" t="s">
        <v>78</v>
      </c>
      <c r="O834" t="s">
        <v>79</v>
      </c>
      <c r="P834" t="s">
        <v>578</v>
      </c>
      <c r="Q834" t="s"/>
      <c r="R834" t="s">
        <v>80</v>
      </c>
      <c r="S834" t="s">
        <v>157</v>
      </c>
      <c r="T834" t="s">
        <v>82</v>
      </c>
      <c r="U834" t="s"/>
      <c r="V834" t="s">
        <v>83</v>
      </c>
      <c r="W834" t="s">
        <v>84</v>
      </c>
      <c r="X834" t="s"/>
      <c r="Y834" t="s">
        <v>85</v>
      </c>
      <c r="Z834">
        <f>HYPERLINK("https://hotelmonitor-cachepage.eclerx.com/savepage/tk_1543219156428122_sr_2047.html","info")</f>
        <v/>
      </c>
      <c r="AA834" t="n">
        <v>154206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87</v>
      </c>
      <c r="AL834" t="s"/>
      <c r="AM834" t="s"/>
      <c r="AN834" t="s">
        <v>87</v>
      </c>
      <c r="AO834" t="s">
        <v>88</v>
      </c>
      <c r="AP834" t="n">
        <v>18</v>
      </c>
      <c r="AQ834" t="s">
        <v>89</v>
      </c>
      <c r="AR834" t="s">
        <v>96</v>
      </c>
      <c r="AS834" t="s"/>
      <c r="AT834" t="s">
        <v>91</v>
      </c>
      <c r="AU834" t="s"/>
      <c r="AV834" t="s"/>
      <c r="AW834" t="s"/>
      <c r="AX834" t="s"/>
      <c r="AY834" t="n">
        <v>2268317</v>
      </c>
      <c r="AZ834" t="s">
        <v>579</v>
      </c>
      <c r="BA834" t="s"/>
      <c r="BB834" t="n">
        <v>2141696</v>
      </c>
      <c r="BC834" t="n">
        <v>-16.833317</v>
      </c>
      <c r="BD834" t="n">
        <v>28.20605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93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577</v>
      </c>
      <c r="F835" t="n">
        <v>795964</v>
      </c>
      <c r="G835" t="s">
        <v>74</v>
      </c>
      <c r="H835" t="s">
        <v>75</v>
      </c>
      <c r="I835" t="s"/>
      <c r="J835" t="s">
        <v>76</v>
      </c>
      <c r="K835" t="n">
        <v>279</v>
      </c>
      <c r="L835" t="s">
        <v>77</v>
      </c>
      <c r="M835" t="s"/>
      <c r="N835" t="s">
        <v>78</v>
      </c>
      <c r="O835" t="s">
        <v>79</v>
      </c>
      <c r="P835" t="s">
        <v>578</v>
      </c>
      <c r="Q835" t="s"/>
      <c r="R835" t="s">
        <v>80</v>
      </c>
      <c r="S835" t="s">
        <v>94</v>
      </c>
      <c r="T835" t="s">
        <v>82</v>
      </c>
      <c r="U835" t="s"/>
      <c r="V835" t="s">
        <v>83</v>
      </c>
      <c r="W835" t="s">
        <v>84</v>
      </c>
      <c r="X835" t="s"/>
      <c r="Y835" t="s">
        <v>85</v>
      </c>
      <c r="Z835">
        <f>HYPERLINK("https://hotelmonitor-cachepage.eclerx.com/savepage/tk_1543219156428122_sr_2047.html","info")</f>
        <v/>
      </c>
      <c r="AA835" t="n">
        <v>154206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87</v>
      </c>
      <c r="AL835" t="s"/>
      <c r="AM835" t="s"/>
      <c r="AN835" t="s">
        <v>87</v>
      </c>
      <c r="AO835" t="s">
        <v>88</v>
      </c>
      <c r="AP835" t="n">
        <v>18</v>
      </c>
      <c r="AQ835" t="s">
        <v>89</v>
      </c>
      <c r="AR835" t="s">
        <v>97</v>
      </c>
      <c r="AS835" t="s"/>
      <c r="AT835" t="s">
        <v>91</v>
      </c>
      <c r="AU835" t="s"/>
      <c r="AV835" t="s"/>
      <c r="AW835" t="s"/>
      <c r="AX835" t="s"/>
      <c r="AY835" t="n">
        <v>2268317</v>
      </c>
      <c r="AZ835" t="s">
        <v>579</v>
      </c>
      <c r="BA835" t="s"/>
      <c r="BB835" t="n">
        <v>2141696</v>
      </c>
      <c r="BC835" t="n">
        <v>-16.833317</v>
      </c>
      <c r="BD835" t="n">
        <v>28.20605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93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577</v>
      </c>
      <c r="F836" t="n">
        <v>795964</v>
      </c>
      <c r="G836" t="s">
        <v>74</v>
      </c>
      <c r="H836" t="s">
        <v>75</v>
      </c>
      <c r="I836" t="s"/>
      <c r="J836" t="s">
        <v>76</v>
      </c>
      <c r="K836" t="n">
        <v>279</v>
      </c>
      <c r="L836" t="s">
        <v>77</v>
      </c>
      <c r="M836" t="s"/>
      <c r="N836" t="s">
        <v>78</v>
      </c>
      <c r="O836" t="s">
        <v>79</v>
      </c>
      <c r="P836" t="s">
        <v>578</v>
      </c>
      <c r="Q836" t="s"/>
      <c r="R836" t="s">
        <v>80</v>
      </c>
      <c r="S836" t="s">
        <v>94</v>
      </c>
      <c r="T836" t="s">
        <v>82</v>
      </c>
      <c r="U836" t="s"/>
      <c r="V836" t="s">
        <v>83</v>
      </c>
      <c r="W836" t="s">
        <v>84</v>
      </c>
      <c r="X836" t="s"/>
      <c r="Y836" t="s">
        <v>85</v>
      </c>
      <c r="Z836">
        <f>HYPERLINK("https://hotelmonitor-cachepage.eclerx.com/savepage/tk_1543219156428122_sr_2047.html","info")</f>
        <v/>
      </c>
      <c r="AA836" t="n">
        <v>154206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87</v>
      </c>
      <c r="AL836" t="s"/>
      <c r="AM836" t="s"/>
      <c r="AN836" t="s">
        <v>87</v>
      </c>
      <c r="AO836" t="s">
        <v>88</v>
      </c>
      <c r="AP836" t="n">
        <v>18</v>
      </c>
      <c r="AQ836" t="s">
        <v>89</v>
      </c>
      <c r="AR836" t="s">
        <v>95</v>
      </c>
      <c r="AS836" t="s"/>
      <c r="AT836" t="s">
        <v>91</v>
      </c>
      <c r="AU836" t="s"/>
      <c r="AV836" t="s"/>
      <c r="AW836" t="s"/>
      <c r="AX836" t="s"/>
      <c r="AY836" t="n">
        <v>2268317</v>
      </c>
      <c r="AZ836" t="s">
        <v>579</v>
      </c>
      <c r="BA836" t="s"/>
      <c r="BB836" t="n">
        <v>2141696</v>
      </c>
      <c r="BC836" t="n">
        <v>-16.833317</v>
      </c>
      <c r="BD836" t="n">
        <v>28.20605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93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577</v>
      </c>
      <c r="F837" t="n">
        <v>795964</v>
      </c>
      <c r="G837" t="s">
        <v>74</v>
      </c>
      <c r="H837" t="s">
        <v>75</v>
      </c>
      <c r="I837" t="s"/>
      <c r="J837" t="s">
        <v>76</v>
      </c>
      <c r="K837" t="n">
        <v>223</v>
      </c>
      <c r="L837" t="s">
        <v>77</v>
      </c>
      <c r="M837" t="s"/>
      <c r="N837" t="s">
        <v>78</v>
      </c>
      <c r="O837" t="s">
        <v>79</v>
      </c>
      <c r="P837" t="s">
        <v>578</v>
      </c>
      <c r="Q837" t="s"/>
      <c r="R837" t="s">
        <v>80</v>
      </c>
      <c r="S837" t="s">
        <v>580</v>
      </c>
      <c r="T837" t="s">
        <v>82</v>
      </c>
      <c r="U837" t="s"/>
      <c r="V837" t="s">
        <v>83</v>
      </c>
      <c r="W837" t="s">
        <v>84</v>
      </c>
      <c r="X837" t="s"/>
      <c r="Y837" t="s">
        <v>85</v>
      </c>
      <c r="Z837">
        <f>HYPERLINK("https://hotelmonitor-cachepage.eclerx.com/savepage/tk_1543219156428122_sr_2047.html","info")</f>
        <v/>
      </c>
      <c r="AA837" t="n">
        <v>154206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87</v>
      </c>
      <c r="AL837" t="s"/>
      <c r="AM837" t="s"/>
      <c r="AN837" t="s">
        <v>87</v>
      </c>
      <c r="AO837" t="s">
        <v>88</v>
      </c>
      <c r="AP837" t="n">
        <v>18</v>
      </c>
      <c r="AQ837" t="s">
        <v>89</v>
      </c>
      <c r="AR837" t="s">
        <v>155</v>
      </c>
      <c r="AS837" t="s"/>
      <c r="AT837" t="s">
        <v>91</v>
      </c>
      <c r="AU837" t="s"/>
      <c r="AV837" t="s"/>
      <c r="AW837" t="s"/>
      <c r="AX837" t="s"/>
      <c r="AY837" t="n">
        <v>2268317</v>
      </c>
      <c r="AZ837" t="s">
        <v>579</v>
      </c>
      <c r="BA837" t="s"/>
      <c r="BB837" t="n">
        <v>2141696</v>
      </c>
      <c r="BC837" t="n">
        <v>-16.833317</v>
      </c>
      <c r="BD837" t="n">
        <v>28.20605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93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577</v>
      </c>
      <c r="F838" t="n">
        <v>795964</v>
      </c>
      <c r="G838" t="s">
        <v>74</v>
      </c>
      <c r="H838" t="s">
        <v>75</v>
      </c>
      <c r="I838" t="s"/>
      <c r="J838" t="s">
        <v>76</v>
      </c>
      <c r="K838" t="n">
        <v>279</v>
      </c>
      <c r="L838" t="s">
        <v>77</v>
      </c>
      <c r="M838" t="s"/>
      <c r="N838" t="s">
        <v>78</v>
      </c>
      <c r="O838" t="s">
        <v>79</v>
      </c>
      <c r="P838" t="s">
        <v>578</v>
      </c>
      <c r="Q838" t="s"/>
      <c r="R838" t="s">
        <v>80</v>
      </c>
      <c r="S838" t="s">
        <v>94</v>
      </c>
      <c r="T838" t="s">
        <v>82</v>
      </c>
      <c r="U838" t="s"/>
      <c r="V838" t="s">
        <v>83</v>
      </c>
      <c r="W838" t="s">
        <v>84</v>
      </c>
      <c r="X838" t="s"/>
      <c r="Y838" t="s">
        <v>85</v>
      </c>
      <c r="Z838">
        <f>HYPERLINK("https://hotelmonitor-cachepage.eclerx.com/savepage/tk_1543219156428122_sr_2047.html","info")</f>
        <v/>
      </c>
      <c r="AA838" t="n">
        <v>154206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87</v>
      </c>
      <c r="AL838" t="s"/>
      <c r="AM838" t="s"/>
      <c r="AN838" t="s">
        <v>87</v>
      </c>
      <c r="AO838" t="s">
        <v>88</v>
      </c>
      <c r="AP838" t="n">
        <v>18</v>
      </c>
      <c r="AQ838" t="s">
        <v>89</v>
      </c>
      <c r="AR838" t="s">
        <v>116</v>
      </c>
      <c r="AS838" t="s"/>
      <c r="AT838" t="s">
        <v>91</v>
      </c>
      <c r="AU838" t="s"/>
      <c r="AV838" t="s"/>
      <c r="AW838" t="s"/>
      <c r="AX838" t="s"/>
      <c r="AY838" t="n">
        <v>2268317</v>
      </c>
      <c r="AZ838" t="s">
        <v>579</v>
      </c>
      <c r="BA838" t="s"/>
      <c r="BB838" t="n">
        <v>2141696</v>
      </c>
      <c r="BC838" t="n">
        <v>-16.833317</v>
      </c>
      <c r="BD838" t="n">
        <v>28.20605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93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577</v>
      </c>
      <c r="F839" t="n">
        <v>795964</v>
      </c>
      <c r="G839" t="s">
        <v>74</v>
      </c>
      <c r="H839" t="s">
        <v>75</v>
      </c>
      <c r="I839" t="s"/>
      <c r="J839" t="s">
        <v>76</v>
      </c>
      <c r="K839" t="n">
        <v>312</v>
      </c>
      <c r="L839" t="s">
        <v>77</v>
      </c>
      <c r="M839" t="s"/>
      <c r="N839" t="s">
        <v>78</v>
      </c>
      <c r="O839" t="s">
        <v>79</v>
      </c>
      <c r="P839" t="s">
        <v>578</v>
      </c>
      <c r="Q839" t="s"/>
      <c r="R839" t="s">
        <v>80</v>
      </c>
      <c r="S839" t="s">
        <v>581</v>
      </c>
      <c r="T839" t="s">
        <v>82</v>
      </c>
      <c r="U839" t="s"/>
      <c r="V839" t="s">
        <v>83</v>
      </c>
      <c r="W839" t="s">
        <v>84</v>
      </c>
      <c r="X839" t="s"/>
      <c r="Y839" t="s">
        <v>85</v>
      </c>
      <c r="Z839">
        <f>HYPERLINK("https://hotelmonitor-cachepage.eclerx.com/savepage/tk_1543219156428122_sr_2047.html","info")</f>
        <v/>
      </c>
      <c r="AA839" t="n">
        <v>154206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87</v>
      </c>
      <c r="AL839" t="s"/>
      <c r="AM839" t="s"/>
      <c r="AN839" t="s">
        <v>87</v>
      </c>
      <c r="AO839" t="s">
        <v>88</v>
      </c>
      <c r="AP839" t="n">
        <v>18</v>
      </c>
      <c r="AQ839" t="s">
        <v>89</v>
      </c>
      <c r="AR839" t="s">
        <v>111</v>
      </c>
      <c r="AS839" t="s"/>
      <c r="AT839" t="s">
        <v>91</v>
      </c>
      <c r="AU839" t="s"/>
      <c r="AV839" t="s"/>
      <c r="AW839" t="s"/>
      <c r="AX839" t="s"/>
      <c r="AY839" t="n">
        <v>2268317</v>
      </c>
      <c r="AZ839" t="s">
        <v>579</v>
      </c>
      <c r="BA839" t="s"/>
      <c r="BB839" t="n">
        <v>2141696</v>
      </c>
      <c r="BC839" t="n">
        <v>-16.833317</v>
      </c>
      <c r="BD839" t="n">
        <v>28.20605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93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582</v>
      </c>
      <c r="F840" t="n">
        <v>391601</v>
      </c>
      <c r="G840" t="s">
        <v>74</v>
      </c>
      <c r="H840" t="s">
        <v>75</v>
      </c>
      <c r="I840" t="s"/>
      <c r="J840" t="s">
        <v>76</v>
      </c>
      <c r="K840" t="n">
        <v>116</v>
      </c>
      <c r="L840" t="s">
        <v>77</v>
      </c>
      <c r="M840" t="s"/>
      <c r="N840" t="s">
        <v>78</v>
      </c>
      <c r="O840" t="s">
        <v>79</v>
      </c>
      <c r="P840" t="s">
        <v>583</v>
      </c>
      <c r="Q840" t="s"/>
      <c r="R840" t="s">
        <v>80</v>
      </c>
      <c r="S840" t="s">
        <v>552</v>
      </c>
      <c r="T840" t="s">
        <v>82</v>
      </c>
      <c r="U840" t="s"/>
      <c r="V840" t="s">
        <v>83</v>
      </c>
      <c r="W840" t="s">
        <v>84</v>
      </c>
      <c r="X840" t="s"/>
      <c r="Y840" t="s">
        <v>85</v>
      </c>
      <c r="Z840">
        <f>HYPERLINK("https://hotelmonitor-cachepage.eclerx.com/savepage/tk_15432201346936152_sr_2047.html","info")</f>
        <v/>
      </c>
      <c r="AA840" t="n">
        <v>91874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87</v>
      </c>
      <c r="AL840" t="s"/>
      <c r="AM840" t="s"/>
      <c r="AN840" t="s">
        <v>87</v>
      </c>
      <c r="AO840" t="s">
        <v>88</v>
      </c>
      <c r="AP840" t="n">
        <v>156</v>
      </c>
      <c r="AQ840" t="s">
        <v>89</v>
      </c>
      <c r="AR840" t="s">
        <v>99</v>
      </c>
      <c r="AS840" t="s"/>
      <c r="AT840" t="s">
        <v>91</v>
      </c>
      <c r="AU840" t="s"/>
      <c r="AV840" t="s"/>
      <c r="AW840" t="s"/>
      <c r="AX840" t="s"/>
      <c r="AY840" t="n">
        <v>2277195</v>
      </c>
      <c r="AZ840" t="s">
        <v>584</v>
      </c>
      <c r="BA840" t="s"/>
      <c r="BB840" t="n">
        <v>1045397</v>
      </c>
      <c r="BC840" t="n">
        <v>-16.811947</v>
      </c>
      <c r="BD840" t="n">
        <v>28.374447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93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582</v>
      </c>
      <c r="F841" t="n">
        <v>391601</v>
      </c>
      <c r="G841" t="s">
        <v>74</v>
      </c>
      <c r="H841" t="s">
        <v>75</v>
      </c>
      <c r="I841" t="s"/>
      <c r="J841" t="s">
        <v>76</v>
      </c>
      <c r="K841" t="n">
        <v>121</v>
      </c>
      <c r="L841" t="s">
        <v>77</v>
      </c>
      <c r="M841" t="s"/>
      <c r="N841" t="s">
        <v>78</v>
      </c>
      <c r="O841" t="s">
        <v>79</v>
      </c>
      <c r="P841" t="s">
        <v>583</v>
      </c>
      <c r="Q841" t="s"/>
      <c r="R841" t="s">
        <v>80</v>
      </c>
      <c r="S841" t="s">
        <v>515</v>
      </c>
      <c r="T841" t="s">
        <v>82</v>
      </c>
      <c r="U841" t="s"/>
      <c r="V841" t="s">
        <v>83</v>
      </c>
      <c r="W841" t="s">
        <v>84</v>
      </c>
      <c r="X841" t="s"/>
      <c r="Y841" t="s">
        <v>85</v>
      </c>
      <c r="Z841">
        <f>HYPERLINK("https://hotelmonitor-cachepage.eclerx.com/savepage/tk_15432201346936152_sr_2047.html","info")</f>
        <v/>
      </c>
      <c r="AA841" t="n">
        <v>91874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87</v>
      </c>
      <c r="AL841" t="s"/>
      <c r="AM841" t="s"/>
      <c r="AN841" t="s">
        <v>87</v>
      </c>
      <c r="AO841" t="s">
        <v>88</v>
      </c>
      <c r="AP841" t="n">
        <v>156</v>
      </c>
      <c r="AQ841" t="s">
        <v>89</v>
      </c>
      <c r="AR841" t="s">
        <v>90</v>
      </c>
      <c r="AS841" t="s"/>
      <c r="AT841" t="s">
        <v>91</v>
      </c>
      <c r="AU841" t="s"/>
      <c r="AV841" t="s"/>
      <c r="AW841" t="s"/>
      <c r="AX841" t="s"/>
      <c r="AY841" t="n">
        <v>2277195</v>
      </c>
      <c r="AZ841" t="s">
        <v>584</v>
      </c>
      <c r="BA841" t="s"/>
      <c r="BB841" t="n">
        <v>1045397</v>
      </c>
      <c r="BC841" t="n">
        <v>-16.811947</v>
      </c>
      <c r="BD841" t="n">
        <v>28.374447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93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582</v>
      </c>
      <c r="F842" t="n">
        <v>391601</v>
      </c>
      <c r="G842" t="s">
        <v>74</v>
      </c>
      <c r="H842" t="s">
        <v>75</v>
      </c>
      <c r="I842" t="s"/>
      <c r="J842" t="s">
        <v>76</v>
      </c>
      <c r="K842" t="n">
        <v>127</v>
      </c>
      <c r="L842" t="s">
        <v>77</v>
      </c>
      <c r="M842" t="s"/>
      <c r="N842" t="s">
        <v>78</v>
      </c>
      <c r="O842" t="s">
        <v>79</v>
      </c>
      <c r="P842" t="s">
        <v>583</v>
      </c>
      <c r="Q842" t="s"/>
      <c r="R842" t="s">
        <v>80</v>
      </c>
      <c r="S842" t="s">
        <v>446</v>
      </c>
      <c r="T842" t="s">
        <v>82</v>
      </c>
      <c r="U842" t="s"/>
      <c r="V842" t="s">
        <v>83</v>
      </c>
      <c r="W842" t="s">
        <v>84</v>
      </c>
      <c r="X842" t="s"/>
      <c r="Y842" t="s">
        <v>85</v>
      </c>
      <c r="Z842">
        <f>HYPERLINK("https://hotelmonitor-cachepage.eclerx.com/savepage/tk_15432201346936152_sr_2047.html","info")</f>
        <v/>
      </c>
      <c r="AA842" t="n">
        <v>91874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87</v>
      </c>
      <c r="AL842" t="s"/>
      <c r="AM842" t="s"/>
      <c r="AN842" t="s">
        <v>87</v>
      </c>
      <c r="AO842" t="s">
        <v>88</v>
      </c>
      <c r="AP842" t="n">
        <v>156</v>
      </c>
      <c r="AQ842" t="s">
        <v>89</v>
      </c>
      <c r="AR842" t="s">
        <v>105</v>
      </c>
      <c r="AS842" t="s"/>
      <c r="AT842" t="s">
        <v>91</v>
      </c>
      <c r="AU842" t="s"/>
      <c r="AV842" t="s"/>
      <c r="AW842" t="s"/>
      <c r="AX842" t="s"/>
      <c r="AY842" t="n">
        <v>2277195</v>
      </c>
      <c r="AZ842" t="s">
        <v>584</v>
      </c>
      <c r="BA842" t="s"/>
      <c r="BB842" t="n">
        <v>1045397</v>
      </c>
      <c r="BC842" t="n">
        <v>-16.811947</v>
      </c>
      <c r="BD842" t="n">
        <v>28.374447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93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582</v>
      </c>
      <c r="F843" t="n">
        <v>391601</v>
      </c>
      <c r="G843" t="s">
        <v>74</v>
      </c>
      <c r="H843" t="s">
        <v>75</v>
      </c>
      <c r="I843" t="s"/>
      <c r="J843" t="s">
        <v>76</v>
      </c>
      <c r="K843" t="n">
        <v>124</v>
      </c>
      <c r="L843" t="s">
        <v>77</v>
      </c>
      <c r="M843" t="s"/>
      <c r="N843" t="s">
        <v>78</v>
      </c>
      <c r="O843" t="s">
        <v>79</v>
      </c>
      <c r="P843" t="s">
        <v>583</v>
      </c>
      <c r="Q843" t="s"/>
      <c r="R843" t="s">
        <v>80</v>
      </c>
      <c r="S843" t="s">
        <v>411</v>
      </c>
      <c r="T843" t="s">
        <v>82</v>
      </c>
      <c r="U843" t="s"/>
      <c r="V843" t="s">
        <v>83</v>
      </c>
      <c r="W843" t="s">
        <v>84</v>
      </c>
      <c r="X843" t="s"/>
      <c r="Y843" t="s">
        <v>85</v>
      </c>
      <c r="Z843">
        <f>HYPERLINK("https://hotelmonitor-cachepage.eclerx.com/savepage/tk_15432201346936152_sr_2047.html","info")</f>
        <v/>
      </c>
      <c r="AA843" t="n">
        <v>91874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87</v>
      </c>
      <c r="AL843" t="s"/>
      <c r="AM843" t="s"/>
      <c r="AN843" t="s">
        <v>87</v>
      </c>
      <c r="AO843" t="s">
        <v>88</v>
      </c>
      <c r="AP843" t="n">
        <v>156</v>
      </c>
      <c r="AQ843" t="s">
        <v>89</v>
      </c>
      <c r="AR843" t="s">
        <v>113</v>
      </c>
      <c r="AS843" t="s"/>
      <c r="AT843" t="s">
        <v>91</v>
      </c>
      <c r="AU843" t="s"/>
      <c r="AV843" t="s"/>
      <c r="AW843" t="s"/>
      <c r="AX843" t="s"/>
      <c r="AY843" t="n">
        <v>2277195</v>
      </c>
      <c r="AZ843" t="s">
        <v>584</v>
      </c>
      <c r="BA843" t="s"/>
      <c r="BB843" t="n">
        <v>1045397</v>
      </c>
      <c r="BC843" t="n">
        <v>-16.811947</v>
      </c>
      <c r="BD843" t="n">
        <v>28.374447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93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582</v>
      </c>
      <c r="F844" t="n">
        <v>391601</v>
      </c>
      <c r="G844" t="s">
        <v>74</v>
      </c>
      <c r="H844" t="s">
        <v>75</v>
      </c>
      <c r="I844" t="s"/>
      <c r="J844" t="s">
        <v>76</v>
      </c>
      <c r="K844" t="n">
        <v>121</v>
      </c>
      <c r="L844" t="s">
        <v>77</v>
      </c>
      <c r="M844" t="s"/>
      <c r="N844" t="s">
        <v>78</v>
      </c>
      <c r="O844" t="s">
        <v>79</v>
      </c>
      <c r="P844" t="s">
        <v>583</v>
      </c>
      <c r="Q844" t="s"/>
      <c r="R844" t="s">
        <v>80</v>
      </c>
      <c r="S844" t="s">
        <v>515</v>
      </c>
      <c r="T844" t="s">
        <v>82</v>
      </c>
      <c r="U844" t="s"/>
      <c r="V844" t="s">
        <v>83</v>
      </c>
      <c r="W844" t="s">
        <v>84</v>
      </c>
      <c r="X844" t="s"/>
      <c r="Y844" t="s">
        <v>85</v>
      </c>
      <c r="Z844">
        <f>HYPERLINK("https://hotelmonitor-cachepage.eclerx.com/savepage/tk_15432201346936152_sr_2047.html","info")</f>
        <v/>
      </c>
      <c r="AA844" t="n">
        <v>91874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87</v>
      </c>
      <c r="AL844" t="s"/>
      <c r="AM844" t="s"/>
      <c r="AN844" t="s">
        <v>87</v>
      </c>
      <c r="AO844" t="s">
        <v>88</v>
      </c>
      <c r="AP844" t="n">
        <v>156</v>
      </c>
      <c r="AQ844" t="s">
        <v>89</v>
      </c>
      <c r="AR844" t="s">
        <v>111</v>
      </c>
      <c r="AS844" t="s"/>
      <c r="AT844" t="s">
        <v>91</v>
      </c>
      <c r="AU844" t="s"/>
      <c r="AV844" t="s"/>
      <c r="AW844" t="s"/>
      <c r="AX844" t="s"/>
      <c r="AY844" t="n">
        <v>2277195</v>
      </c>
      <c r="AZ844" t="s">
        <v>584</v>
      </c>
      <c r="BA844" t="s"/>
      <c r="BB844" t="n">
        <v>1045397</v>
      </c>
      <c r="BC844" t="n">
        <v>-16.811947</v>
      </c>
      <c r="BD844" t="n">
        <v>28.374447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93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585</v>
      </c>
      <c r="F845" t="s"/>
      <c r="G845" t="s">
        <v>74</v>
      </c>
      <c r="H845" t="s">
        <v>75</v>
      </c>
      <c r="I845" t="s"/>
      <c r="J845" t="s">
        <v>76</v>
      </c>
      <c r="K845" t="n">
        <v>139</v>
      </c>
      <c r="L845" t="s">
        <v>77</v>
      </c>
      <c r="M845" t="s"/>
      <c r="N845" t="s">
        <v>78</v>
      </c>
      <c r="O845" t="s">
        <v>79</v>
      </c>
      <c r="P845" t="s">
        <v>585</v>
      </c>
      <c r="Q845" t="s"/>
      <c r="R845" t="s">
        <v>80</v>
      </c>
      <c r="S845" t="s">
        <v>433</v>
      </c>
      <c r="T845" t="s">
        <v>82</v>
      </c>
      <c r="U845" t="s"/>
      <c r="V845" t="s">
        <v>83</v>
      </c>
      <c r="W845" t="s">
        <v>84</v>
      </c>
      <c r="X845" t="s"/>
      <c r="Y845" t="s">
        <v>85</v>
      </c>
      <c r="Z845">
        <f>HYPERLINK("https://hotelmonitor-cachepage.eclerx.com/savepage/tk_15432199679870052_sr_2047.html","info")</f>
        <v/>
      </c>
      <c r="AA845" t="s"/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87</v>
      </c>
      <c r="AL845" t="s"/>
      <c r="AM845" t="s"/>
      <c r="AN845" t="s">
        <v>87</v>
      </c>
      <c r="AO845" t="s">
        <v>88</v>
      </c>
      <c r="AP845" t="n">
        <v>132</v>
      </c>
      <c r="AQ845" t="s">
        <v>89</v>
      </c>
      <c r="AR845" t="s">
        <v>586</v>
      </c>
      <c r="AS845" t="s"/>
      <c r="AT845" t="s">
        <v>91</v>
      </c>
      <c r="AU845" t="s"/>
      <c r="AV845" t="s"/>
      <c r="AW845" t="s"/>
      <c r="AX845" t="s"/>
      <c r="AY845" t="s"/>
      <c r="AZ845" t="s"/>
      <c r="BA845" t="s"/>
      <c r="BB845" t="s"/>
      <c r="BC845" t="s"/>
      <c r="BD845" t="s"/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93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587</v>
      </c>
      <c r="F846" t="n">
        <v>3651537</v>
      </c>
      <c r="G846" t="s">
        <v>74</v>
      </c>
      <c r="H846" t="s">
        <v>75</v>
      </c>
      <c r="I846" t="s"/>
      <c r="J846" t="s">
        <v>76</v>
      </c>
      <c r="K846" t="n">
        <v>58</v>
      </c>
      <c r="L846" t="s">
        <v>77</v>
      </c>
      <c r="M846" t="s"/>
      <c r="N846" t="s">
        <v>78</v>
      </c>
      <c r="O846" t="s">
        <v>79</v>
      </c>
      <c r="P846" t="s">
        <v>587</v>
      </c>
      <c r="Q846" t="s"/>
      <c r="R846" t="s">
        <v>80</v>
      </c>
      <c r="S846" t="s">
        <v>376</v>
      </c>
      <c r="T846" t="s">
        <v>82</v>
      </c>
      <c r="U846" t="s"/>
      <c r="V846" t="s">
        <v>83</v>
      </c>
      <c r="W846" t="s">
        <v>84</v>
      </c>
      <c r="X846" t="s"/>
      <c r="Y846" t="s">
        <v>85</v>
      </c>
      <c r="Z846">
        <f>HYPERLINK("https://hotelmonitor-cachepage.eclerx.com/savepage/tk_15432200584015288_sr_2047.html","info")</f>
        <v/>
      </c>
      <c r="AA846" t="n">
        <v>189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87</v>
      </c>
      <c r="AL846" t="s"/>
      <c r="AM846" t="s"/>
      <c r="AN846" t="s">
        <v>87</v>
      </c>
      <c r="AO846" t="s">
        <v>88</v>
      </c>
      <c r="AP846" t="n">
        <v>145</v>
      </c>
      <c r="AQ846" t="s">
        <v>89</v>
      </c>
      <c r="AR846" t="s">
        <v>588</v>
      </c>
      <c r="AS846" t="s"/>
      <c r="AT846" t="s">
        <v>91</v>
      </c>
      <c r="AU846" t="s"/>
      <c r="AV846" t="s"/>
      <c r="AW846" t="s"/>
      <c r="AX846" t="s"/>
      <c r="AY846" t="n">
        <v>2268386</v>
      </c>
      <c r="AZ846" t="s">
        <v>589</v>
      </c>
      <c r="BA846" t="s"/>
      <c r="BB846" t="n">
        <v>234562</v>
      </c>
      <c r="BC846" t="n">
        <v>-16.548708</v>
      </c>
      <c r="BD846" t="n">
        <v>28.407919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93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587</v>
      </c>
      <c r="F847" t="n">
        <v>3651537</v>
      </c>
      <c r="G847" t="s">
        <v>74</v>
      </c>
      <c r="H847" t="s">
        <v>75</v>
      </c>
      <c r="I847" t="s"/>
      <c r="J847" t="s">
        <v>76</v>
      </c>
      <c r="K847" t="n">
        <v>286</v>
      </c>
      <c r="L847" t="s">
        <v>77</v>
      </c>
      <c r="M847" t="s"/>
      <c r="N847" t="s">
        <v>78</v>
      </c>
      <c r="O847" t="s">
        <v>79</v>
      </c>
      <c r="P847" t="s">
        <v>587</v>
      </c>
      <c r="Q847" t="s"/>
      <c r="R847" t="s">
        <v>80</v>
      </c>
      <c r="S847" t="s">
        <v>590</v>
      </c>
      <c r="T847" t="s">
        <v>82</v>
      </c>
      <c r="U847" t="s"/>
      <c r="V847" t="s">
        <v>83</v>
      </c>
      <c r="W847" t="s">
        <v>84</v>
      </c>
      <c r="X847" t="s"/>
      <c r="Y847" t="s">
        <v>85</v>
      </c>
      <c r="Z847">
        <f>HYPERLINK("https://hotelmonitor-cachepage.eclerx.com/savepage/tk_15432200584015288_sr_2047.html","info")</f>
        <v/>
      </c>
      <c r="AA847" t="n">
        <v>189</v>
      </c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/>
      <c r="AM847" t="s"/>
      <c r="AN847" t="s">
        <v>87</v>
      </c>
      <c r="AO847" t="s">
        <v>88</v>
      </c>
      <c r="AP847" t="n">
        <v>145</v>
      </c>
      <c r="AQ847" t="s">
        <v>89</v>
      </c>
      <c r="AR847" t="s">
        <v>126</v>
      </c>
      <c r="AS847" t="s"/>
      <c r="AT847" t="s">
        <v>91</v>
      </c>
      <c r="AU847" t="s"/>
      <c r="AV847" t="s"/>
      <c r="AW847" t="s"/>
      <c r="AX847" t="s"/>
      <c r="AY847" t="n">
        <v>2268386</v>
      </c>
      <c r="AZ847" t="s">
        <v>589</v>
      </c>
      <c r="BA847" t="s"/>
      <c r="BB847" t="n">
        <v>234562</v>
      </c>
      <c r="BC847" t="n">
        <v>-16.548708</v>
      </c>
      <c r="BD847" t="n">
        <v>28.407919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93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587</v>
      </c>
      <c r="F848" t="n">
        <v>3651537</v>
      </c>
      <c r="G848" t="s">
        <v>74</v>
      </c>
      <c r="H848" t="s">
        <v>75</v>
      </c>
      <c r="I848" t="s"/>
      <c r="J848" t="s">
        <v>76</v>
      </c>
      <c r="K848" t="n">
        <v>70</v>
      </c>
      <c r="L848" t="s">
        <v>77</v>
      </c>
      <c r="M848" t="s"/>
      <c r="N848" t="s">
        <v>78</v>
      </c>
      <c r="O848" t="s">
        <v>79</v>
      </c>
      <c r="P848" t="s">
        <v>587</v>
      </c>
      <c r="Q848" t="s"/>
      <c r="R848" t="s">
        <v>80</v>
      </c>
      <c r="S848" t="s">
        <v>183</v>
      </c>
      <c r="T848" t="s">
        <v>82</v>
      </c>
      <c r="U848" t="s"/>
      <c r="V848" t="s">
        <v>83</v>
      </c>
      <c r="W848" t="s">
        <v>84</v>
      </c>
      <c r="X848" t="s"/>
      <c r="Y848" t="s">
        <v>85</v>
      </c>
      <c r="Z848">
        <f>HYPERLINK("https://hotelmonitor-cachepage.eclerx.com/savepage/tk_15432200584015288_sr_2047.html","info")</f>
        <v/>
      </c>
      <c r="AA848" t="n">
        <v>189</v>
      </c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/>
      <c r="AM848" t="s"/>
      <c r="AN848" t="s">
        <v>87</v>
      </c>
      <c r="AO848" t="s">
        <v>88</v>
      </c>
      <c r="AP848" t="n">
        <v>145</v>
      </c>
      <c r="AQ848" t="s">
        <v>89</v>
      </c>
      <c r="AR848" t="s">
        <v>101</v>
      </c>
      <c r="AS848" t="s"/>
      <c r="AT848" t="s">
        <v>91</v>
      </c>
      <c r="AU848" t="s"/>
      <c r="AV848" t="s"/>
      <c r="AW848" t="s"/>
      <c r="AX848" t="s"/>
      <c r="AY848" t="n">
        <v>2268386</v>
      </c>
      <c r="AZ848" t="s">
        <v>589</v>
      </c>
      <c r="BA848" t="s"/>
      <c r="BB848" t="n">
        <v>234562</v>
      </c>
      <c r="BC848" t="n">
        <v>-16.548708</v>
      </c>
      <c r="BD848" t="n">
        <v>28.407919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93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587</v>
      </c>
      <c r="F849" t="n">
        <v>3651537</v>
      </c>
      <c r="G849" t="s">
        <v>74</v>
      </c>
      <c r="H849" t="s">
        <v>75</v>
      </c>
      <c r="I849" t="s"/>
      <c r="J849" t="s">
        <v>76</v>
      </c>
      <c r="K849" t="n">
        <v>62</v>
      </c>
      <c r="L849" t="s">
        <v>77</v>
      </c>
      <c r="M849" t="s"/>
      <c r="N849" t="s">
        <v>78</v>
      </c>
      <c r="O849" t="s">
        <v>79</v>
      </c>
      <c r="P849" t="s">
        <v>587</v>
      </c>
      <c r="Q849" t="s"/>
      <c r="R849" t="s">
        <v>80</v>
      </c>
      <c r="S849" t="s">
        <v>144</v>
      </c>
      <c r="T849" t="s">
        <v>82</v>
      </c>
      <c r="U849" t="s"/>
      <c r="V849" t="s">
        <v>83</v>
      </c>
      <c r="W849" t="s">
        <v>84</v>
      </c>
      <c r="X849" t="s"/>
      <c r="Y849" t="s">
        <v>85</v>
      </c>
      <c r="Z849">
        <f>HYPERLINK("https://hotelmonitor-cachepage.eclerx.com/savepage/tk_15432200584015288_sr_2047.html","info")</f>
        <v/>
      </c>
      <c r="AA849" t="n">
        <v>189</v>
      </c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/>
      <c r="AM849" t="s"/>
      <c r="AN849" t="s">
        <v>87</v>
      </c>
      <c r="AO849" t="s">
        <v>88</v>
      </c>
      <c r="AP849" t="n">
        <v>145</v>
      </c>
      <c r="AQ849" t="s">
        <v>89</v>
      </c>
      <c r="AR849" t="s">
        <v>99</v>
      </c>
      <c r="AS849" t="s"/>
      <c r="AT849" t="s">
        <v>91</v>
      </c>
      <c r="AU849" t="s"/>
      <c r="AV849" t="s"/>
      <c r="AW849" t="s"/>
      <c r="AX849" t="s"/>
      <c r="AY849" t="n">
        <v>2268386</v>
      </c>
      <c r="AZ849" t="s">
        <v>589</v>
      </c>
      <c r="BA849" t="s"/>
      <c r="BB849" t="n">
        <v>234562</v>
      </c>
      <c r="BC849" t="n">
        <v>-16.548708</v>
      </c>
      <c r="BD849" t="n">
        <v>28.407919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93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587</v>
      </c>
      <c r="F850" t="n">
        <v>3651537</v>
      </c>
      <c r="G850" t="s">
        <v>74</v>
      </c>
      <c r="H850" t="s">
        <v>75</v>
      </c>
      <c r="I850" t="s"/>
      <c r="J850" t="s">
        <v>76</v>
      </c>
      <c r="K850" t="n">
        <v>61</v>
      </c>
      <c r="L850" t="s">
        <v>77</v>
      </c>
      <c r="M850" t="s"/>
      <c r="N850" t="s">
        <v>78</v>
      </c>
      <c r="O850" t="s">
        <v>79</v>
      </c>
      <c r="P850" t="s">
        <v>587</v>
      </c>
      <c r="Q850" t="s"/>
      <c r="R850" t="s">
        <v>80</v>
      </c>
      <c r="S850" t="s">
        <v>319</v>
      </c>
      <c r="T850" t="s">
        <v>82</v>
      </c>
      <c r="U850" t="s"/>
      <c r="V850" t="s">
        <v>83</v>
      </c>
      <c r="W850" t="s">
        <v>84</v>
      </c>
      <c r="X850" t="s"/>
      <c r="Y850" t="s">
        <v>85</v>
      </c>
      <c r="Z850">
        <f>HYPERLINK("https://hotelmonitor-cachepage.eclerx.com/savepage/tk_15432200584015288_sr_2047.html","info")</f>
        <v/>
      </c>
      <c r="AA850" t="n">
        <v>189</v>
      </c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/>
      <c r="AM850" t="s"/>
      <c r="AN850" t="s">
        <v>87</v>
      </c>
      <c r="AO850" t="s">
        <v>88</v>
      </c>
      <c r="AP850" t="n">
        <v>145</v>
      </c>
      <c r="AQ850" t="s">
        <v>89</v>
      </c>
      <c r="AR850" t="s">
        <v>96</v>
      </c>
      <c r="AS850" t="s"/>
      <c r="AT850" t="s">
        <v>91</v>
      </c>
      <c r="AU850" t="s"/>
      <c r="AV850" t="s"/>
      <c r="AW850" t="s"/>
      <c r="AX850" t="s"/>
      <c r="AY850" t="n">
        <v>2268386</v>
      </c>
      <c r="AZ850" t="s">
        <v>589</v>
      </c>
      <c r="BA850" t="s"/>
      <c r="BB850" t="n">
        <v>234562</v>
      </c>
      <c r="BC850" t="n">
        <v>-16.548708</v>
      </c>
      <c r="BD850" t="n">
        <v>28.407919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93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587</v>
      </c>
      <c r="F851" t="n">
        <v>3651537</v>
      </c>
      <c r="G851" t="s">
        <v>74</v>
      </c>
      <c r="H851" t="s">
        <v>75</v>
      </c>
      <c r="I851" t="s"/>
      <c r="J851" t="s">
        <v>76</v>
      </c>
      <c r="K851" t="n">
        <v>65</v>
      </c>
      <c r="L851" t="s">
        <v>77</v>
      </c>
      <c r="M851" t="s"/>
      <c r="N851" t="s">
        <v>78</v>
      </c>
      <c r="O851" t="s">
        <v>79</v>
      </c>
      <c r="P851" t="s">
        <v>587</v>
      </c>
      <c r="Q851" t="s"/>
      <c r="R851" t="s">
        <v>80</v>
      </c>
      <c r="S851" t="s">
        <v>364</v>
      </c>
      <c r="T851" t="s">
        <v>82</v>
      </c>
      <c r="U851" t="s"/>
      <c r="V851" t="s">
        <v>83</v>
      </c>
      <c r="W851" t="s">
        <v>84</v>
      </c>
      <c r="X851" t="s"/>
      <c r="Y851" t="s">
        <v>85</v>
      </c>
      <c r="Z851">
        <f>HYPERLINK("https://hotelmonitor-cachepage.eclerx.com/savepage/tk_15432200584015288_sr_2047.html","info")</f>
        <v/>
      </c>
      <c r="AA851" t="n">
        <v>189</v>
      </c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/>
      <c r="AM851" t="s"/>
      <c r="AN851" t="s">
        <v>87</v>
      </c>
      <c r="AO851" t="s">
        <v>88</v>
      </c>
      <c r="AP851" t="n">
        <v>145</v>
      </c>
      <c r="AQ851" t="s">
        <v>89</v>
      </c>
      <c r="AR851" t="s">
        <v>90</v>
      </c>
      <c r="AS851" t="s"/>
      <c r="AT851" t="s">
        <v>91</v>
      </c>
      <c r="AU851" t="s"/>
      <c r="AV851" t="s"/>
      <c r="AW851" t="s"/>
      <c r="AX851" t="s"/>
      <c r="AY851" t="n">
        <v>2268386</v>
      </c>
      <c r="AZ851" t="s">
        <v>589</v>
      </c>
      <c r="BA851" t="s"/>
      <c r="BB851" t="n">
        <v>234562</v>
      </c>
      <c r="BC851" t="n">
        <v>-16.548708</v>
      </c>
      <c r="BD851" t="n">
        <v>28.407919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93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587</v>
      </c>
      <c r="F852" t="n">
        <v>3651537</v>
      </c>
      <c r="G852" t="s">
        <v>74</v>
      </c>
      <c r="H852" t="s">
        <v>75</v>
      </c>
      <c r="I852" t="s"/>
      <c r="J852" t="s">
        <v>76</v>
      </c>
      <c r="K852" t="n">
        <v>70</v>
      </c>
      <c r="L852" t="s">
        <v>77</v>
      </c>
      <c r="M852" t="s"/>
      <c r="N852" t="s">
        <v>78</v>
      </c>
      <c r="O852" t="s">
        <v>79</v>
      </c>
      <c r="P852" t="s">
        <v>587</v>
      </c>
      <c r="Q852" t="s"/>
      <c r="R852" t="s">
        <v>80</v>
      </c>
      <c r="S852" t="s">
        <v>183</v>
      </c>
      <c r="T852" t="s">
        <v>82</v>
      </c>
      <c r="U852" t="s"/>
      <c r="V852" t="s">
        <v>83</v>
      </c>
      <c r="W852" t="s">
        <v>84</v>
      </c>
      <c r="X852" t="s"/>
      <c r="Y852" t="s">
        <v>85</v>
      </c>
      <c r="Z852">
        <f>HYPERLINK("https://hotelmonitor-cachepage.eclerx.com/savepage/tk_15432200584015288_sr_2047.html","info")</f>
        <v/>
      </c>
      <c r="AA852" t="n">
        <v>189</v>
      </c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/>
      <c r="AM852" t="s"/>
      <c r="AN852" t="s">
        <v>87</v>
      </c>
      <c r="AO852" t="s">
        <v>88</v>
      </c>
      <c r="AP852" t="n">
        <v>145</v>
      </c>
      <c r="AQ852" t="s">
        <v>89</v>
      </c>
      <c r="AR852" t="s">
        <v>113</v>
      </c>
      <c r="AS852" t="s"/>
      <c r="AT852" t="s">
        <v>91</v>
      </c>
      <c r="AU852" t="s"/>
      <c r="AV852" t="s"/>
      <c r="AW852" t="s"/>
      <c r="AX852" t="s"/>
      <c r="AY852" t="n">
        <v>2268386</v>
      </c>
      <c r="AZ852" t="s">
        <v>589</v>
      </c>
      <c r="BA852" t="s"/>
      <c r="BB852" t="n">
        <v>234562</v>
      </c>
      <c r="BC852" t="n">
        <v>-16.548708</v>
      </c>
      <c r="BD852" t="n">
        <v>28.407919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93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587</v>
      </c>
      <c r="F853" t="n">
        <v>3651537</v>
      </c>
      <c r="G853" t="s">
        <v>74</v>
      </c>
      <c r="H853" t="s">
        <v>75</v>
      </c>
      <c r="I853" t="s"/>
      <c r="J853" t="s">
        <v>76</v>
      </c>
      <c r="K853" t="n">
        <v>69</v>
      </c>
      <c r="L853" t="s">
        <v>77</v>
      </c>
      <c r="M853" t="s"/>
      <c r="N853" t="s">
        <v>78</v>
      </c>
      <c r="O853" t="s">
        <v>79</v>
      </c>
      <c r="P853" t="s">
        <v>587</v>
      </c>
      <c r="Q853" t="s"/>
      <c r="R853" t="s">
        <v>80</v>
      </c>
      <c r="S853" t="s">
        <v>354</v>
      </c>
      <c r="T853" t="s">
        <v>82</v>
      </c>
      <c r="U853" t="s"/>
      <c r="V853" t="s">
        <v>83</v>
      </c>
      <c r="W853" t="s">
        <v>84</v>
      </c>
      <c r="X853" t="s"/>
      <c r="Y853" t="s">
        <v>85</v>
      </c>
      <c r="Z853">
        <f>HYPERLINK("https://hotelmonitor-cachepage.eclerx.com/savepage/tk_15432200584015288_sr_2047.html","info")</f>
        <v/>
      </c>
      <c r="AA853" t="n">
        <v>189</v>
      </c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/>
      <c r="AM853" t="s"/>
      <c r="AN853" t="s">
        <v>87</v>
      </c>
      <c r="AO853" t="s">
        <v>88</v>
      </c>
      <c r="AP853" t="n">
        <v>145</v>
      </c>
      <c r="AQ853" t="s">
        <v>89</v>
      </c>
      <c r="AR853" t="s">
        <v>105</v>
      </c>
      <c r="AS853" t="s"/>
      <c r="AT853" t="s">
        <v>91</v>
      </c>
      <c r="AU853" t="s"/>
      <c r="AV853" t="s"/>
      <c r="AW853" t="s"/>
      <c r="AX853" t="s"/>
      <c r="AY853" t="n">
        <v>2268386</v>
      </c>
      <c r="AZ853" t="s">
        <v>589</v>
      </c>
      <c r="BA853" t="s"/>
      <c r="BB853" t="n">
        <v>234562</v>
      </c>
      <c r="BC853" t="n">
        <v>-16.548708</v>
      </c>
      <c r="BD853" t="n">
        <v>28.407919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93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587</v>
      </c>
      <c r="F854" t="n">
        <v>3651537</v>
      </c>
      <c r="G854" t="s">
        <v>74</v>
      </c>
      <c r="H854" t="s">
        <v>75</v>
      </c>
      <c r="I854" t="s"/>
      <c r="J854" t="s">
        <v>76</v>
      </c>
      <c r="K854" t="n">
        <v>61</v>
      </c>
      <c r="L854" t="s">
        <v>77</v>
      </c>
      <c r="M854" t="s"/>
      <c r="N854" t="s">
        <v>78</v>
      </c>
      <c r="O854" t="s">
        <v>79</v>
      </c>
      <c r="P854" t="s">
        <v>587</v>
      </c>
      <c r="Q854" t="s"/>
      <c r="R854" t="s">
        <v>80</v>
      </c>
      <c r="S854" t="s">
        <v>319</v>
      </c>
      <c r="T854" t="s">
        <v>82</v>
      </c>
      <c r="U854" t="s"/>
      <c r="V854" t="s">
        <v>83</v>
      </c>
      <c r="W854" t="s">
        <v>84</v>
      </c>
      <c r="X854" t="s"/>
      <c r="Y854" t="s">
        <v>85</v>
      </c>
      <c r="Z854">
        <f>HYPERLINK("https://hotelmonitor-cachepage.eclerx.com/savepage/tk_15432200584015288_sr_2047.html","info")</f>
        <v/>
      </c>
      <c r="AA854" t="n">
        <v>189</v>
      </c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/>
      <c r="AM854" t="s"/>
      <c r="AN854" t="s">
        <v>87</v>
      </c>
      <c r="AO854" t="s">
        <v>88</v>
      </c>
      <c r="AP854" t="n">
        <v>145</v>
      </c>
      <c r="AQ854" t="s">
        <v>89</v>
      </c>
      <c r="AR854" t="s">
        <v>96</v>
      </c>
      <c r="AS854" t="s"/>
      <c r="AT854" t="s">
        <v>91</v>
      </c>
      <c r="AU854" t="s"/>
      <c r="AV854" t="s"/>
      <c r="AW854" t="s"/>
      <c r="AX854" t="s"/>
      <c r="AY854" t="n">
        <v>2268386</v>
      </c>
      <c r="AZ854" t="s">
        <v>589</v>
      </c>
      <c r="BA854" t="s"/>
      <c r="BB854" t="n">
        <v>234562</v>
      </c>
      <c r="BC854" t="n">
        <v>-16.548708</v>
      </c>
      <c r="BD854" t="n">
        <v>28.407919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93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587</v>
      </c>
      <c r="F855" t="n">
        <v>3651537</v>
      </c>
      <c r="G855" t="s">
        <v>74</v>
      </c>
      <c r="H855" t="s">
        <v>75</v>
      </c>
      <c r="I855" t="s"/>
      <c r="J855" t="s">
        <v>76</v>
      </c>
      <c r="K855" t="n">
        <v>66</v>
      </c>
      <c r="L855" t="s">
        <v>77</v>
      </c>
      <c r="M855" t="s"/>
      <c r="N855" t="s">
        <v>78</v>
      </c>
      <c r="O855" t="s">
        <v>79</v>
      </c>
      <c r="P855" t="s">
        <v>587</v>
      </c>
      <c r="Q855" t="s"/>
      <c r="R855" t="s">
        <v>80</v>
      </c>
      <c r="S855" t="s">
        <v>120</v>
      </c>
      <c r="T855" t="s">
        <v>82</v>
      </c>
      <c r="U855" t="s"/>
      <c r="V855" t="s">
        <v>83</v>
      </c>
      <c r="W855" t="s">
        <v>84</v>
      </c>
      <c r="X855" t="s"/>
      <c r="Y855" t="s">
        <v>85</v>
      </c>
      <c r="Z855">
        <f>HYPERLINK("https://hotelmonitor-cachepage.eclerx.com/savepage/tk_15432200584015288_sr_2047.html","info")</f>
        <v/>
      </c>
      <c r="AA855" t="n">
        <v>189</v>
      </c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/>
      <c r="AM855" t="s"/>
      <c r="AN855" t="s">
        <v>87</v>
      </c>
      <c r="AO855" t="s">
        <v>88</v>
      </c>
      <c r="AP855" t="n">
        <v>145</v>
      </c>
      <c r="AQ855" t="s">
        <v>89</v>
      </c>
      <c r="AR855" t="s">
        <v>111</v>
      </c>
      <c r="AS855" t="s"/>
      <c r="AT855" t="s">
        <v>91</v>
      </c>
      <c r="AU855" t="s"/>
      <c r="AV855" t="s"/>
      <c r="AW855" t="s"/>
      <c r="AX855" t="s"/>
      <c r="AY855" t="n">
        <v>2268386</v>
      </c>
      <c r="AZ855" t="s">
        <v>589</v>
      </c>
      <c r="BA855" t="s"/>
      <c r="BB855" t="n">
        <v>234562</v>
      </c>
      <c r="BC855" t="n">
        <v>-16.548708</v>
      </c>
      <c r="BD855" t="n">
        <v>28.407919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93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591</v>
      </c>
      <c r="F856" t="n">
        <v>72230</v>
      </c>
      <c r="G856" t="s">
        <v>74</v>
      </c>
      <c r="H856" t="s">
        <v>75</v>
      </c>
      <c r="I856" t="s"/>
      <c r="J856" t="s">
        <v>76</v>
      </c>
      <c r="K856" t="n">
        <v>172</v>
      </c>
      <c r="L856" t="s">
        <v>77</v>
      </c>
      <c r="M856" t="s"/>
      <c r="N856" t="s">
        <v>78</v>
      </c>
      <c r="O856" t="s">
        <v>79</v>
      </c>
      <c r="P856" t="s">
        <v>592</v>
      </c>
      <c r="Q856" t="s"/>
      <c r="R856" t="s">
        <v>80</v>
      </c>
      <c r="S856" t="s">
        <v>154</v>
      </c>
      <c r="T856" t="s">
        <v>82</v>
      </c>
      <c r="U856" t="s"/>
      <c r="V856" t="s">
        <v>83</v>
      </c>
      <c r="W856" t="s">
        <v>84</v>
      </c>
      <c r="X856" t="s"/>
      <c r="Y856" t="s">
        <v>85</v>
      </c>
      <c r="Z856">
        <f>HYPERLINK("https://hotelmonitor-cachepage.eclerx.com/savepage/tk_15432191136914153_sr_2047.html","info")</f>
        <v/>
      </c>
      <c r="AA856" t="n">
        <v>195</v>
      </c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/>
      <c r="AM856" t="s"/>
      <c r="AN856" t="s">
        <v>87</v>
      </c>
      <c r="AO856" t="s">
        <v>88</v>
      </c>
      <c r="AP856" t="n">
        <v>12</v>
      </c>
      <c r="AQ856" t="s">
        <v>89</v>
      </c>
      <c r="AR856" t="s">
        <v>95</v>
      </c>
      <c r="AS856" t="s"/>
      <c r="AT856" t="s">
        <v>91</v>
      </c>
      <c r="AU856" t="s"/>
      <c r="AV856" t="s"/>
      <c r="AW856" t="s"/>
      <c r="AX856" t="s"/>
      <c r="AY856" t="n">
        <v>4357732</v>
      </c>
      <c r="AZ856" t="s">
        <v>593</v>
      </c>
      <c r="BA856" t="s"/>
      <c r="BB856" t="n">
        <v>291408</v>
      </c>
      <c r="BC856" t="n">
        <v>-16.73444</v>
      </c>
      <c r="BD856" t="n">
        <v>28.083973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93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591</v>
      </c>
      <c r="F857" t="n">
        <v>72230</v>
      </c>
      <c r="G857" t="s">
        <v>74</v>
      </c>
      <c r="H857" t="s">
        <v>75</v>
      </c>
      <c r="I857" t="s"/>
      <c r="J857" t="s">
        <v>76</v>
      </c>
      <c r="K857" t="n">
        <v>191</v>
      </c>
      <c r="L857" t="s">
        <v>77</v>
      </c>
      <c r="M857" t="s"/>
      <c r="N857" t="s">
        <v>78</v>
      </c>
      <c r="O857" t="s">
        <v>79</v>
      </c>
      <c r="P857" t="s">
        <v>592</v>
      </c>
      <c r="Q857" t="s"/>
      <c r="R857" t="s">
        <v>80</v>
      </c>
      <c r="S857" t="s">
        <v>594</v>
      </c>
      <c r="T857" t="s">
        <v>82</v>
      </c>
      <c r="U857" t="s"/>
      <c r="V857" t="s">
        <v>83</v>
      </c>
      <c r="W857" t="s">
        <v>84</v>
      </c>
      <c r="X857" t="s"/>
      <c r="Y857" t="s">
        <v>85</v>
      </c>
      <c r="Z857">
        <f>HYPERLINK("https://hotelmonitor-cachepage.eclerx.com/savepage/tk_15432191136914153_sr_2047.html","info")</f>
        <v/>
      </c>
      <c r="AA857" t="n">
        <v>195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>
        <v>87</v>
      </c>
      <c r="AO857" t="s">
        <v>88</v>
      </c>
      <c r="AP857" t="n">
        <v>12</v>
      </c>
      <c r="AQ857" t="s">
        <v>89</v>
      </c>
      <c r="AR857" t="s">
        <v>128</v>
      </c>
      <c r="AS857" t="s"/>
      <c r="AT857" t="s">
        <v>91</v>
      </c>
      <c r="AU857" t="s"/>
      <c r="AV857" t="s"/>
      <c r="AW857" t="s"/>
      <c r="AX857" t="s"/>
      <c r="AY857" t="n">
        <v>4357732</v>
      </c>
      <c r="AZ857" t="s">
        <v>593</v>
      </c>
      <c r="BA857" t="s"/>
      <c r="BB857" t="n">
        <v>291408</v>
      </c>
      <c r="BC857" t="n">
        <v>-16.73444</v>
      </c>
      <c r="BD857" t="n">
        <v>28.083973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93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591</v>
      </c>
      <c r="F858" t="n">
        <v>72230</v>
      </c>
      <c r="G858" t="s">
        <v>74</v>
      </c>
      <c r="H858" t="s">
        <v>75</v>
      </c>
      <c r="I858" t="s"/>
      <c r="J858" t="s">
        <v>76</v>
      </c>
      <c r="K858" t="n">
        <v>172</v>
      </c>
      <c r="L858" t="s">
        <v>77</v>
      </c>
      <c r="M858" t="s"/>
      <c r="N858" t="s">
        <v>78</v>
      </c>
      <c r="O858" t="s">
        <v>79</v>
      </c>
      <c r="P858" t="s">
        <v>592</v>
      </c>
      <c r="Q858" t="s"/>
      <c r="R858" t="s">
        <v>80</v>
      </c>
      <c r="S858" t="s">
        <v>154</v>
      </c>
      <c r="T858" t="s">
        <v>82</v>
      </c>
      <c r="U858" t="s"/>
      <c r="V858" t="s">
        <v>83</v>
      </c>
      <c r="W858" t="s">
        <v>84</v>
      </c>
      <c r="X858" t="s"/>
      <c r="Y858" t="s">
        <v>85</v>
      </c>
      <c r="Z858">
        <f>HYPERLINK("https://hotelmonitor-cachepage.eclerx.com/savepage/tk_15432191136914153_sr_2047.html","info")</f>
        <v/>
      </c>
      <c r="AA858" t="n">
        <v>195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>
        <v>87</v>
      </c>
      <c r="AO858" t="s">
        <v>88</v>
      </c>
      <c r="AP858" t="n">
        <v>12</v>
      </c>
      <c r="AQ858" t="s">
        <v>89</v>
      </c>
      <c r="AR858" t="s">
        <v>99</v>
      </c>
      <c r="AS858" t="s"/>
      <c r="AT858" t="s">
        <v>91</v>
      </c>
      <c r="AU858" t="s"/>
      <c r="AV858" t="s"/>
      <c r="AW858" t="s"/>
      <c r="AX858" t="s"/>
      <c r="AY858" t="n">
        <v>4357732</v>
      </c>
      <c r="AZ858" t="s">
        <v>593</v>
      </c>
      <c r="BA858" t="s"/>
      <c r="BB858" t="n">
        <v>291408</v>
      </c>
      <c r="BC858" t="n">
        <v>-16.73444</v>
      </c>
      <c r="BD858" t="n">
        <v>28.083973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93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591</v>
      </c>
      <c r="F859" t="n">
        <v>72230</v>
      </c>
      <c r="G859" t="s">
        <v>74</v>
      </c>
      <c r="H859" t="s">
        <v>75</v>
      </c>
      <c r="I859" t="s"/>
      <c r="J859" t="s">
        <v>76</v>
      </c>
      <c r="K859" t="n">
        <v>172</v>
      </c>
      <c r="L859" t="s">
        <v>77</v>
      </c>
      <c r="M859" t="s"/>
      <c r="N859" t="s">
        <v>78</v>
      </c>
      <c r="O859" t="s">
        <v>79</v>
      </c>
      <c r="P859" t="s">
        <v>592</v>
      </c>
      <c r="Q859" t="s"/>
      <c r="R859" t="s">
        <v>80</v>
      </c>
      <c r="S859" t="s">
        <v>154</v>
      </c>
      <c r="T859" t="s">
        <v>82</v>
      </c>
      <c r="U859" t="s"/>
      <c r="V859" t="s">
        <v>83</v>
      </c>
      <c r="W859" t="s">
        <v>84</v>
      </c>
      <c r="X859" t="s"/>
      <c r="Y859" t="s">
        <v>85</v>
      </c>
      <c r="Z859">
        <f>HYPERLINK("https://hotelmonitor-cachepage.eclerx.com/savepage/tk_15432191136914153_sr_2047.html","info")</f>
        <v/>
      </c>
      <c r="AA859" t="n">
        <v>195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>
        <v>87</v>
      </c>
      <c r="AO859" t="s">
        <v>88</v>
      </c>
      <c r="AP859" t="n">
        <v>12</v>
      </c>
      <c r="AQ859" t="s">
        <v>89</v>
      </c>
      <c r="AR859" t="s">
        <v>106</v>
      </c>
      <c r="AS859" t="s"/>
      <c r="AT859" t="s">
        <v>91</v>
      </c>
      <c r="AU859" t="s"/>
      <c r="AV859" t="s"/>
      <c r="AW859" t="s"/>
      <c r="AX859" t="s"/>
      <c r="AY859" t="n">
        <v>4357732</v>
      </c>
      <c r="AZ859" t="s">
        <v>593</v>
      </c>
      <c r="BA859" t="s"/>
      <c r="BB859" t="n">
        <v>291408</v>
      </c>
      <c r="BC859" t="n">
        <v>-16.73444</v>
      </c>
      <c r="BD859" t="n">
        <v>28.083973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93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591</v>
      </c>
      <c r="F860" t="n">
        <v>72230</v>
      </c>
      <c r="G860" t="s">
        <v>74</v>
      </c>
      <c r="H860" t="s">
        <v>75</v>
      </c>
      <c r="I860" t="s"/>
      <c r="J860" t="s">
        <v>76</v>
      </c>
      <c r="K860" t="n">
        <v>172</v>
      </c>
      <c r="L860" t="s">
        <v>77</v>
      </c>
      <c r="M860" t="s"/>
      <c r="N860" t="s">
        <v>78</v>
      </c>
      <c r="O860" t="s">
        <v>79</v>
      </c>
      <c r="P860" t="s">
        <v>592</v>
      </c>
      <c r="Q860" t="s"/>
      <c r="R860" t="s">
        <v>80</v>
      </c>
      <c r="S860" t="s">
        <v>154</v>
      </c>
      <c r="T860" t="s">
        <v>82</v>
      </c>
      <c r="U860" t="s"/>
      <c r="V860" t="s">
        <v>83</v>
      </c>
      <c r="W860" t="s">
        <v>84</v>
      </c>
      <c r="X860" t="s"/>
      <c r="Y860" t="s">
        <v>85</v>
      </c>
      <c r="Z860">
        <f>HYPERLINK("https://hotelmonitor-cachepage.eclerx.com/savepage/tk_15432191136914153_sr_2047.html","info")</f>
        <v/>
      </c>
      <c r="AA860" t="n">
        <v>195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>
        <v>87</v>
      </c>
      <c r="AO860" t="s">
        <v>88</v>
      </c>
      <c r="AP860" t="n">
        <v>12</v>
      </c>
      <c r="AQ860" t="s">
        <v>89</v>
      </c>
      <c r="AR860" t="s">
        <v>96</v>
      </c>
      <c r="AS860" t="s"/>
      <c r="AT860" t="s">
        <v>91</v>
      </c>
      <c r="AU860" t="s"/>
      <c r="AV860" t="s"/>
      <c r="AW860" t="s"/>
      <c r="AX860" t="s"/>
      <c r="AY860" t="n">
        <v>4357732</v>
      </c>
      <c r="AZ860" t="s">
        <v>593</v>
      </c>
      <c r="BA860" t="s"/>
      <c r="BB860" t="n">
        <v>291408</v>
      </c>
      <c r="BC860" t="n">
        <v>-16.73444</v>
      </c>
      <c r="BD860" t="n">
        <v>28.083973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93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591</v>
      </c>
      <c r="F861" t="n">
        <v>72230</v>
      </c>
      <c r="G861" t="s">
        <v>74</v>
      </c>
      <c r="H861" t="s">
        <v>75</v>
      </c>
      <c r="I861" t="s"/>
      <c r="J861" t="s">
        <v>76</v>
      </c>
      <c r="K861" t="n">
        <v>173</v>
      </c>
      <c r="L861" t="s">
        <v>77</v>
      </c>
      <c r="M861" t="s"/>
      <c r="N861" t="s">
        <v>78</v>
      </c>
      <c r="O861" t="s">
        <v>79</v>
      </c>
      <c r="P861" t="s">
        <v>592</v>
      </c>
      <c r="Q861" t="s"/>
      <c r="R861" t="s">
        <v>80</v>
      </c>
      <c r="S861" t="s">
        <v>166</v>
      </c>
      <c r="T861" t="s">
        <v>82</v>
      </c>
      <c r="U861" t="s"/>
      <c r="V861" t="s">
        <v>83</v>
      </c>
      <c r="W861" t="s">
        <v>84</v>
      </c>
      <c r="X861" t="s"/>
      <c r="Y861" t="s">
        <v>85</v>
      </c>
      <c r="Z861">
        <f>HYPERLINK("https://hotelmonitor-cachepage.eclerx.com/savepage/tk_15432191136914153_sr_2047.html","info")</f>
        <v/>
      </c>
      <c r="AA861" t="n">
        <v>195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>
        <v>87</v>
      </c>
      <c r="AO861" t="s">
        <v>88</v>
      </c>
      <c r="AP861" t="n">
        <v>12</v>
      </c>
      <c r="AQ861" t="s">
        <v>89</v>
      </c>
      <c r="AR861" t="s">
        <v>90</v>
      </c>
      <c r="AS861" t="s"/>
      <c r="AT861" t="s">
        <v>91</v>
      </c>
      <c r="AU861" t="s"/>
      <c r="AV861" t="s"/>
      <c r="AW861" t="s"/>
      <c r="AX861" t="s"/>
      <c r="AY861" t="n">
        <v>4357732</v>
      </c>
      <c r="AZ861" t="s">
        <v>593</v>
      </c>
      <c r="BA861" t="s"/>
      <c r="BB861" t="n">
        <v>291408</v>
      </c>
      <c r="BC861" t="n">
        <v>-16.73444</v>
      </c>
      <c r="BD861" t="n">
        <v>28.083973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93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591</v>
      </c>
      <c r="F862" t="n">
        <v>72230</v>
      </c>
      <c r="G862" t="s">
        <v>74</v>
      </c>
      <c r="H862" t="s">
        <v>75</v>
      </c>
      <c r="I862" t="s"/>
      <c r="J862" t="s">
        <v>76</v>
      </c>
      <c r="K862" t="n">
        <v>172</v>
      </c>
      <c r="L862" t="s">
        <v>77</v>
      </c>
      <c r="M862" t="s"/>
      <c r="N862" t="s">
        <v>78</v>
      </c>
      <c r="O862" t="s">
        <v>79</v>
      </c>
      <c r="P862" t="s">
        <v>592</v>
      </c>
      <c r="Q862" t="s"/>
      <c r="R862" t="s">
        <v>80</v>
      </c>
      <c r="S862" t="s">
        <v>154</v>
      </c>
      <c r="T862" t="s">
        <v>82</v>
      </c>
      <c r="U862" t="s"/>
      <c r="V862" t="s">
        <v>83</v>
      </c>
      <c r="W862" t="s">
        <v>84</v>
      </c>
      <c r="X862" t="s"/>
      <c r="Y862" t="s">
        <v>85</v>
      </c>
      <c r="Z862">
        <f>HYPERLINK("https://hotelmonitor-cachepage.eclerx.com/savepage/tk_15432191136914153_sr_2047.html","info")</f>
        <v/>
      </c>
      <c r="AA862" t="n">
        <v>195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>
        <v>87</v>
      </c>
      <c r="AO862" t="s">
        <v>88</v>
      </c>
      <c r="AP862" t="n">
        <v>12</v>
      </c>
      <c r="AQ862" t="s">
        <v>89</v>
      </c>
      <c r="AR862" t="s">
        <v>97</v>
      </c>
      <c r="AS862" t="s"/>
      <c r="AT862" t="s">
        <v>91</v>
      </c>
      <c r="AU862" t="s"/>
      <c r="AV862" t="s"/>
      <c r="AW862" t="s"/>
      <c r="AX862" t="s"/>
      <c r="AY862" t="n">
        <v>4357732</v>
      </c>
      <c r="AZ862" t="s">
        <v>593</v>
      </c>
      <c r="BA862" t="s"/>
      <c r="BB862" t="n">
        <v>291408</v>
      </c>
      <c r="BC862" t="n">
        <v>-16.73444</v>
      </c>
      <c r="BD862" t="n">
        <v>28.083973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93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591</v>
      </c>
      <c r="F863" t="n">
        <v>72230</v>
      </c>
      <c r="G863" t="s">
        <v>74</v>
      </c>
      <c r="H863" t="s">
        <v>75</v>
      </c>
      <c r="I863" t="s"/>
      <c r="J863" t="s">
        <v>76</v>
      </c>
      <c r="K863" t="n">
        <v>176</v>
      </c>
      <c r="L863" t="s">
        <v>77</v>
      </c>
      <c r="M863" t="s"/>
      <c r="N863" t="s">
        <v>78</v>
      </c>
      <c r="O863" t="s">
        <v>79</v>
      </c>
      <c r="P863" t="s">
        <v>592</v>
      </c>
      <c r="Q863" t="s"/>
      <c r="R863" t="s">
        <v>80</v>
      </c>
      <c r="S863" t="s">
        <v>536</v>
      </c>
      <c r="T863" t="s">
        <v>82</v>
      </c>
      <c r="U863" t="s"/>
      <c r="V863" t="s">
        <v>83</v>
      </c>
      <c r="W863" t="s">
        <v>84</v>
      </c>
      <c r="X863" t="s"/>
      <c r="Y863" t="s">
        <v>85</v>
      </c>
      <c r="Z863">
        <f>HYPERLINK("https://hotelmonitor-cachepage.eclerx.com/savepage/tk_15432191136914153_sr_2047.html","info")</f>
        <v/>
      </c>
      <c r="AA863" t="n">
        <v>195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>
        <v>87</v>
      </c>
      <c r="AO863" t="s">
        <v>88</v>
      </c>
      <c r="AP863" t="n">
        <v>12</v>
      </c>
      <c r="AQ863" t="s">
        <v>89</v>
      </c>
      <c r="AR863" t="s">
        <v>109</v>
      </c>
      <c r="AS863" t="s"/>
      <c r="AT863" t="s">
        <v>91</v>
      </c>
      <c r="AU863" t="s"/>
      <c r="AV863" t="s"/>
      <c r="AW863" t="s"/>
      <c r="AX863" t="s"/>
      <c r="AY863" t="n">
        <v>4357732</v>
      </c>
      <c r="AZ863" t="s">
        <v>593</v>
      </c>
      <c r="BA863" t="s"/>
      <c r="BB863" t="n">
        <v>291408</v>
      </c>
      <c r="BC863" t="n">
        <v>-16.73444</v>
      </c>
      <c r="BD863" t="n">
        <v>28.083973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93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591</v>
      </c>
      <c r="F864" t="n">
        <v>72230</v>
      </c>
      <c r="G864" t="s">
        <v>74</v>
      </c>
      <c r="H864" t="s">
        <v>75</v>
      </c>
      <c r="I864" t="s"/>
      <c r="J864" t="s">
        <v>76</v>
      </c>
      <c r="K864" t="n">
        <v>172</v>
      </c>
      <c r="L864" t="s">
        <v>77</v>
      </c>
      <c r="M864" t="s"/>
      <c r="N864" t="s">
        <v>78</v>
      </c>
      <c r="O864" t="s">
        <v>79</v>
      </c>
      <c r="P864" t="s">
        <v>592</v>
      </c>
      <c r="Q864" t="s"/>
      <c r="R864" t="s">
        <v>80</v>
      </c>
      <c r="S864" t="s">
        <v>154</v>
      </c>
      <c r="T864" t="s">
        <v>82</v>
      </c>
      <c r="U864" t="s"/>
      <c r="V864" t="s">
        <v>83</v>
      </c>
      <c r="W864" t="s">
        <v>84</v>
      </c>
      <c r="X864" t="s"/>
      <c r="Y864" t="s">
        <v>85</v>
      </c>
      <c r="Z864">
        <f>HYPERLINK("https://hotelmonitor-cachepage.eclerx.com/savepage/tk_15432191136914153_sr_2047.html","info")</f>
        <v/>
      </c>
      <c r="AA864" t="n">
        <v>195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>
        <v>87</v>
      </c>
      <c r="AO864" t="s">
        <v>88</v>
      </c>
      <c r="AP864" t="n">
        <v>12</v>
      </c>
      <c r="AQ864" t="s">
        <v>89</v>
      </c>
      <c r="AR864" t="s">
        <v>133</v>
      </c>
      <c r="AS864" t="s"/>
      <c r="AT864" t="s">
        <v>91</v>
      </c>
      <c r="AU864" t="s"/>
      <c r="AV864" t="s"/>
      <c r="AW864" t="s"/>
      <c r="AX864" t="s"/>
      <c r="AY864" t="n">
        <v>4357732</v>
      </c>
      <c r="AZ864" t="s">
        <v>593</v>
      </c>
      <c r="BA864" t="s"/>
      <c r="BB864" t="n">
        <v>291408</v>
      </c>
      <c r="BC864" t="n">
        <v>-16.73444</v>
      </c>
      <c r="BD864" t="n">
        <v>28.083973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93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591</v>
      </c>
      <c r="F865" t="n">
        <v>72230</v>
      </c>
      <c r="G865" t="s">
        <v>74</v>
      </c>
      <c r="H865" t="s">
        <v>75</v>
      </c>
      <c r="I865" t="s"/>
      <c r="J865" t="s">
        <v>76</v>
      </c>
      <c r="K865" t="n">
        <v>179</v>
      </c>
      <c r="L865" t="s">
        <v>77</v>
      </c>
      <c r="M865" t="s"/>
      <c r="N865" t="s">
        <v>78</v>
      </c>
      <c r="O865" t="s">
        <v>79</v>
      </c>
      <c r="P865" t="s">
        <v>592</v>
      </c>
      <c r="Q865" t="s"/>
      <c r="R865" t="s">
        <v>80</v>
      </c>
      <c r="S865" t="s">
        <v>385</v>
      </c>
      <c r="T865" t="s">
        <v>82</v>
      </c>
      <c r="U865" t="s"/>
      <c r="V865" t="s">
        <v>83</v>
      </c>
      <c r="W865" t="s">
        <v>84</v>
      </c>
      <c r="X865" t="s"/>
      <c r="Y865" t="s">
        <v>85</v>
      </c>
      <c r="Z865">
        <f>HYPERLINK("https://hotelmonitor-cachepage.eclerx.com/savepage/tk_15432191136914153_sr_2047.html","info")</f>
        <v/>
      </c>
      <c r="AA865" t="n">
        <v>195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>
        <v>87</v>
      </c>
      <c r="AO865" t="s">
        <v>88</v>
      </c>
      <c r="AP865" t="n">
        <v>12</v>
      </c>
      <c r="AQ865" t="s">
        <v>89</v>
      </c>
      <c r="AR865" t="s">
        <v>105</v>
      </c>
      <c r="AS865" t="s"/>
      <c r="AT865" t="s">
        <v>91</v>
      </c>
      <c r="AU865" t="s"/>
      <c r="AV865" t="s"/>
      <c r="AW865" t="s"/>
      <c r="AX865" t="s"/>
      <c r="AY865" t="n">
        <v>4357732</v>
      </c>
      <c r="AZ865" t="s">
        <v>593</v>
      </c>
      <c r="BA865" t="s"/>
      <c r="BB865" t="n">
        <v>291408</v>
      </c>
      <c r="BC865" t="n">
        <v>-16.73444</v>
      </c>
      <c r="BD865" t="n">
        <v>28.083973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93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591</v>
      </c>
      <c r="F866" t="n">
        <v>72230</v>
      </c>
      <c r="G866" t="s">
        <v>74</v>
      </c>
      <c r="H866" t="s">
        <v>75</v>
      </c>
      <c r="I866" t="s"/>
      <c r="J866" t="s">
        <v>76</v>
      </c>
      <c r="K866" t="n">
        <v>177</v>
      </c>
      <c r="L866" t="s">
        <v>77</v>
      </c>
      <c r="M866" t="s"/>
      <c r="N866" t="s">
        <v>78</v>
      </c>
      <c r="O866" t="s">
        <v>79</v>
      </c>
      <c r="P866" t="s">
        <v>592</v>
      </c>
      <c r="Q866" t="s"/>
      <c r="R866" t="s">
        <v>80</v>
      </c>
      <c r="S866" t="s">
        <v>165</v>
      </c>
      <c r="T866" t="s">
        <v>82</v>
      </c>
      <c r="U866" t="s"/>
      <c r="V866" t="s">
        <v>83</v>
      </c>
      <c r="W866" t="s">
        <v>84</v>
      </c>
      <c r="X866" t="s"/>
      <c r="Y866" t="s">
        <v>85</v>
      </c>
      <c r="Z866">
        <f>HYPERLINK("https://hotelmonitor-cachepage.eclerx.com/savepage/tk_15432191136914153_sr_2047.html","info")</f>
        <v/>
      </c>
      <c r="AA866" t="n">
        <v>195</v>
      </c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/>
      <c r="AM866" t="s"/>
      <c r="AN866" t="s">
        <v>87</v>
      </c>
      <c r="AO866" t="s">
        <v>88</v>
      </c>
      <c r="AP866" t="n">
        <v>12</v>
      </c>
      <c r="AQ866" t="s">
        <v>89</v>
      </c>
      <c r="AR866" t="s">
        <v>111</v>
      </c>
      <c r="AS866" t="s"/>
      <c r="AT866" t="s">
        <v>91</v>
      </c>
      <c r="AU866" t="s"/>
      <c r="AV866" t="s"/>
      <c r="AW866" t="s"/>
      <c r="AX866" t="s"/>
      <c r="AY866" t="n">
        <v>4357732</v>
      </c>
      <c r="AZ866" t="s">
        <v>593</v>
      </c>
      <c r="BA866" t="s"/>
      <c r="BB866" t="n">
        <v>291408</v>
      </c>
      <c r="BC866" t="n">
        <v>-16.73444</v>
      </c>
      <c r="BD866" t="n">
        <v>28.083973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93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595</v>
      </c>
      <c r="F867" t="s"/>
      <c r="G867" t="s">
        <v>74</v>
      </c>
      <c r="H867" t="s">
        <v>75</v>
      </c>
      <c r="I867" t="s"/>
      <c r="J867" t="s">
        <v>76</v>
      </c>
      <c r="K867" t="n">
        <v>58</v>
      </c>
      <c r="L867" t="s">
        <v>77</v>
      </c>
      <c r="M867" t="s"/>
      <c r="N867" t="s">
        <v>78</v>
      </c>
      <c r="O867" t="s">
        <v>79</v>
      </c>
      <c r="P867" t="s">
        <v>595</v>
      </c>
      <c r="Q867" t="s"/>
      <c r="R867" t="s">
        <v>80</v>
      </c>
      <c r="S867" t="s">
        <v>376</v>
      </c>
      <c r="T867" t="s">
        <v>82</v>
      </c>
      <c r="U867" t="s"/>
      <c r="V867" t="s">
        <v>83</v>
      </c>
      <c r="W867" t="s">
        <v>84</v>
      </c>
      <c r="X867" t="s"/>
      <c r="Y867" t="s">
        <v>85</v>
      </c>
      <c r="Z867">
        <f>HYPERLINK("https://hotelmonitor-cachepage.eclerx.com/savepage/tk_15432241852438216_sr_2047.html","info")</f>
        <v/>
      </c>
      <c r="AA867" t="s"/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/>
      <c r="AM867" t="s"/>
      <c r="AN867" t="s">
        <v>87</v>
      </c>
      <c r="AO867" t="s">
        <v>88</v>
      </c>
      <c r="AP867" t="n">
        <v>726</v>
      </c>
      <c r="AQ867" t="s">
        <v>89</v>
      </c>
      <c r="AR867" t="s">
        <v>146</v>
      </c>
      <c r="AS867" t="s"/>
      <c r="AT867" t="s">
        <v>91</v>
      </c>
      <c r="AU867" t="s"/>
      <c r="AV867" t="s"/>
      <c r="AW867" t="s"/>
      <c r="AX867" t="s"/>
      <c r="AY867" t="s"/>
      <c r="AZ867" t="s"/>
      <c r="BA867" t="s"/>
      <c r="BB867" t="s"/>
      <c r="BC867" t="s"/>
      <c r="BD867" t="s"/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93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595</v>
      </c>
      <c r="F868" t="s"/>
      <c r="G868" t="s">
        <v>74</v>
      </c>
      <c r="H868" t="s">
        <v>75</v>
      </c>
      <c r="I868" t="s"/>
      <c r="J868" t="s">
        <v>76</v>
      </c>
      <c r="K868" t="n">
        <v>57</v>
      </c>
      <c r="L868" t="s">
        <v>77</v>
      </c>
      <c r="M868" t="s"/>
      <c r="N868" t="s">
        <v>78</v>
      </c>
      <c r="O868" t="s">
        <v>79</v>
      </c>
      <c r="P868" t="s">
        <v>595</v>
      </c>
      <c r="Q868" t="s"/>
      <c r="R868" t="s">
        <v>80</v>
      </c>
      <c r="S868" t="s">
        <v>375</v>
      </c>
      <c r="T868" t="s">
        <v>82</v>
      </c>
      <c r="U868" t="s"/>
      <c r="V868" t="s">
        <v>83</v>
      </c>
      <c r="W868" t="s">
        <v>84</v>
      </c>
      <c r="X868" t="s"/>
      <c r="Y868" t="s">
        <v>85</v>
      </c>
      <c r="Z868">
        <f>HYPERLINK("https://hotelmonitor-cachepage.eclerx.com/savepage/tk_15432241852438216_sr_2047.html","info")</f>
        <v/>
      </c>
      <c r="AA868" t="s"/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/>
      <c r="AM868" t="s"/>
      <c r="AN868" t="s">
        <v>87</v>
      </c>
      <c r="AO868" t="s">
        <v>88</v>
      </c>
      <c r="AP868" t="n">
        <v>726</v>
      </c>
      <c r="AQ868" t="s">
        <v>89</v>
      </c>
      <c r="AR868" t="s">
        <v>204</v>
      </c>
      <c r="AS868" t="s"/>
      <c r="AT868" t="s">
        <v>91</v>
      </c>
      <c r="AU868" t="s"/>
      <c r="AV868" t="s"/>
      <c r="AW868" t="s"/>
      <c r="AX868" t="s"/>
      <c r="AY868" t="s"/>
      <c r="AZ868" t="s"/>
      <c r="BA868" t="s"/>
      <c r="BB868" t="s"/>
      <c r="BC868" t="s"/>
      <c r="BD868" t="s"/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93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596</v>
      </c>
      <c r="F869" t="n">
        <v>268527</v>
      </c>
      <c r="G869" t="s">
        <v>74</v>
      </c>
      <c r="H869" t="s">
        <v>75</v>
      </c>
      <c r="I869" t="s"/>
      <c r="J869" t="s">
        <v>76</v>
      </c>
      <c r="K869" t="n">
        <v>71</v>
      </c>
      <c r="L869" t="s">
        <v>77</v>
      </c>
      <c r="M869" t="s"/>
      <c r="N869" t="s">
        <v>78</v>
      </c>
      <c r="O869" t="s">
        <v>79</v>
      </c>
      <c r="P869" t="s">
        <v>597</v>
      </c>
      <c r="Q869" t="s"/>
      <c r="R869" t="s">
        <v>80</v>
      </c>
      <c r="S869" t="s">
        <v>187</v>
      </c>
      <c r="T869" t="s">
        <v>82</v>
      </c>
      <c r="U869" t="s"/>
      <c r="V869" t="s">
        <v>83</v>
      </c>
      <c r="W869" t="s">
        <v>84</v>
      </c>
      <c r="X869" t="s"/>
      <c r="Y869" t="s">
        <v>85</v>
      </c>
      <c r="Z869">
        <f>HYPERLINK("https://hotelmonitor-cachepage.eclerx.com/savepage/tk_15432194385107307_sr_2047.html","info")</f>
        <v/>
      </c>
      <c r="AA869" t="n">
        <v>495</v>
      </c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/>
      <c r="AM869" t="s"/>
      <c r="AN869" t="s">
        <v>87</v>
      </c>
      <c r="AO869" t="s">
        <v>88</v>
      </c>
      <c r="AP869" t="n">
        <v>58</v>
      </c>
      <c r="AQ869" t="s">
        <v>89</v>
      </c>
      <c r="AR869" t="s">
        <v>99</v>
      </c>
      <c r="AS869" t="s"/>
      <c r="AT869" t="s">
        <v>91</v>
      </c>
      <c r="AU869" t="s"/>
      <c r="AV869" t="s"/>
      <c r="AW869" t="s"/>
      <c r="AX869" t="s"/>
      <c r="AY869" t="n">
        <v>2268052</v>
      </c>
      <c r="AZ869" t="s">
        <v>598</v>
      </c>
      <c r="BA869" t="s"/>
      <c r="BB869" t="n">
        <v>294426</v>
      </c>
      <c r="BC869" t="n">
        <v>-16.525146</v>
      </c>
      <c r="BD869" t="n">
        <v>28.388243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93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596</v>
      </c>
      <c r="F870" t="n">
        <v>268527</v>
      </c>
      <c r="G870" t="s">
        <v>74</v>
      </c>
      <c r="H870" t="s">
        <v>75</v>
      </c>
      <c r="I870" t="s"/>
      <c r="J870" t="s">
        <v>76</v>
      </c>
      <c r="K870" t="n">
        <v>80</v>
      </c>
      <c r="L870" t="s">
        <v>77</v>
      </c>
      <c r="M870" t="s"/>
      <c r="N870" t="s">
        <v>78</v>
      </c>
      <c r="O870" t="s">
        <v>79</v>
      </c>
      <c r="P870" t="s">
        <v>597</v>
      </c>
      <c r="Q870" t="s"/>
      <c r="R870" t="s">
        <v>80</v>
      </c>
      <c r="S870" t="s">
        <v>188</v>
      </c>
      <c r="T870" t="s">
        <v>82</v>
      </c>
      <c r="U870" t="s"/>
      <c r="V870" t="s">
        <v>83</v>
      </c>
      <c r="W870" t="s">
        <v>84</v>
      </c>
      <c r="X870" t="s"/>
      <c r="Y870" t="s">
        <v>85</v>
      </c>
      <c r="Z870">
        <f>HYPERLINK("https://hotelmonitor-cachepage.eclerx.com/savepage/tk_15432194385107307_sr_2047.html","info")</f>
        <v/>
      </c>
      <c r="AA870" t="n">
        <v>495</v>
      </c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/>
      <c r="AM870" t="s"/>
      <c r="AN870" t="s">
        <v>87</v>
      </c>
      <c r="AO870" t="s">
        <v>88</v>
      </c>
      <c r="AP870" t="n">
        <v>58</v>
      </c>
      <c r="AQ870" t="s">
        <v>89</v>
      </c>
      <c r="AR870" t="s">
        <v>96</v>
      </c>
      <c r="AS870" t="s"/>
      <c r="AT870" t="s">
        <v>91</v>
      </c>
      <c r="AU870" t="s"/>
      <c r="AV870" t="s"/>
      <c r="AW870" t="s"/>
      <c r="AX870" t="s"/>
      <c r="AY870" t="n">
        <v>2268052</v>
      </c>
      <c r="AZ870" t="s">
        <v>598</v>
      </c>
      <c r="BA870" t="s"/>
      <c r="BB870" t="n">
        <v>294426</v>
      </c>
      <c r="BC870" t="n">
        <v>-16.525146</v>
      </c>
      <c r="BD870" t="n">
        <v>28.388243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93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596</v>
      </c>
      <c r="F871" t="n">
        <v>268527</v>
      </c>
      <c r="G871" t="s">
        <v>74</v>
      </c>
      <c r="H871" t="s">
        <v>75</v>
      </c>
      <c r="I871" t="s"/>
      <c r="J871" t="s">
        <v>76</v>
      </c>
      <c r="K871" t="n">
        <v>80</v>
      </c>
      <c r="L871" t="s">
        <v>77</v>
      </c>
      <c r="M871" t="s"/>
      <c r="N871" t="s">
        <v>78</v>
      </c>
      <c r="O871" t="s">
        <v>79</v>
      </c>
      <c r="P871" t="s">
        <v>597</v>
      </c>
      <c r="Q871" t="s"/>
      <c r="R871" t="s">
        <v>80</v>
      </c>
      <c r="S871" t="s">
        <v>188</v>
      </c>
      <c r="T871" t="s">
        <v>82</v>
      </c>
      <c r="U871" t="s"/>
      <c r="V871" t="s">
        <v>83</v>
      </c>
      <c r="W871" t="s">
        <v>84</v>
      </c>
      <c r="X871" t="s"/>
      <c r="Y871" t="s">
        <v>85</v>
      </c>
      <c r="Z871">
        <f>HYPERLINK("https://hotelmonitor-cachepage.eclerx.com/savepage/tk_15432194385107307_sr_2047.html","info")</f>
        <v/>
      </c>
      <c r="AA871" t="n">
        <v>495</v>
      </c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/>
      <c r="AM871" t="s"/>
      <c r="AN871" t="s">
        <v>87</v>
      </c>
      <c r="AO871" t="s">
        <v>88</v>
      </c>
      <c r="AP871" t="n">
        <v>58</v>
      </c>
      <c r="AQ871" t="s">
        <v>89</v>
      </c>
      <c r="AR871" t="s">
        <v>95</v>
      </c>
      <c r="AS871" t="s"/>
      <c r="AT871" t="s">
        <v>91</v>
      </c>
      <c r="AU871" t="s"/>
      <c r="AV871" t="s"/>
      <c r="AW871" t="s"/>
      <c r="AX871" t="s"/>
      <c r="AY871" t="n">
        <v>2268052</v>
      </c>
      <c r="AZ871" t="s">
        <v>598</v>
      </c>
      <c r="BA871" t="s"/>
      <c r="BB871" t="n">
        <v>294426</v>
      </c>
      <c r="BC871" t="n">
        <v>-16.525146</v>
      </c>
      <c r="BD871" t="n">
        <v>28.388243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93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596</v>
      </c>
      <c r="F872" t="n">
        <v>268527</v>
      </c>
      <c r="G872" t="s">
        <v>74</v>
      </c>
      <c r="H872" t="s">
        <v>75</v>
      </c>
      <c r="I872" t="s"/>
      <c r="J872" t="s">
        <v>76</v>
      </c>
      <c r="K872" t="n">
        <v>80</v>
      </c>
      <c r="L872" t="s">
        <v>77</v>
      </c>
      <c r="M872" t="s"/>
      <c r="N872" t="s">
        <v>78</v>
      </c>
      <c r="O872" t="s">
        <v>79</v>
      </c>
      <c r="P872" t="s">
        <v>597</v>
      </c>
      <c r="Q872" t="s"/>
      <c r="R872" t="s">
        <v>80</v>
      </c>
      <c r="S872" t="s">
        <v>188</v>
      </c>
      <c r="T872" t="s">
        <v>82</v>
      </c>
      <c r="U872" t="s"/>
      <c r="V872" t="s">
        <v>83</v>
      </c>
      <c r="W872" t="s">
        <v>84</v>
      </c>
      <c r="X872" t="s"/>
      <c r="Y872" t="s">
        <v>85</v>
      </c>
      <c r="Z872">
        <f>HYPERLINK("https://hotelmonitor-cachepage.eclerx.com/savepage/tk_15432194385107307_sr_2047.html","info")</f>
        <v/>
      </c>
      <c r="AA872" t="n">
        <v>495</v>
      </c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/>
      <c r="AM872" t="s"/>
      <c r="AN872" t="s">
        <v>87</v>
      </c>
      <c r="AO872" t="s">
        <v>88</v>
      </c>
      <c r="AP872" t="n">
        <v>58</v>
      </c>
      <c r="AQ872" t="s">
        <v>89</v>
      </c>
      <c r="AR872" t="s">
        <v>97</v>
      </c>
      <c r="AS872" t="s"/>
      <c r="AT872" t="s">
        <v>91</v>
      </c>
      <c r="AU872" t="s"/>
      <c r="AV872" t="s"/>
      <c r="AW872" t="s"/>
      <c r="AX872" t="s"/>
      <c r="AY872" t="n">
        <v>2268052</v>
      </c>
      <c r="AZ872" t="s">
        <v>598</v>
      </c>
      <c r="BA872" t="s"/>
      <c r="BB872" t="n">
        <v>294426</v>
      </c>
      <c r="BC872" t="n">
        <v>-16.525146</v>
      </c>
      <c r="BD872" t="n">
        <v>28.388243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93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596</v>
      </c>
      <c r="F873" t="n">
        <v>268527</v>
      </c>
      <c r="G873" t="s">
        <v>74</v>
      </c>
      <c r="H873" t="s">
        <v>75</v>
      </c>
      <c r="I873" t="s"/>
      <c r="J873" t="s">
        <v>76</v>
      </c>
      <c r="K873" t="n">
        <v>79</v>
      </c>
      <c r="L873" t="s">
        <v>77</v>
      </c>
      <c r="M873" t="s"/>
      <c r="N873" t="s">
        <v>78</v>
      </c>
      <c r="O873" t="s">
        <v>79</v>
      </c>
      <c r="P873" t="s">
        <v>597</v>
      </c>
      <c r="Q873" t="s"/>
      <c r="R873" t="s">
        <v>80</v>
      </c>
      <c r="S873" t="s">
        <v>210</v>
      </c>
      <c r="T873" t="s">
        <v>82</v>
      </c>
      <c r="U873" t="s"/>
      <c r="V873" t="s">
        <v>83</v>
      </c>
      <c r="W873" t="s">
        <v>84</v>
      </c>
      <c r="X873" t="s"/>
      <c r="Y873" t="s">
        <v>85</v>
      </c>
      <c r="Z873">
        <f>HYPERLINK("https://hotelmonitor-cachepage.eclerx.com/savepage/tk_15432194385107307_sr_2047.html","info")</f>
        <v/>
      </c>
      <c r="AA873" t="n">
        <v>495</v>
      </c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/>
      <c r="AM873" t="s"/>
      <c r="AN873" t="s">
        <v>87</v>
      </c>
      <c r="AO873" t="s">
        <v>88</v>
      </c>
      <c r="AP873" t="n">
        <v>58</v>
      </c>
      <c r="AQ873" t="s">
        <v>89</v>
      </c>
      <c r="AR873" t="s">
        <v>90</v>
      </c>
      <c r="AS873" t="s"/>
      <c r="AT873" t="s">
        <v>91</v>
      </c>
      <c r="AU873" t="s"/>
      <c r="AV873" t="s"/>
      <c r="AW873" t="s"/>
      <c r="AX873" t="s"/>
      <c r="AY873" t="n">
        <v>2268052</v>
      </c>
      <c r="AZ873" t="s">
        <v>598</v>
      </c>
      <c r="BA873" t="s"/>
      <c r="BB873" t="n">
        <v>294426</v>
      </c>
      <c r="BC873" t="n">
        <v>-16.525146</v>
      </c>
      <c r="BD873" t="n">
        <v>28.388243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93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596</v>
      </c>
      <c r="F874" t="n">
        <v>268527</v>
      </c>
      <c r="G874" t="s">
        <v>74</v>
      </c>
      <c r="H874" t="s">
        <v>75</v>
      </c>
      <c r="I874" t="s"/>
      <c r="J874" t="s">
        <v>76</v>
      </c>
      <c r="K874" t="n">
        <v>80</v>
      </c>
      <c r="L874" t="s">
        <v>77</v>
      </c>
      <c r="M874" t="s"/>
      <c r="N874" t="s">
        <v>78</v>
      </c>
      <c r="O874" t="s">
        <v>79</v>
      </c>
      <c r="P874" t="s">
        <v>597</v>
      </c>
      <c r="Q874" t="s"/>
      <c r="R874" t="s">
        <v>80</v>
      </c>
      <c r="S874" t="s">
        <v>188</v>
      </c>
      <c r="T874" t="s">
        <v>82</v>
      </c>
      <c r="U874" t="s"/>
      <c r="V874" t="s">
        <v>83</v>
      </c>
      <c r="W874" t="s">
        <v>84</v>
      </c>
      <c r="X874" t="s"/>
      <c r="Y874" t="s">
        <v>85</v>
      </c>
      <c r="Z874">
        <f>HYPERLINK("https://hotelmonitor-cachepage.eclerx.com/savepage/tk_15432194385107307_sr_2047.html","info")</f>
        <v/>
      </c>
      <c r="AA874" t="n">
        <v>495</v>
      </c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/>
      <c r="AM874" t="s"/>
      <c r="AN874" t="s">
        <v>87</v>
      </c>
      <c r="AO874" t="s">
        <v>88</v>
      </c>
      <c r="AP874" t="n">
        <v>58</v>
      </c>
      <c r="AQ874" t="s">
        <v>89</v>
      </c>
      <c r="AR874" t="s">
        <v>105</v>
      </c>
      <c r="AS874" t="s"/>
      <c r="AT874" t="s">
        <v>91</v>
      </c>
      <c r="AU874" t="s"/>
      <c r="AV874" t="s"/>
      <c r="AW874" t="s"/>
      <c r="AX874" t="s"/>
      <c r="AY874" t="n">
        <v>2268052</v>
      </c>
      <c r="AZ874" t="s">
        <v>598</v>
      </c>
      <c r="BA874" t="s"/>
      <c r="BB874" t="n">
        <v>294426</v>
      </c>
      <c r="BC874" t="n">
        <v>-16.525146</v>
      </c>
      <c r="BD874" t="n">
        <v>28.388243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93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596</v>
      </c>
      <c r="F875" t="n">
        <v>268527</v>
      </c>
      <c r="G875" t="s">
        <v>74</v>
      </c>
      <c r="H875" t="s">
        <v>75</v>
      </c>
      <c r="I875" t="s"/>
      <c r="J875" t="s">
        <v>76</v>
      </c>
      <c r="K875" t="n">
        <v>80</v>
      </c>
      <c r="L875" t="s">
        <v>77</v>
      </c>
      <c r="M875" t="s"/>
      <c r="N875" t="s">
        <v>78</v>
      </c>
      <c r="O875" t="s">
        <v>79</v>
      </c>
      <c r="P875" t="s">
        <v>597</v>
      </c>
      <c r="Q875" t="s"/>
      <c r="R875" t="s">
        <v>80</v>
      </c>
      <c r="S875" t="s">
        <v>188</v>
      </c>
      <c r="T875" t="s">
        <v>82</v>
      </c>
      <c r="U875" t="s"/>
      <c r="V875" t="s">
        <v>83</v>
      </c>
      <c r="W875" t="s">
        <v>84</v>
      </c>
      <c r="X875" t="s"/>
      <c r="Y875" t="s">
        <v>85</v>
      </c>
      <c r="Z875">
        <f>HYPERLINK("https://hotelmonitor-cachepage.eclerx.com/savepage/tk_15432194385107307_sr_2047.html","info")</f>
        <v/>
      </c>
      <c r="AA875" t="n">
        <v>495</v>
      </c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/>
      <c r="AM875" t="s"/>
      <c r="AN875" t="s">
        <v>87</v>
      </c>
      <c r="AO875" t="s">
        <v>88</v>
      </c>
      <c r="AP875" t="n">
        <v>58</v>
      </c>
      <c r="AQ875" t="s">
        <v>89</v>
      </c>
      <c r="AR875" t="s">
        <v>106</v>
      </c>
      <c r="AS875" t="s"/>
      <c r="AT875" t="s">
        <v>91</v>
      </c>
      <c r="AU875" t="s"/>
      <c r="AV875" t="s"/>
      <c r="AW875" t="s"/>
      <c r="AX875" t="s"/>
      <c r="AY875" t="n">
        <v>2268052</v>
      </c>
      <c r="AZ875" t="s">
        <v>598</v>
      </c>
      <c r="BA875" t="s"/>
      <c r="BB875" t="n">
        <v>294426</v>
      </c>
      <c r="BC875" t="n">
        <v>-16.525146</v>
      </c>
      <c r="BD875" t="n">
        <v>28.388243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93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596</v>
      </c>
      <c r="F876" t="n">
        <v>268527</v>
      </c>
      <c r="G876" t="s">
        <v>74</v>
      </c>
      <c r="H876" t="s">
        <v>75</v>
      </c>
      <c r="I876" t="s"/>
      <c r="J876" t="s">
        <v>76</v>
      </c>
      <c r="K876" t="n">
        <v>71</v>
      </c>
      <c r="L876" t="s">
        <v>77</v>
      </c>
      <c r="M876" t="s"/>
      <c r="N876" t="s">
        <v>78</v>
      </c>
      <c r="O876" t="s">
        <v>79</v>
      </c>
      <c r="P876" t="s">
        <v>597</v>
      </c>
      <c r="Q876" t="s"/>
      <c r="R876" t="s">
        <v>80</v>
      </c>
      <c r="S876" t="s">
        <v>187</v>
      </c>
      <c r="T876" t="s">
        <v>82</v>
      </c>
      <c r="U876" t="s"/>
      <c r="V876" t="s">
        <v>83</v>
      </c>
      <c r="W876" t="s">
        <v>84</v>
      </c>
      <c r="X876" t="s"/>
      <c r="Y876" t="s">
        <v>85</v>
      </c>
      <c r="Z876">
        <f>HYPERLINK("https://hotelmonitor-cachepage.eclerx.com/savepage/tk_15432194385107307_sr_2047.html","info")</f>
        <v/>
      </c>
      <c r="AA876" t="n">
        <v>495</v>
      </c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/>
      <c r="AM876" t="s"/>
      <c r="AN876" t="s">
        <v>87</v>
      </c>
      <c r="AO876" t="s">
        <v>88</v>
      </c>
      <c r="AP876" t="n">
        <v>58</v>
      </c>
      <c r="AQ876" t="s">
        <v>89</v>
      </c>
      <c r="AR876" t="s">
        <v>109</v>
      </c>
      <c r="AS876" t="s"/>
      <c r="AT876" t="s">
        <v>91</v>
      </c>
      <c r="AU876" t="s"/>
      <c r="AV876" t="s"/>
      <c r="AW876" t="s"/>
      <c r="AX876" t="s"/>
      <c r="AY876" t="n">
        <v>2268052</v>
      </c>
      <c r="AZ876" t="s">
        <v>598</v>
      </c>
      <c r="BA876" t="s"/>
      <c r="BB876" t="n">
        <v>294426</v>
      </c>
      <c r="BC876" t="n">
        <v>-16.525146</v>
      </c>
      <c r="BD876" t="n">
        <v>28.388243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93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596</v>
      </c>
      <c r="F877" t="n">
        <v>268527</v>
      </c>
      <c r="G877" t="s">
        <v>74</v>
      </c>
      <c r="H877" t="s">
        <v>75</v>
      </c>
      <c r="I877" t="s"/>
      <c r="J877" t="s">
        <v>76</v>
      </c>
      <c r="K877" t="n">
        <v>80</v>
      </c>
      <c r="L877" t="s">
        <v>77</v>
      </c>
      <c r="M877" t="s"/>
      <c r="N877" t="s">
        <v>78</v>
      </c>
      <c r="O877" t="s">
        <v>79</v>
      </c>
      <c r="P877" t="s">
        <v>597</v>
      </c>
      <c r="Q877" t="s"/>
      <c r="R877" t="s">
        <v>80</v>
      </c>
      <c r="S877" t="s">
        <v>188</v>
      </c>
      <c r="T877" t="s">
        <v>82</v>
      </c>
      <c r="U877" t="s"/>
      <c r="V877" t="s">
        <v>83</v>
      </c>
      <c r="W877" t="s">
        <v>84</v>
      </c>
      <c r="X877" t="s"/>
      <c r="Y877" t="s">
        <v>85</v>
      </c>
      <c r="Z877">
        <f>HYPERLINK("https://hotelmonitor-cachepage.eclerx.com/savepage/tk_15432194385107307_sr_2047.html","info")</f>
        <v/>
      </c>
      <c r="AA877" t="n">
        <v>495</v>
      </c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/>
      <c r="AM877" t="s"/>
      <c r="AN877" t="s">
        <v>87</v>
      </c>
      <c r="AO877" t="s">
        <v>88</v>
      </c>
      <c r="AP877" t="n">
        <v>58</v>
      </c>
      <c r="AQ877" t="s">
        <v>89</v>
      </c>
      <c r="AR877" t="s">
        <v>116</v>
      </c>
      <c r="AS877" t="s"/>
      <c r="AT877" t="s">
        <v>91</v>
      </c>
      <c r="AU877" t="s"/>
      <c r="AV877" t="s"/>
      <c r="AW877" t="s"/>
      <c r="AX877" t="s"/>
      <c r="AY877" t="n">
        <v>2268052</v>
      </c>
      <c r="AZ877" t="s">
        <v>598</v>
      </c>
      <c r="BA877" t="s"/>
      <c r="BB877" t="n">
        <v>294426</v>
      </c>
      <c r="BC877" t="n">
        <v>-16.525146</v>
      </c>
      <c r="BD877" t="n">
        <v>28.388243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93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596</v>
      </c>
      <c r="F878" t="n">
        <v>268527</v>
      </c>
      <c r="G878" t="s">
        <v>74</v>
      </c>
      <c r="H878" t="s">
        <v>75</v>
      </c>
      <c r="I878" t="s"/>
      <c r="J878" t="s">
        <v>76</v>
      </c>
      <c r="K878" t="n">
        <v>75</v>
      </c>
      <c r="L878" t="s">
        <v>77</v>
      </c>
      <c r="M878" t="s"/>
      <c r="N878" t="s">
        <v>78</v>
      </c>
      <c r="O878" t="s">
        <v>79</v>
      </c>
      <c r="P878" t="s">
        <v>597</v>
      </c>
      <c r="Q878" t="s"/>
      <c r="R878" t="s">
        <v>80</v>
      </c>
      <c r="S878" t="s">
        <v>160</v>
      </c>
      <c r="T878" t="s">
        <v>82</v>
      </c>
      <c r="U878" t="s"/>
      <c r="V878" t="s">
        <v>83</v>
      </c>
      <c r="W878" t="s">
        <v>84</v>
      </c>
      <c r="X878" t="s"/>
      <c r="Y878" t="s">
        <v>85</v>
      </c>
      <c r="Z878">
        <f>HYPERLINK("https://hotelmonitor-cachepage.eclerx.com/savepage/tk_15432194385107307_sr_2047.html","info")</f>
        <v/>
      </c>
      <c r="AA878" t="n">
        <v>495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/>
      <c r="AM878" t="s"/>
      <c r="AN878" t="s">
        <v>87</v>
      </c>
      <c r="AO878" t="s">
        <v>88</v>
      </c>
      <c r="AP878" t="n">
        <v>58</v>
      </c>
      <c r="AQ878" t="s">
        <v>89</v>
      </c>
      <c r="AR878" t="s">
        <v>113</v>
      </c>
      <c r="AS878" t="s"/>
      <c r="AT878" t="s">
        <v>91</v>
      </c>
      <c r="AU878" t="s"/>
      <c r="AV878" t="s"/>
      <c r="AW878" t="s"/>
      <c r="AX878" t="s"/>
      <c r="AY878" t="n">
        <v>2268052</v>
      </c>
      <c r="AZ878" t="s">
        <v>598</v>
      </c>
      <c r="BA878" t="s"/>
      <c r="BB878" t="n">
        <v>294426</v>
      </c>
      <c r="BC878" t="n">
        <v>-16.525146</v>
      </c>
      <c r="BD878" t="n">
        <v>28.388243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93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596</v>
      </c>
      <c r="F879" t="n">
        <v>268527</v>
      </c>
      <c r="G879" t="s">
        <v>74</v>
      </c>
      <c r="H879" t="s">
        <v>75</v>
      </c>
      <c r="I879" t="s"/>
      <c r="J879" t="s">
        <v>76</v>
      </c>
      <c r="K879" t="n">
        <v>72</v>
      </c>
      <c r="L879" t="s">
        <v>77</v>
      </c>
      <c r="M879" t="s"/>
      <c r="N879" t="s">
        <v>78</v>
      </c>
      <c r="O879" t="s">
        <v>79</v>
      </c>
      <c r="P879" t="s">
        <v>597</v>
      </c>
      <c r="Q879" t="s"/>
      <c r="R879" t="s">
        <v>80</v>
      </c>
      <c r="S879" t="s">
        <v>186</v>
      </c>
      <c r="T879" t="s">
        <v>82</v>
      </c>
      <c r="U879" t="s"/>
      <c r="V879" t="s">
        <v>83</v>
      </c>
      <c r="W879" t="s">
        <v>84</v>
      </c>
      <c r="X879" t="s"/>
      <c r="Y879" t="s">
        <v>85</v>
      </c>
      <c r="Z879">
        <f>HYPERLINK("https://hotelmonitor-cachepage.eclerx.com/savepage/tk_15432194385107307_sr_2047.html","info")</f>
        <v/>
      </c>
      <c r="AA879" t="n">
        <v>495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/>
      <c r="AM879" t="s"/>
      <c r="AN879" t="s">
        <v>87</v>
      </c>
      <c r="AO879" t="s">
        <v>88</v>
      </c>
      <c r="AP879" t="n">
        <v>58</v>
      </c>
      <c r="AQ879" t="s">
        <v>89</v>
      </c>
      <c r="AR879" t="s">
        <v>111</v>
      </c>
      <c r="AS879" t="s"/>
      <c r="AT879" t="s">
        <v>91</v>
      </c>
      <c r="AU879" t="s"/>
      <c r="AV879" t="s"/>
      <c r="AW879" t="s"/>
      <c r="AX879" t="s"/>
      <c r="AY879" t="n">
        <v>2268052</v>
      </c>
      <c r="AZ879" t="s">
        <v>598</v>
      </c>
      <c r="BA879" t="s"/>
      <c r="BB879" t="n">
        <v>294426</v>
      </c>
      <c r="BC879" t="n">
        <v>-16.525146</v>
      </c>
      <c r="BD879" t="n">
        <v>28.388243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93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596</v>
      </c>
      <c r="F880" t="n">
        <v>268527</v>
      </c>
      <c r="G880" t="s">
        <v>74</v>
      </c>
      <c r="H880" t="s">
        <v>75</v>
      </c>
      <c r="I880" t="s"/>
      <c r="J880" t="s">
        <v>76</v>
      </c>
      <c r="K880" t="n">
        <v>80</v>
      </c>
      <c r="L880" t="s">
        <v>77</v>
      </c>
      <c r="M880" t="s"/>
      <c r="N880" t="s">
        <v>78</v>
      </c>
      <c r="O880" t="s">
        <v>79</v>
      </c>
      <c r="P880" t="s">
        <v>597</v>
      </c>
      <c r="Q880" t="s"/>
      <c r="R880" t="s">
        <v>80</v>
      </c>
      <c r="S880" t="s">
        <v>188</v>
      </c>
      <c r="T880" t="s">
        <v>82</v>
      </c>
      <c r="U880" t="s"/>
      <c r="V880" t="s">
        <v>83</v>
      </c>
      <c r="W880" t="s">
        <v>84</v>
      </c>
      <c r="X880" t="s"/>
      <c r="Y880" t="s">
        <v>85</v>
      </c>
      <c r="Z880">
        <f>HYPERLINK("https://hotelmonitor-cachepage.eclerx.com/savepage/tk_15432194385107307_sr_2047.html","info")</f>
        <v/>
      </c>
      <c r="AA880" t="n">
        <v>495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/>
      <c r="AM880" t="s"/>
      <c r="AN880" t="s">
        <v>87</v>
      </c>
      <c r="AO880" t="s">
        <v>88</v>
      </c>
      <c r="AP880" t="n">
        <v>58</v>
      </c>
      <c r="AQ880" t="s">
        <v>89</v>
      </c>
      <c r="AR880" t="s">
        <v>96</v>
      </c>
      <c r="AS880" t="s"/>
      <c r="AT880" t="s">
        <v>91</v>
      </c>
      <c r="AU880" t="s"/>
      <c r="AV880" t="s"/>
      <c r="AW880" t="s"/>
      <c r="AX880" t="s"/>
      <c r="AY880" t="n">
        <v>2268052</v>
      </c>
      <c r="AZ880" t="s">
        <v>598</v>
      </c>
      <c r="BA880" t="s"/>
      <c r="BB880" t="n">
        <v>294426</v>
      </c>
      <c r="BC880" t="n">
        <v>-16.525146</v>
      </c>
      <c r="BD880" t="n">
        <v>28.388243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93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599</v>
      </c>
      <c r="F881" t="n">
        <v>1401750</v>
      </c>
      <c r="G881" t="s">
        <v>74</v>
      </c>
      <c r="H881" t="s">
        <v>75</v>
      </c>
      <c r="I881" t="s"/>
      <c r="J881" t="s">
        <v>76</v>
      </c>
      <c r="K881" t="n">
        <v>126</v>
      </c>
      <c r="L881" t="s">
        <v>77</v>
      </c>
      <c r="M881" t="s"/>
      <c r="N881" t="s">
        <v>78</v>
      </c>
      <c r="O881" t="s">
        <v>79</v>
      </c>
      <c r="P881" t="s">
        <v>600</v>
      </c>
      <c r="Q881" t="s"/>
      <c r="R881" t="s">
        <v>80</v>
      </c>
      <c r="S881" t="s">
        <v>601</v>
      </c>
      <c r="T881" t="s">
        <v>82</v>
      </c>
      <c r="U881" t="s"/>
      <c r="V881" t="s">
        <v>83</v>
      </c>
      <c r="W881" t="s">
        <v>84</v>
      </c>
      <c r="X881" t="s"/>
      <c r="Y881" t="s">
        <v>85</v>
      </c>
      <c r="Z881">
        <f>HYPERLINK("https://hotelmonitor-cachepage.eclerx.com/savepage/tk_15432201000700307_sr_2047.html","info")</f>
        <v/>
      </c>
      <c r="AA881" t="n">
        <v>208872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/>
      <c r="AM881" t="s"/>
      <c r="AN881" t="s">
        <v>87</v>
      </c>
      <c r="AO881" t="s">
        <v>88</v>
      </c>
      <c r="AP881" t="n">
        <v>151</v>
      </c>
      <c r="AQ881" t="s">
        <v>89</v>
      </c>
      <c r="AR881" t="s">
        <v>97</v>
      </c>
      <c r="AS881" t="s"/>
      <c r="AT881" t="s">
        <v>91</v>
      </c>
      <c r="AU881" t="s"/>
      <c r="AV881" t="s"/>
      <c r="AW881" t="s"/>
      <c r="AX881" t="s"/>
      <c r="AY881" t="n">
        <v>6206333</v>
      </c>
      <c r="AZ881" t="s">
        <v>602</v>
      </c>
      <c r="BA881" t="s"/>
      <c r="BB881" t="n">
        <v>1172057</v>
      </c>
      <c r="BC881" t="s"/>
      <c r="BD881" t="s"/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93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599</v>
      </c>
      <c r="F882" t="n">
        <v>1401750</v>
      </c>
      <c r="G882" t="s">
        <v>74</v>
      </c>
      <c r="H882" t="s">
        <v>75</v>
      </c>
      <c r="I882" t="s"/>
      <c r="J882" t="s">
        <v>76</v>
      </c>
      <c r="K882" t="n">
        <v>125</v>
      </c>
      <c r="L882" t="s">
        <v>77</v>
      </c>
      <c r="M882" t="s"/>
      <c r="N882" t="s">
        <v>78</v>
      </c>
      <c r="O882" t="s">
        <v>79</v>
      </c>
      <c r="P882" t="s">
        <v>600</v>
      </c>
      <c r="Q882" t="s"/>
      <c r="R882" t="s">
        <v>80</v>
      </c>
      <c r="S882" t="s">
        <v>339</v>
      </c>
      <c r="T882" t="s">
        <v>82</v>
      </c>
      <c r="U882" t="s"/>
      <c r="V882" t="s">
        <v>83</v>
      </c>
      <c r="W882" t="s">
        <v>84</v>
      </c>
      <c r="X882" t="s"/>
      <c r="Y882" t="s">
        <v>85</v>
      </c>
      <c r="Z882">
        <f>HYPERLINK("https://hotelmonitor-cachepage.eclerx.com/savepage/tk_15432201000700307_sr_2047.html","info")</f>
        <v/>
      </c>
      <c r="AA882" t="n">
        <v>208872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/>
      <c r="AM882" t="s"/>
      <c r="AN882" t="s">
        <v>87</v>
      </c>
      <c r="AO882" t="s">
        <v>88</v>
      </c>
      <c r="AP882" t="n">
        <v>151</v>
      </c>
      <c r="AQ882" t="s">
        <v>89</v>
      </c>
      <c r="AR882" t="s">
        <v>96</v>
      </c>
      <c r="AS882" t="s"/>
      <c r="AT882" t="s">
        <v>91</v>
      </c>
      <c r="AU882" t="s"/>
      <c r="AV882" t="s"/>
      <c r="AW882" t="s"/>
      <c r="AX882" t="s"/>
      <c r="AY882" t="n">
        <v>6206333</v>
      </c>
      <c r="AZ882" t="s">
        <v>602</v>
      </c>
      <c r="BA882" t="s"/>
      <c r="BB882" t="n">
        <v>1172057</v>
      </c>
      <c r="BC882" t="s"/>
      <c r="BD882" t="s"/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93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599</v>
      </c>
      <c r="F883" t="n">
        <v>1401750</v>
      </c>
      <c r="G883" t="s">
        <v>74</v>
      </c>
      <c r="H883" t="s">
        <v>75</v>
      </c>
      <c r="I883" t="s"/>
      <c r="J883" t="s">
        <v>76</v>
      </c>
      <c r="K883" t="n">
        <v>126</v>
      </c>
      <c r="L883" t="s">
        <v>77</v>
      </c>
      <c r="M883" t="s"/>
      <c r="N883" t="s">
        <v>78</v>
      </c>
      <c r="O883" t="s">
        <v>79</v>
      </c>
      <c r="P883" t="s">
        <v>600</v>
      </c>
      <c r="Q883" t="s"/>
      <c r="R883" t="s">
        <v>80</v>
      </c>
      <c r="S883" t="s">
        <v>601</v>
      </c>
      <c r="T883" t="s">
        <v>82</v>
      </c>
      <c r="U883" t="s"/>
      <c r="V883" t="s">
        <v>83</v>
      </c>
      <c r="W883" t="s">
        <v>84</v>
      </c>
      <c r="X883" t="s"/>
      <c r="Y883" t="s">
        <v>85</v>
      </c>
      <c r="Z883">
        <f>HYPERLINK("https://hotelmonitor-cachepage.eclerx.com/savepage/tk_15432201000700307_sr_2047.html","info")</f>
        <v/>
      </c>
      <c r="AA883" t="n">
        <v>208872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/>
      <c r="AM883" t="s"/>
      <c r="AN883" t="s">
        <v>87</v>
      </c>
      <c r="AO883" t="s">
        <v>88</v>
      </c>
      <c r="AP883" t="n">
        <v>151</v>
      </c>
      <c r="AQ883" t="s">
        <v>89</v>
      </c>
      <c r="AR883" t="s">
        <v>95</v>
      </c>
      <c r="AS883" t="s"/>
      <c r="AT883" t="s">
        <v>91</v>
      </c>
      <c r="AU883" t="s"/>
      <c r="AV883" t="s"/>
      <c r="AW883" t="s"/>
      <c r="AX883" t="s"/>
      <c r="AY883" t="n">
        <v>6206333</v>
      </c>
      <c r="AZ883" t="s">
        <v>602</v>
      </c>
      <c r="BA883" t="s"/>
      <c r="BB883" t="n">
        <v>1172057</v>
      </c>
      <c r="BC883" t="s"/>
      <c r="BD883" t="s"/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93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599</v>
      </c>
      <c r="F884" t="n">
        <v>1401750</v>
      </c>
      <c r="G884" t="s">
        <v>74</v>
      </c>
      <c r="H884" t="s">
        <v>75</v>
      </c>
      <c r="I884" t="s"/>
      <c r="J884" t="s">
        <v>76</v>
      </c>
      <c r="K884" t="n">
        <v>140</v>
      </c>
      <c r="L884" t="s">
        <v>77</v>
      </c>
      <c r="M884" t="s"/>
      <c r="N884" t="s">
        <v>78</v>
      </c>
      <c r="O884" t="s">
        <v>79</v>
      </c>
      <c r="P884" t="s">
        <v>600</v>
      </c>
      <c r="Q884" t="s"/>
      <c r="R884" t="s">
        <v>80</v>
      </c>
      <c r="S884" t="s">
        <v>566</v>
      </c>
      <c r="T884" t="s">
        <v>82</v>
      </c>
      <c r="U884" t="s"/>
      <c r="V884" t="s">
        <v>83</v>
      </c>
      <c r="W884" t="s">
        <v>84</v>
      </c>
      <c r="X884" t="s"/>
      <c r="Y884" t="s">
        <v>85</v>
      </c>
      <c r="Z884">
        <f>HYPERLINK("https://hotelmonitor-cachepage.eclerx.com/savepage/tk_15432201000700307_sr_2047.html","info")</f>
        <v/>
      </c>
      <c r="AA884" t="n">
        <v>208872</v>
      </c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/>
      <c r="AM884" t="s"/>
      <c r="AN884" t="s">
        <v>87</v>
      </c>
      <c r="AO884" t="s">
        <v>88</v>
      </c>
      <c r="AP884" t="n">
        <v>151</v>
      </c>
      <c r="AQ884" t="s">
        <v>89</v>
      </c>
      <c r="AR884" t="s">
        <v>90</v>
      </c>
      <c r="AS884" t="s"/>
      <c r="AT884" t="s">
        <v>91</v>
      </c>
      <c r="AU884" t="s"/>
      <c r="AV884" t="s"/>
      <c r="AW884" t="s"/>
      <c r="AX884" t="s"/>
      <c r="AY884" t="n">
        <v>6206333</v>
      </c>
      <c r="AZ884" t="s">
        <v>602</v>
      </c>
      <c r="BA884" t="s"/>
      <c r="BB884" t="n">
        <v>1172057</v>
      </c>
      <c r="BC884" t="s"/>
      <c r="BD884" t="s"/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93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599</v>
      </c>
      <c r="F885" t="n">
        <v>1401750</v>
      </c>
      <c r="G885" t="s">
        <v>74</v>
      </c>
      <c r="H885" t="s">
        <v>75</v>
      </c>
      <c r="I885" t="s"/>
      <c r="J885" t="s">
        <v>76</v>
      </c>
      <c r="K885" t="n">
        <v>126</v>
      </c>
      <c r="L885" t="s">
        <v>77</v>
      </c>
      <c r="M885" t="s"/>
      <c r="N885" t="s">
        <v>78</v>
      </c>
      <c r="O885" t="s">
        <v>79</v>
      </c>
      <c r="P885" t="s">
        <v>600</v>
      </c>
      <c r="Q885" t="s"/>
      <c r="R885" t="s">
        <v>80</v>
      </c>
      <c r="S885" t="s">
        <v>601</v>
      </c>
      <c r="T885" t="s">
        <v>82</v>
      </c>
      <c r="U885" t="s"/>
      <c r="V885" t="s">
        <v>83</v>
      </c>
      <c r="W885" t="s">
        <v>84</v>
      </c>
      <c r="X885" t="s"/>
      <c r="Y885" t="s">
        <v>85</v>
      </c>
      <c r="Z885">
        <f>HYPERLINK("https://hotelmonitor-cachepage.eclerx.com/savepage/tk_15432201000700307_sr_2047.html","info")</f>
        <v/>
      </c>
      <c r="AA885" t="n">
        <v>208872</v>
      </c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/>
      <c r="AM885" t="s"/>
      <c r="AN885" t="s">
        <v>87</v>
      </c>
      <c r="AO885" t="s">
        <v>88</v>
      </c>
      <c r="AP885" t="n">
        <v>151</v>
      </c>
      <c r="AQ885" t="s">
        <v>89</v>
      </c>
      <c r="AR885" t="s">
        <v>116</v>
      </c>
      <c r="AS885" t="s"/>
      <c r="AT885" t="s">
        <v>91</v>
      </c>
      <c r="AU885" t="s"/>
      <c r="AV885" t="s"/>
      <c r="AW885" t="s"/>
      <c r="AX885" t="s"/>
      <c r="AY885" t="n">
        <v>6206333</v>
      </c>
      <c r="AZ885" t="s">
        <v>602</v>
      </c>
      <c r="BA885" t="s"/>
      <c r="BB885" t="n">
        <v>1172057</v>
      </c>
      <c r="BC885" t="s"/>
      <c r="BD885" t="s"/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93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599</v>
      </c>
      <c r="F886" t="n">
        <v>1401750</v>
      </c>
      <c r="G886" t="s">
        <v>74</v>
      </c>
      <c r="H886" t="s">
        <v>75</v>
      </c>
      <c r="I886" t="s"/>
      <c r="J886" t="s">
        <v>76</v>
      </c>
      <c r="K886" t="n">
        <v>126</v>
      </c>
      <c r="L886" t="s">
        <v>77</v>
      </c>
      <c r="M886" t="s"/>
      <c r="N886" t="s">
        <v>78</v>
      </c>
      <c r="O886" t="s">
        <v>79</v>
      </c>
      <c r="P886" t="s">
        <v>600</v>
      </c>
      <c r="Q886" t="s"/>
      <c r="R886" t="s">
        <v>80</v>
      </c>
      <c r="S886" t="s">
        <v>601</v>
      </c>
      <c r="T886" t="s">
        <v>82</v>
      </c>
      <c r="U886" t="s"/>
      <c r="V886" t="s">
        <v>83</v>
      </c>
      <c r="W886" t="s">
        <v>84</v>
      </c>
      <c r="X886" t="s"/>
      <c r="Y886" t="s">
        <v>85</v>
      </c>
      <c r="Z886">
        <f>HYPERLINK("https://hotelmonitor-cachepage.eclerx.com/savepage/tk_15432201000700307_sr_2047.html","info")</f>
        <v/>
      </c>
      <c r="AA886" t="n">
        <v>208872</v>
      </c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/>
      <c r="AM886" t="s"/>
      <c r="AN886" t="s">
        <v>87</v>
      </c>
      <c r="AO886" t="s">
        <v>88</v>
      </c>
      <c r="AP886" t="n">
        <v>151</v>
      </c>
      <c r="AQ886" t="s">
        <v>89</v>
      </c>
      <c r="AR886" t="s">
        <v>133</v>
      </c>
      <c r="AS886" t="s"/>
      <c r="AT886" t="s">
        <v>91</v>
      </c>
      <c r="AU886" t="s"/>
      <c r="AV886" t="s"/>
      <c r="AW886" t="s"/>
      <c r="AX886" t="s"/>
      <c r="AY886" t="n">
        <v>6206333</v>
      </c>
      <c r="AZ886" t="s">
        <v>602</v>
      </c>
      <c r="BA886" t="s"/>
      <c r="BB886" t="n">
        <v>1172057</v>
      </c>
      <c r="BC886" t="s"/>
      <c r="BD886" t="s"/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93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599</v>
      </c>
      <c r="F887" t="n">
        <v>1401750</v>
      </c>
      <c r="G887" t="s">
        <v>74</v>
      </c>
      <c r="H887" t="s">
        <v>75</v>
      </c>
      <c r="I887" t="s"/>
      <c r="J887" t="s">
        <v>76</v>
      </c>
      <c r="K887" t="n">
        <v>132</v>
      </c>
      <c r="L887" t="s">
        <v>77</v>
      </c>
      <c r="M887" t="s"/>
      <c r="N887" t="s">
        <v>78</v>
      </c>
      <c r="O887" t="s">
        <v>79</v>
      </c>
      <c r="P887" t="s">
        <v>600</v>
      </c>
      <c r="Q887" t="s"/>
      <c r="R887" t="s">
        <v>80</v>
      </c>
      <c r="S887" t="s">
        <v>251</v>
      </c>
      <c r="T887" t="s">
        <v>82</v>
      </c>
      <c r="U887" t="s"/>
      <c r="V887" t="s">
        <v>83</v>
      </c>
      <c r="W887" t="s">
        <v>84</v>
      </c>
      <c r="X887" t="s"/>
      <c r="Y887" t="s">
        <v>85</v>
      </c>
      <c r="Z887">
        <f>HYPERLINK("https://hotelmonitor-cachepage.eclerx.com/savepage/tk_15432201000700307_sr_2047.html","info")</f>
        <v/>
      </c>
      <c r="AA887" t="n">
        <v>208872</v>
      </c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/>
      <c r="AM887" t="s"/>
      <c r="AN887" t="s">
        <v>87</v>
      </c>
      <c r="AO887" t="s">
        <v>88</v>
      </c>
      <c r="AP887" t="n">
        <v>151</v>
      </c>
      <c r="AQ887" t="s">
        <v>89</v>
      </c>
      <c r="AR887" t="s">
        <v>113</v>
      </c>
      <c r="AS887" t="s"/>
      <c r="AT887" t="s">
        <v>91</v>
      </c>
      <c r="AU887" t="s"/>
      <c r="AV887" t="s"/>
      <c r="AW887" t="s"/>
      <c r="AX887" t="s"/>
      <c r="AY887" t="n">
        <v>6206333</v>
      </c>
      <c r="AZ887" t="s">
        <v>602</v>
      </c>
      <c r="BA887" t="s"/>
      <c r="BB887" t="n">
        <v>1172057</v>
      </c>
      <c r="BC887" t="s"/>
      <c r="BD887" t="s"/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93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599</v>
      </c>
      <c r="F888" t="n">
        <v>1401750</v>
      </c>
      <c r="G888" t="s">
        <v>74</v>
      </c>
      <c r="H888" t="s">
        <v>75</v>
      </c>
      <c r="I888" t="s"/>
      <c r="J888" t="s">
        <v>76</v>
      </c>
      <c r="K888" t="n">
        <v>130</v>
      </c>
      <c r="L888" t="s">
        <v>77</v>
      </c>
      <c r="M888" t="s"/>
      <c r="N888" t="s">
        <v>78</v>
      </c>
      <c r="O888" t="s">
        <v>79</v>
      </c>
      <c r="P888" t="s">
        <v>600</v>
      </c>
      <c r="Q888" t="s"/>
      <c r="R888" t="s">
        <v>80</v>
      </c>
      <c r="S888" t="s">
        <v>341</v>
      </c>
      <c r="T888" t="s">
        <v>82</v>
      </c>
      <c r="U888" t="s"/>
      <c r="V888" t="s">
        <v>83</v>
      </c>
      <c r="W888" t="s">
        <v>84</v>
      </c>
      <c r="X888" t="s"/>
      <c r="Y888" t="s">
        <v>85</v>
      </c>
      <c r="Z888">
        <f>HYPERLINK("https://hotelmonitor-cachepage.eclerx.com/savepage/tk_15432201000700307_sr_2047.html","info")</f>
        <v/>
      </c>
      <c r="AA888" t="n">
        <v>208872</v>
      </c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/>
      <c r="AM888" t="s"/>
      <c r="AN888" t="s">
        <v>87</v>
      </c>
      <c r="AO888" t="s">
        <v>88</v>
      </c>
      <c r="AP888" t="n">
        <v>151</v>
      </c>
      <c r="AQ888" t="s">
        <v>89</v>
      </c>
      <c r="AR888" t="s">
        <v>111</v>
      </c>
      <c r="AS888" t="s"/>
      <c r="AT888" t="s">
        <v>91</v>
      </c>
      <c r="AU888" t="s"/>
      <c r="AV888" t="s"/>
      <c r="AW888" t="s"/>
      <c r="AX888" t="s"/>
      <c r="AY888" t="n">
        <v>6206333</v>
      </c>
      <c r="AZ888" t="s">
        <v>602</v>
      </c>
      <c r="BA888" t="s"/>
      <c r="BB888" t="n">
        <v>1172057</v>
      </c>
      <c r="BC888" t="s"/>
      <c r="BD888" t="s"/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93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603</v>
      </c>
      <c r="F889" t="n">
        <v>72071</v>
      </c>
      <c r="G889" t="s">
        <v>74</v>
      </c>
      <c r="H889" t="s">
        <v>75</v>
      </c>
      <c r="I889" t="s"/>
      <c r="J889" t="s">
        <v>76</v>
      </c>
      <c r="K889" t="n">
        <v>73</v>
      </c>
      <c r="L889" t="s">
        <v>77</v>
      </c>
      <c r="M889" t="s"/>
      <c r="N889" t="s">
        <v>78</v>
      </c>
      <c r="O889" t="s">
        <v>79</v>
      </c>
      <c r="P889" t="s">
        <v>603</v>
      </c>
      <c r="Q889" t="s"/>
      <c r="R889" t="s">
        <v>80</v>
      </c>
      <c r="S889" t="s">
        <v>477</v>
      </c>
      <c r="T889" t="s">
        <v>82</v>
      </c>
      <c r="U889" t="s"/>
      <c r="V889" t="s">
        <v>83</v>
      </c>
      <c r="W889" t="s">
        <v>84</v>
      </c>
      <c r="X889" t="s"/>
      <c r="Y889" t="s">
        <v>85</v>
      </c>
      <c r="Z889">
        <f>HYPERLINK("https://hotelmonitor-cachepage.eclerx.com/savepage/tk_15432197344342084_sr_2047.html","info")</f>
        <v/>
      </c>
      <c r="AA889" t="n">
        <v>525</v>
      </c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/>
      <c r="AM889" t="s"/>
      <c r="AN889" t="s">
        <v>87</v>
      </c>
      <c r="AO889" t="s">
        <v>88</v>
      </c>
      <c r="AP889" t="n">
        <v>100</v>
      </c>
      <c r="AQ889" t="s">
        <v>89</v>
      </c>
      <c r="AR889" t="s">
        <v>155</v>
      </c>
      <c r="AS889" t="s"/>
      <c r="AT889" t="s">
        <v>91</v>
      </c>
      <c r="AU889" t="s"/>
      <c r="AV889" t="s"/>
      <c r="AW889" t="s"/>
      <c r="AX889" t="s"/>
      <c r="AY889" t="n">
        <v>2437089</v>
      </c>
      <c r="AZ889" t="s">
        <v>604</v>
      </c>
      <c r="BA889" t="s"/>
      <c r="BB889" t="n">
        <v>248469</v>
      </c>
      <c r="BC889" t="n">
        <v>-16.711939</v>
      </c>
      <c r="BD889" t="n">
        <v>28.050556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93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603</v>
      </c>
      <c r="F890" t="n">
        <v>72071</v>
      </c>
      <c r="G890" t="s">
        <v>74</v>
      </c>
      <c r="H890" t="s">
        <v>75</v>
      </c>
      <c r="I890" t="s"/>
      <c r="J890" t="s">
        <v>76</v>
      </c>
      <c r="K890" t="n">
        <v>91</v>
      </c>
      <c r="L890" t="s">
        <v>77</v>
      </c>
      <c r="M890" t="s"/>
      <c r="N890" t="s">
        <v>78</v>
      </c>
      <c r="O890" t="s">
        <v>79</v>
      </c>
      <c r="P890" t="s">
        <v>603</v>
      </c>
      <c r="Q890" t="s"/>
      <c r="R890" t="s">
        <v>80</v>
      </c>
      <c r="S890" t="s">
        <v>208</v>
      </c>
      <c r="T890" t="s">
        <v>82</v>
      </c>
      <c r="U890" t="s"/>
      <c r="V890" t="s">
        <v>83</v>
      </c>
      <c r="W890" t="s">
        <v>84</v>
      </c>
      <c r="X890" t="s"/>
      <c r="Y890" t="s">
        <v>85</v>
      </c>
      <c r="Z890">
        <f>HYPERLINK("https://hotelmonitor-cachepage.eclerx.com/savepage/tk_15432197344342084_sr_2047.html","info")</f>
        <v/>
      </c>
      <c r="AA890" t="n">
        <v>525</v>
      </c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/>
      <c r="AM890" t="s"/>
      <c r="AN890" t="s">
        <v>87</v>
      </c>
      <c r="AO890" t="s">
        <v>88</v>
      </c>
      <c r="AP890" t="n">
        <v>100</v>
      </c>
      <c r="AQ890" t="s">
        <v>89</v>
      </c>
      <c r="AR890" t="s">
        <v>96</v>
      </c>
      <c r="AS890" t="s"/>
      <c r="AT890" t="s">
        <v>91</v>
      </c>
      <c r="AU890" t="s"/>
      <c r="AV890" t="s"/>
      <c r="AW890" t="s"/>
      <c r="AX890" t="s"/>
      <c r="AY890" t="n">
        <v>2437089</v>
      </c>
      <c r="AZ890" t="s">
        <v>604</v>
      </c>
      <c r="BA890" t="s"/>
      <c r="BB890" t="n">
        <v>248469</v>
      </c>
      <c r="BC890" t="n">
        <v>-16.711939</v>
      </c>
      <c r="BD890" t="n">
        <v>28.050556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93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603</v>
      </c>
      <c r="F891" t="n">
        <v>72071</v>
      </c>
      <c r="G891" t="s">
        <v>74</v>
      </c>
      <c r="H891" t="s">
        <v>75</v>
      </c>
      <c r="I891" t="s"/>
      <c r="J891" t="s">
        <v>76</v>
      </c>
      <c r="K891" t="n">
        <v>269</v>
      </c>
      <c r="L891" t="s">
        <v>77</v>
      </c>
      <c r="M891" t="s"/>
      <c r="N891" t="s">
        <v>78</v>
      </c>
      <c r="O891" t="s">
        <v>79</v>
      </c>
      <c r="P891" t="s">
        <v>603</v>
      </c>
      <c r="Q891" t="s"/>
      <c r="R891" t="s">
        <v>80</v>
      </c>
      <c r="S891" t="s">
        <v>605</v>
      </c>
      <c r="T891" t="s">
        <v>82</v>
      </c>
      <c r="U891" t="s"/>
      <c r="V891" t="s">
        <v>83</v>
      </c>
      <c r="W891" t="s">
        <v>84</v>
      </c>
      <c r="X891" t="s"/>
      <c r="Y891" t="s">
        <v>85</v>
      </c>
      <c r="Z891">
        <f>HYPERLINK("https://hotelmonitor-cachepage.eclerx.com/savepage/tk_15432197344342084_sr_2047.html","info")</f>
        <v/>
      </c>
      <c r="AA891" t="n">
        <v>525</v>
      </c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/>
      <c r="AM891" t="s"/>
      <c r="AN891" t="s">
        <v>87</v>
      </c>
      <c r="AO891" t="s">
        <v>88</v>
      </c>
      <c r="AP891" t="n">
        <v>100</v>
      </c>
      <c r="AQ891" t="s">
        <v>89</v>
      </c>
      <c r="AR891" t="s">
        <v>126</v>
      </c>
      <c r="AS891" t="s"/>
      <c r="AT891" t="s">
        <v>91</v>
      </c>
      <c r="AU891" t="s"/>
      <c r="AV891" t="s"/>
      <c r="AW891" t="s"/>
      <c r="AX891" t="s"/>
      <c r="AY891" t="n">
        <v>2437089</v>
      </c>
      <c r="AZ891" t="s">
        <v>604</v>
      </c>
      <c r="BA891" t="s"/>
      <c r="BB891" t="n">
        <v>248469</v>
      </c>
      <c r="BC891" t="n">
        <v>-16.711939</v>
      </c>
      <c r="BD891" t="n">
        <v>28.050556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93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603</v>
      </c>
      <c r="F892" t="n">
        <v>72071</v>
      </c>
      <c r="G892" t="s">
        <v>74</v>
      </c>
      <c r="H892" t="s">
        <v>75</v>
      </c>
      <c r="I892" t="s"/>
      <c r="J892" t="s">
        <v>76</v>
      </c>
      <c r="K892" t="n">
        <v>88</v>
      </c>
      <c r="L892" t="s">
        <v>77</v>
      </c>
      <c r="M892" t="s"/>
      <c r="N892" t="s">
        <v>78</v>
      </c>
      <c r="O892" t="s">
        <v>79</v>
      </c>
      <c r="P892" t="s">
        <v>603</v>
      </c>
      <c r="Q892" t="s"/>
      <c r="R892" t="s">
        <v>80</v>
      </c>
      <c r="S892" t="s">
        <v>476</v>
      </c>
      <c r="T892" t="s">
        <v>82</v>
      </c>
      <c r="U892" t="s"/>
      <c r="V892" t="s">
        <v>83</v>
      </c>
      <c r="W892" t="s">
        <v>84</v>
      </c>
      <c r="X892" t="s"/>
      <c r="Y892" t="s">
        <v>85</v>
      </c>
      <c r="Z892">
        <f>HYPERLINK("https://hotelmonitor-cachepage.eclerx.com/savepage/tk_15432197344342084_sr_2047.html","info")</f>
        <v/>
      </c>
      <c r="AA892" t="n">
        <v>525</v>
      </c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87</v>
      </c>
      <c r="AL892" t="s"/>
      <c r="AM892" t="s"/>
      <c r="AN892" t="s">
        <v>87</v>
      </c>
      <c r="AO892" t="s">
        <v>88</v>
      </c>
      <c r="AP892" t="n">
        <v>100</v>
      </c>
      <c r="AQ892" t="s">
        <v>89</v>
      </c>
      <c r="AR892" t="s">
        <v>99</v>
      </c>
      <c r="AS892" t="s"/>
      <c r="AT892" t="s">
        <v>91</v>
      </c>
      <c r="AU892" t="s"/>
      <c r="AV892" t="s"/>
      <c r="AW892" t="s"/>
      <c r="AX892" t="s"/>
      <c r="AY892" t="n">
        <v>2437089</v>
      </c>
      <c r="AZ892" t="s">
        <v>604</v>
      </c>
      <c r="BA892" t="s"/>
      <c r="BB892" t="n">
        <v>248469</v>
      </c>
      <c r="BC892" t="n">
        <v>-16.711939</v>
      </c>
      <c r="BD892" t="n">
        <v>28.050556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93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603</v>
      </c>
      <c r="F893" t="n">
        <v>72071</v>
      </c>
      <c r="G893" t="s">
        <v>74</v>
      </c>
      <c r="H893" t="s">
        <v>75</v>
      </c>
      <c r="I893" t="s"/>
      <c r="J893" t="s">
        <v>76</v>
      </c>
      <c r="K893" t="n">
        <v>91</v>
      </c>
      <c r="L893" t="s">
        <v>77</v>
      </c>
      <c r="M893" t="s"/>
      <c r="N893" t="s">
        <v>78</v>
      </c>
      <c r="O893" t="s">
        <v>79</v>
      </c>
      <c r="P893" t="s">
        <v>603</v>
      </c>
      <c r="Q893" t="s"/>
      <c r="R893" t="s">
        <v>80</v>
      </c>
      <c r="S893" t="s">
        <v>208</v>
      </c>
      <c r="T893" t="s">
        <v>82</v>
      </c>
      <c r="U893" t="s"/>
      <c r="V893" t="s">
        <v>83</v>
      </c>
      <c r="W893" t="s">
        <v>84</v>
      </c>
      <c r="X893" t="s"/>
      <c r="Y893" t="s">
        <v>85</v>
      </c>
      <c r="Z893">
        <f>HYPERLINK("https://hotelmonitor-cachepage.eclerx.com/savepage/tk_15432197344342084_sr_2047.html","info")</f>
        <v/>
      </c>
      <c r="AA893" t="n">
        <v>525</v>
      </c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87</v>
      </c>
      <c r="AL893" t="s"/>
      <c r="AM893" t="s"/>
      <c r="AN893" t="s">
        <v>87</v>
      </c>
      <c r="AO893" t="s">
        <v>88</v>
      </c>
      <c r="AP893" t="n">
        <v>100</v>
      </c>
      <c r="AQ893" t="s">
        <v>89</v>
      </c>
      <c r="AR893" t="s">
        <v>95</v>
      </c>
      <c r="AS893" t="s"/>
      <c r="AT893" t="s">
        <v>91</v>
      </c>
      <c r="AU893" t="s"/>
      <c r="AV893" t="s"/>
      <c r="AW893" t="s"/>
      <c r="AX893" t="s"/>
      <c r="AY893" t="n">
        <v>2437089</v>
      </c>
      <c r="AZ893" t="s">
        <v>604</v>
      </c>
      <c r="BA893" t="s"/>
      <c r="BB893" t="n">
        <v>248469</v>
      </c>
      <c r="BC893" t="n">
        <v>-16.711939</v>
      </c>
      <c r="BD893" t="n">
        <v>28.050556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93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603</v>
      </c>
      <c r="F894" t="n">
        <v>72071</v>
      </c>
      <c r="G894" t="s">
        <v>74</v>
      </c>
      <c r="H894" t="s">
        <v>75</v>
      </c>
      <c r="I894" t="s"/>
      <c r="J894" t="s">
        <v>76</v>
      </c>
      <c r="K894" t="n">
        <v>91</v>
      </c>
      <c r="L894" t="s">
        <v>77</v>
      </c>
      <c r="M894" t="s"/>
      <c r="N894" t="s">
        <v>78</v>
      </c>
      <c r="O894" t="s">
        <v>79</v>
      </c>
      <c r="P894" t="s">
        <v>603</v>
      </c>
      <c r="Q894" t="s"/>
      <c r="R894" t="s">
        <v>80</v>
      </c>
      <c r="S894" t="s">
        <v>208</v>
      </c>
      <c r="T894" t="s">
        <v>82</v>
      </c>
      <c r="U894" t="s"/>
      <c r="V894" t="s">
        <v>83</v>
      </c>
      <c r="W894" t="s">
        <v>84</v>
      </c>
      <c r="X894" t="s"/>
      <c r="Y894" t="s">
        <v>85</v>
      </c>
      <c r="Z894">
        <f>HYPERLINK("https://hotelmonitor-cachepage.eclerx.com/savepage/tk_15432197344342084_sr_2047.html","info")</f>
        <v/>
      </c>
      <c r="AA894" t="n">
        <v>525</v>
      </c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87</v>
      </c>
      <c r="AL894" t="s"/>
      <c r="AM894" t="s"/>
      <c r="AN894" t="s">
        <v>87</v>
      </c>
      <c r="AO894" t="s">
        <v>88</v>
      </c>
      <c r="AP894" t="n">
        <v>100</v>
      </c>
      <c r="AQ894" t="s">
        <v>89</v>
      </c>
      <c r="AR894" t="s">
        <v>97</v>
      </c>
      <c r="AS894" t="s"/>
      <c r="AT894" t="s">
        <v>91</v>
      </c>
      <c r="AU894" t="s"/>
      <c r="AV894" t="s"/>
      <c r="AW894" t="s"/>
      <c r="AX894" t="s"/>
      <c r="AY894" t="n">
        <v>2437089</v>
      </c>
      <c r="AZ894" t="s">
        <v>604</v>
      </c>
      <c r="BA894" t="s"/>
      <c r="BB894" t="n">
        <v>248469</v>
      </c>
      <c r="BC894" t="n">
        <v>-16.711939</v>
      </c>
      <c r="BD894" t="n">
        <v>28.050556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93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603</v>
      </c>
      <c r="F895" t="n">
        <v>72071</v>
      </c>
      <c r="G895" t="s">
        <v>74</v>
      </c>
      <c r="H895" t="s">
        <v>75</v>
      </c>
      <c r="I895" t="s"/>
      <c r="J895" t="s">
        <v>76</v>
      </c>
      <c r="K895" t="n">
        <v>103</v>
      </c>
      <c r="L895" t="s">
        <v>77</v>
      </c>
      <c r="M895" t="s"/>
      <c r="N895" t="s">
        <v>78</v>
      </c>
      <c r="O895" t="s">
        <v>79</v>
      </c>
      <c r="P895" t="s">
        <v>603</v>
      </c>
      <c r="Q895" t="s"/>
      <c r="R895" t="s">
        <v>80</v>
      </c>
      <c r="S895" t="s">
        <v>279</v>
      </c>
      <c r="T895" t="s">
        <v>82</v>
      </c>
      <c r="U895" t="s"/>
      <c r="V895" t="s">
        <v>83</v>
      </c>
      <c r="W895" t="s">
        <v>84</v>
      </c>
      <c r="X895" t="s"/>
      <c r="Y895" t="s">
        <v>85</v>
      </c>
      <c r="Z895">
        <f>HYPERLINK("https://hotelmonitor-cachepage.eclerx.com/savepage/tk_15432197344342084_sr_2047.html","info")</f>
        <v/>
      </c>
      <c r="AA895" t="n">
        <v>525</v>
      </c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87</v>
      </c>
      <c r="AL895" t="s"/>
      <c r="AM895" t="s"/>
      <c r="AN895" t="s">
        <v>87</v>
      </c>
      <c r="AO895" t="s">
        <v>88</v>
      </c>
      <c r="AP895" t="n">
        <v>100</v>
      </c>
      <c r="AQ895" t="s">
        <v>89</v>
      </c>
      <c r="AR895" t="s">
        <v>90</v>
      </c>
      <c r="AS895" t="s"/>
      <c r="AT895" t="s">
        <v>91</v>
      </c>
      <c r="AU895" t="s"/>
      <c r="AV895" t="s"/>
      <c r="AW895" t="s"/>
      <c r="AX895" t="s"/>
      <c r="AY895" t="n">
        <v>2437089</v>
      </c>
      <c r="AZ895" t="s">
        <v>604</v>
      </c>
      <c r="BA895" t="s"/>
      <c r="BB895" t="n">
        <v>248469</v>
      </c>
      <c r="BC895" t="n">
        <v>-16.711939</v>
      </c>
      <c r="BD895" t="n">
        <v>28.050556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93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603</v>
      </c>
      <c r="F896" t="n">
        <v>72071</v>
      </c>
      <c r="G896" t="s">
        <v>74</v>
      </c>
      <c r="H896" t="s">
        <v>75</v>
      </c>
      <c r="I896" t="s"/>
      <c r="J896" t="s">
        <v>76</v>
      </c>
      <c r="K896" t="n">
        <v>109</v>
      </c>
      <c r="L896" t="s">
        <v>77</v>
      </c>
      <c r="M896" t="s"/>
      <c r="N896" t="s">
        <v>78</v>
      </c>
      <c r="O896" t="s">
        <v>79</v>
      </c>
      <c r="P896" t="s">
        <v>603</v>
      </c>
      <c r="Q896" t="s"/>
      <c r="R896" t="s">
        <v>80</v>
      </c>
      <c r="S896" t="s">
        <v>176</v>
      </c>
      <c r="T896" t="s">
        <v>82</v>
      </c>
      <c r="U896" t="s"/>
      <c r="V896" t="s">
        <v>83</v>
      </c>
      <c r="W896" t="s">
        <v>84</v>
      </c>
      <c r="X896" t="s"/>
      <c r="Y896" t="s">
        <v>85</v>
      </c>
      <c r="Z896">
        <f>HYPERLINK("https://hotelmonitor-cachepage.eclerx.com/savepage/tk_15432197344342084_sr_2047.html","info")</f>
        <v/>
      </c>
      <c r="AA896" t="n">
        <v>525</v>
      </c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87</v>
      </c>
      <c r="AL896" t="s"/>
      <c r="AM896" t="s"/>
      <c r="AN896" t="s">
        <v>87</v>
      </c>
      <c r="AO896" t="s">
        <v>88</v>
      </c>
      <c r="AP896" t="n">
        <v>100</v>
      </c>
      <c r="AQ896" t="s">
        <v>89</v>
      </c>
      <c r="AR896" t="s">
        <v>111</v>
      </c>
      <c r="AS896" t="s"/>
      <c r="AT896" t="s">
        <v>91</v>
      </c>
      <c r="AU896" t="s"/>
      <c r="AV896" t="s"/>
      <c r="AW896" t="s"/>
      <c r="AX896" t="s"/>
      <c r="AY896" t="n">
        <v>2437089</v>
      </c>
      <c r="AZ896" t="s">
        <v>604</v>
      </c>
      <c r="BA896" t="s"/>
      <c r="BB896" t="n">
        <v>248469</v>
      </c>
      <c r="BC896" t="n">
        <v>-16.711939</v>
      </c>
      <c r="BD896" t="n">
        <v>28.050556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93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603</v>
      </c>
      <c r="F897" t="n">
        <v>72071</v>
      </c>
      <c r="G897" t="s">
        <v>74</v>
      </c>
      <c r="H897" t="s">
        <v>75</v>
      </c>
      <c r="I897" t="s"/>
      <c r="J897" t="s">
        <v>76</v>
      </c>
      <c r="K897" t="n">
        <v>100</v>
      </c>
      <c r="L897" t="s">
        <v>77</v>
      </c>
      <c r="M897" t="s"/>
      <c r="N897" t="s">
        <v>78</v>
      </c>
      <c r="O897" t="s">
        <v>79</v>
      </c>
      <c r="P897" t="s">
        <v>603</v>
      </c>
      <c r="Q897" t="s"/>
      <c r="R897" t="s">
        <v>80</v>
      </c>
      <c r="S897" t="s">
        <v>147</v>
      </c>
      <c r="T897" t="s">
        <v>82</v>
      </c>
      <c r="U897" t="s"/>
      <c r="V897" t="s">
        <v>83</v>
      </c>
      <c r="W897" t="s">
        <v>84</v>
      </c>
      <c r="X897" t="s"/>
      <c r="Y897" t="s">
        <v>85</v>
      </c>
      <c r="Z897">
        <f>HYPERLINK("https://hotelmonitor-cachepage.eclerx.com/savepage/tk_15432197344342084_sr_2047.html","info")</f>
        <v/>
      </c>
      <c r="AA897" t="n">
        <v>525</v>
      </c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87</v>
      </c>
      <c r="AL897" t="s"/>
      <c r="AM897" t="s"/>
      <c r="AN897" t="s">
        <v>87</v>
      </c>
      <c r="AO897" t="s">
        <v>88</v>
      </c>
      <c r="AP897" t="n">
        <v>100</v>
      </c>
      <c r="AQ897" t="s">
        <v>89</v>
      </c>
      <c r="AR897" t="s">
        <v>113</v>
      </c>
      <c r="AS897" t="s"/>
      <c r="AT897" t="s">
        <v>91</v>
      </c>
      <c r="AU897" t="s"/>
      <c r="AV897" t="s"/>
      <c r="AW897" t="s"/>
      <c r="AX897" t="s"/>
      <c r="AY897" t="n">
        <v>2437089</v>
      </c>
      <c r="AZ897" t="s">
        <v>604</v>
      </c>
      <c r="BA897" t="s"/>
      <c r="BB897" t="n">
        <v>248469</v>
      </c>
      <c r="BC897" t="n">
        <v>-16.711939</v>
      </c>
      <c r="BD897" t="n">
        <v>28.050556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93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603</v>
      </c>
      <c r="F898" t="n">
        <v>72071</v>
      </c>
      <c r="G898" t="s">
        <v>74</v>
      </c>
      <c r="H898" t="s">
        <v>75</v>
      </c>
      <c r="I898" t="s"/>
      <c r="J898" t="s">
        <v>76</v>
      </c>
      <c r="K898" t="n">
        <v>98</v>
      </c>
      <c r="L898" t="s">
        <v>77</v>
      </c>
      <c r="M898" t="s"/>
      <c r="N898" t="s">
        <v>78</v>
      </c>
      <c r="O898" t="s">
        <v>79</v>
      </c>
      <c r="P898" t="s">
        <v>603</v>
      </c>
      <c r="Q898" t="s"/>
      <c r="R898" t="s">
        <v>80</v>
      </c>
      <c r="S898" t="s">
        <v>142</v>
      </c>
      <c r="T898" t="s">
        <v>82</v>
      </c>
      <c r="U898" t="s"/>
      <c r="V898" t="s">
        <v>83</v>
      </c>
      <c r="W898" t="s">
        <v>84</v>
      </c>
      <c r="X898" t="s"/>
      <c r="Y898" t="s">
        <v>85</v>
      </c>
      <c r="Z898">
        <f>HYPERLINK("https://hotelmonitor-cachepage.eclerx.com/savepage/tk_15432197344342084_sr_2047.html","info")</f>
        <v/>
      </c>
      <c r="AA898" t="n">
        <v>525</v>
      </c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87</v>
      </c>
      <c r="AL898" t="s"/>
      <c r="AM898" t="s"/>
      <c r="AN898" t="s">
        <v>87</v>
      </c>
      <c r="AO898" t="s">
        <v>88</v>
      </c>
      <c r="AP898" t="n">
        <v>100</v>
      </c>
      <c r="AQ898" t="s">
        <v>89</v>
      </c>
      <c r="AR898" t="s">
        <v>105</v>
      </c>
      <c r="AS898" t="s"/>
      <c r="AT898" t="s">
        <v>91</v>
      </c>
      <c r="AU898" t="s"/>
      <c r="AV898" t="s"/>
      <c r="AW898" t="s"/>
      <c r="AX898" t="s"/>
      <c r="AY898" t="n">
        <v>2437089</v>
      </c>
      <c r="AZ898" t="s">
        <v>604</v>
      </c>
      <c r="BA898" t="s"/>
      <c r="BB898" t="n">
        <v>248469</v>
      </c>
      <c r="BC898" t="n">
        <v>-16.711939</v>
      </c>
      <c r="BD898" t="n">
        <v>28.050556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93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603</v>
      </c>
      <c r="F899" t="n">
        <v>72071</v>
      </c>
      <c r="G899" t="s">
        <v>74</v>
      </c>
      <c r="H899" t="s">
        <v>75</v>
      </c>
      <c r="I899" t="s"/>
      <c r="J899" t="s">
        <v>76</v>
      </c>
      <c r="K899" t="n">
        <v>91</v>
      </c>
      <c r="L899" t="s">
        <v>77</v>
      </c>
      <c r="M899" t="s"/>
      <c r="N899" t="s">
        <v>78</v>
      </c>
      <c r="O899" t="s">
        <v>79</v>
      </c>
      <c r="P899" t="s">
        <v>603</v>
      </c>
      <c r="Q899" t="s"/>
      <c r="R899" t="s">
        <v>80</v>
      </c>
      <c r="S899" t="s">
        <v>208</v>
      </c>
      <c r="T899" t="s">
        <v>82</v>
      </c>
      <c r="U899" t="s"/>
      <c r="V899" t="s">
        <v>83</v>
      </c>
      <c r="W899" t="s">
        <v>84</v>
      </c>
      <c r="X899" t="s"/>
      <c r="Y899" t="s">
        <v>85</v>
      </c>
      <c r="Z899">
        <f>HYPERLINK("https://hotelmonitor-cachepage.eclerx.com/savepage/tk_15432197344342084_sr_2047.html","info")</f>
        <v/>
      </c>
      <c r="AA899" t="n">
        <v>525</v>
      </c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87</v>
      </c>
      <c r="AL899" t="s"/>
      <c r="AM899" t="s"/>
      <c r="AN899" t="s">
        <v>87</v>
      </c>
      <c r="AO899" t="s">
        <v>88</v>
      </c>
      <c r="AP899" t="n">
        <v>100</v>
      </c>
      <c r="AQ899" t="s">
        <v>89</v>
      </c>
      <c r="AR899" t="s">
        <v>116</v>
      </c>
      <c r="AS899" t="s"/>
      <c r="AT899" t="s">
        <v>91</v>
      </c>
      <c r="AU899" t="s"/>
      <c r="AV899" t="s"/>
      <c r="AW899" t="s"/>
      <c r="AX899" t="s"/>
      <c r="AY899" t="n">
        <v>2437089</v>
      </c>
      <c r="AZ899" t="s">
        <v>604</v>
      </c>
      <c r="BA899" t="s"/>
      <c r="BB899" t="n">
        <v>248469</v>
      </c>
      <c r="BC899" t="n">
        <v>-16.711939</v>
      </c>
      <c r="BD899" t="n">
        <v>28.050556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93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603</v>
      </c>
      <c r="F900" t="n">
        <v>72071</v>
      </c>
      <c r="G900" t="s">
        <v>74</v>
      </c>
      <c r="H900" t="s">
        <v>75</v>
      </c>
      <c r="I900" t="s"/>
      <c r="J900" t="s">
        <v>76</v>
      </c>
      <c r="K900" t="n">
        <v>91</v>
      </c>
      <c r="L900" t="s">
        <v>77</v>
      </c>
      <c r="M900" t="s"/>
      <c r="N900" t="s">
        <v>78</v>
      </c>
      <c r="O900" t="s">
        <v>79</v>
      </c>
      <c r="P900" t="s">
        <v>603</v>
      </c>
      <c r="Q900" t="s"/>
      <c r="R900" t="s">
        <v>80</v>
      </c>
      <c r="S900" t="s">
        <v>208</v>
      </c>
      <c r="T900" t="s">
        <v>82</v>
      </c>
      <c r="U900" t="s"/>
      <c r="V900" t="s">
        <v>83</v>
      </c>
      <c r="W900" t="s">
        <v>84</v>
      </c>
      <c r="X900" t="s"/>
      <c r="Y900" t="s">
        <v>85</v>
      </c>
      <c r="Z900">
        <f>HYPERLINK("https://hotelmonitor-cachepage.eclerx.com/savepage/tk_15432197344342084_sr_2047.html","info")</f>
        <v/>
      </c>
      <c r="AA900" t="n">
        <v>525</v>
      </c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87</v>
      </c>
      <c r="AL900" t="s"/>
      <c r="AM900" t="s"/>
      <c r="AN900" t="s">
        <v>87</v>
      </c>
      <c r="AO900" t="s">
        <v>88</v>
      </c>
      <c r="AP900" t="n">
        <v>100</v>
      </c>
      <c r="AQ900" t="s">
        <v>89</v>
      </c>
      <c r="AR900" t="s">
        <v>96</v>
      </c>
      <c r="AS900" t="s"/>
      <c r="AT900" t="s">
        <v>91</v>
      </c>
      <c r="AU900" t="s"/>
      <c r="AV900" t="s"/>
      <c r="AW900" t="s"/>
      <c r="AX900" t="s"/>
      <c r="AY900" t="n">
        <v>2437089</v>
      </c>
      <c r="AZ900" t="s">
        <v>604</v>
      </c>
      <c r="BA900" t="s"/>
      <c r="BB900" t="n">
        <v>248469</v>
      </c>
      <c r="BC900" t="n">
        <v>-16.711939</v>
      </c>
      <c r="BD900" t="n">
        <v>28.050556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93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603</v>
      </c>
      <c r="F901" t="n">
        <v>72071</v>
      </c>
      <c r="G901" t="s">
        <v>74</v>
      </c>
      <c r="H901" t="s">
        <v>75</v>
      </c>
      <c r="I901" t="s"/>
      <c r="J901" t="s">
        <v>76</v>
      </c>
      <c r="K901" t="n">
        <v>92</v>
      </c>
      <c r="L901" t="s">
        <v>77</v>
      </c>
      <c r="M901" t="s"/>
      <c r="N901" t="s">
        <v>78</v>
      </c>
      <c r="O901" t="s">
        <v>79</v>
      </c>
      <c r="P901" t="s">
        <v>603</v>
      </c>
      <c r="Q901" t="s"/>
      <c r="R901" t="s">
        <v>80</v>
      </c>
      <c r="S901" t="s">
        <v>239</v>
      </c>
      <c r="T901" t="s">
        <v>82</v>
      </c>
      <c r="U901" t="s"/>
      <c r="V901" t="s">
        <v>83</v>
      </c>
      <c r="W901" t="s">
        <v>84</v>
      </c>
      <c r="X901" t="s"/>
      <c r="Y901" t="s">
        <v>85</v>
      </c>
      <c r="Z901">
        <f>HYPERLINK("https://hotelmonitor-cachepage.eclerx.com/savepage/tk_15432197344342084_sr_2047.html","info")</f>
        <v/>
      </c>
      <c r="AA901" t="n">
        <v>525</v>
      </c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87</v>
      </c>
      <c r="AL901" t="s"/>
      <c r="AM901" t="s"/>
      <c r="AN901" t="s">
        <v>87</v>
      </c>
      <c r="AO901" t="s">
        <v>88</v>
      </c>
      <c r="AP901" t="n">
        <v>100</v>
      </c>
      <c r="AQ901" t="s">
        <v>89</v>
      </c>
      <c r="AR901" t="s">
        <v>115</v>
      </c>
      <c r="AS901" t="s"/>
      <c r="AT901" t="s">
        <v>91</v>
      </c>
      <c r="AU901" t="s"/>
      <c r="AV901" t="s"/>
      <c r="AW901" t="s"/>
      <c r="AX901" t="s"/>
      <c r="AY901" t="n">
        <v>2437089</v>
      </c>
      <c r="AZ901" t="s">
        <v>604</v>
      </c>
      <c r="BA901" t="s"/>
      <c r="BB901" t="n">
        <v>248469</v>
      </c>
      <c r="BC901" t="n">
        <v>-16.711939</v>
      </c>
      <c r="BD901" t="n">
        <v>28.050556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93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606</v>
      </c>
      <c r="F902" t="n">
        <v>-1</v>
      </c>
      <c r="G902" t="s">
        <v>74</v>
      </c>
      <c r="H902" t="s">
        <v>75</v>
      </c>
      <c r="I902" t="s"/>
      <c r="J902" t="s">
        <v>76</v>
      </c>
      <c r="K902" t="n">
        <v>33</v>
      </c>
      <c r="L902" t="s">
        <v>77</v>
      </c>
      <c r="M902" t="s"/>
      <c r="N902" t="s">
        <v>78</v>
      </c>
      <c r="O902" t="s">
        <v>79</v>
      </c>
      <c r="P902" t="s">
        <v>606</v>
      </c>
      <c r="Q902" t="s"/>
      <c r="R902" t="s">
        <v>80</v>
      </c>
      <c r="S902" t="s">
        <v>427</v>
      </c>
      <c r="T902" t="s">
        <v>82</v>
      </c>
      <c r="U902" t="s"/>
      <c r="V902" t="s">
        <v>83</v>
      </c>
      <c r="W902" t="s">
        <v>84</v>
      </c>
      <c r="X902" t="s"/>
      <c r="Y902" t="s">
        <v>85</v>
      </c>
      <c r="Z902">
        <f>HYPERLINK("https://hotelmonitor-cachepage.eclerx.com/savepage/tk_1543220291423173_sr_2047.html","info")</f>
        <v/>
      </c>
      <c r="AA902" t="n">
        <v>-2277189</v>
      </c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87</v>
      </c>
      <c r="AL902" t="s"/>
      <c r="AM902" t="s"/>
      <c r="AN902" t="s">
        <v>87</v>
      </c>
      <c r="AO902" t="s">
        <v>88</v>
      </c>
      <c r="AP902" t="n">
        <v>178</v>
      </c>
      <c r="AQ902" t="s">
        <v>89</v>
      </c>
      <c r="AR902" t="s">
        <v>95</v>
      </c>
      <c r="AS902" t="s"/>
      <c r="AT902" t="s">
        <v>91</v>
      </c>
      <c r="AU902" t="s"/>
      <c r="AV902" t="s"/>
      <c r="AW902" t="s"/>
      <c r="AX902" t="s"/>
      <c r="AY902" t="n">
        <v>2277189</v>
      </c>
      <c r="AZ902" t="s">
        <v>607</v>
      </c>
      <c r="BA902" t="s"/>
      <c r="BB902" t="n">
        <v>675645</v>
      </c>
      <c r="BC902" t="n">
        <v>-16.63721</v>
      </c>
      <c r="BD902" t="n">
        <v>28.15971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93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606</v>
      </c>
      <c r="F903" t="n">
        <v>-1</v>
      </c>
      <c r="G903" t="s">
        <v>74</v>
      </c>
      <c r="H903" t="s">
        <v>75</v>
      </c>
      <c r="I903" t="s"/>
      <c r="J903" t="s">
        <v>76</v>
      </c>
      <c r="K903" t="n">
        <v>44</v>
      </c>
      <c r="L903" t="s">
        <v>77</v>
      </c>
      <c r="M903" t="s"/>
      <c r="N903" t="s">
        <v>78</v>
      </c>
      <c r="O903" t="s">
        <v>79</v>
      </c>
      <c r="P903" t="s">
        <v>606</v>
      </c>
      <c r="Q903" t="s"/>
      <c r="R903" t="s">
        <v>80</v>
      </c>
      <c r="S903" t="s">
        <v>194</v>
      </c>
      <c r="T903" t="s">
        <v>82</v>
      </c>
      <c r="U903" t="s"/>
      <c r="V903" t="s">
        <v>83</v>
      </c>
      <c r="W903" t="s">
        <v>84</v>
      </c>
      <c r="X903" t="s"/>
      <c r="Y903" t="s">
        <v>85</v>
      </c>
      <c r="Z903">
        <f>HYPERLINK("https://hotelmonitor-cachepage.eclerx.com/savepage/tk_1543220291423173_sr_2047.html","info")</f>
        <v/>
      </c>
      <c r="AA903" t="n">
        <v>-2277189</v>
      </c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87</v>
      </c>
      <c r="AL903" t="s"/>
      <c r="AM903" t="s"/>
      <c r="AN903" t="s">
        <v>87</v>
      </c>
      <c r="AO903" t="s">
        <v>88</v>
      </c>
      <c r="AP903" t="n">
        <v>178</v>
      </c>
      <c r="AQ903" t="s">
        <v>89</v>
      </c>
      <c r="AR903" t="s">
        <v>96</v>
      </c>
      <c r="AS903" t="s"/>
      <c r="AT903" t="s">
        <v>91</v>
      </c>
      <c r="AU903" t="s"/>
      <c r="AV903" t="s"/>
      <c r="AW903" t="s"/>
      <c r="AX903" t="s"/>
      <c r="AY903" t="n">
        <v>2277189</v>
      </c>
      <c r="AZ903" t="s">
        <v>607</v>
      </c>
      <c r="BA903" t="s"/>
      <c r="BB903" t="n">
        <v>675645</v>
      </c>
      <c r="BC903" t="n">
        <v>-16.63721</v>
      </c>
      <c r="BD903" t="n">
        <v>28.15971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93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606</v>
      </c>
      <c r="F904" t="n">
        <v>-1</v>
      </c>
      <c r="G904" t="s">
        <v>74</v>
      </c>
      <c r="H904" t="s">
        <v>75</v>
      </c>
      <c r="I904" t="s"/>
      <c r="J904" t="s">
        <v>76</v>
      </c>
      <c r="K904" t="n">
        <v>33</v>
      </c>
      <c r="L904" t="s">
        <v>77</v>
      </c>
      <c r="M904" t="s"/>
      <c r="N904" t="s">
        <v>78</v>
      </c>
      <c r="O904" t="s">
        <v>79</v>
      </c>
      <c r="P904" t="s">
        <v>606</v>
      </c>
      <c r="Q904" t="s"/>
      <c r="R904" t="s">
        <v>80</v>
      </c>
      <c r="S904" t="s">
        <v>427</v>
      </c>
      <c r="T904" t="s">
        <v>82</v>
      </c>
      <c r="U904" t="s"/>
      <c r="V904" t="s">
        <v>83</v>
      </c>
      <c r="W904" t="s">
        <v>84</v>
      </c>
      <c r="X904" t="s"/>
      <c r="Y904" t="s">
        <v>85</v>
      </c>
      <c r="Z904">
        <f>HYPERLINK("https://hotelmonitor-cachepage.eclerx.com/savepage/tk_1543220291423173_sr_2047.html","info")</f>
        <v/>
      </c>
      <c r="AA904" t="n">
        <v>-2277189</v>
      </c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87</v>
      </c>
      <c r="AL904" t="s"/>
      <c r="AM904" t="s"/>
      <c r="AN904" t="s">
        <v>87</v>
      </c>
      <c r="AO904" t="s">
        <v>88</v>
      </c>
      <c r="AP904" t="n">
        <v>178</v>
      </c>
      <c r="AQ904" t="s">
        <v>89</v>
      </c>
      <c r="AR904" t="s">
        <v>97</v>
      </c>
      <c r="AS904" t="s"/>
      <c r="AT904" t="s">
        <v>91</v>
      </c>
      <c r="AU904" t="s"/>
      <c r="AV904" t="s"/>
      <c r="AW904" t="s"/>
      <c r="AX904" t="s"/>
      <c r="AY904" t="n">
        <v>2277189</v>
      </c>
      <c r="AZ904" t="s">
        <v>607</v>
      </c>
      <c r="BA904" t="s"/>
      <c r="BB904" t="n">
        <v>675645</v>
      </c>
      <c r="BC904" t="n">
        <v>-16.63721</v>
      </c>
      <c r="BD904" t="n">
        <v>28.15971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93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606</v>
      </c>
      <c r="F905" t="n">
        <v>-1</v>
      </c>
      <c r="G905" t="s">
        <v>74</v>
      </c>
      <c r="H905" t="s">
        <v>75</v>
      </c>
      <c r="I905" t="s"/>
      <c r="J905" t="s">
        <v>76</v>
      </c>
      <c r="K905" t="n">
        <v>35</v>
      </c>
      <c r="L905" t="s">
        <v>77</v>
      </c>
      <c r="M905" t="s"/>
      <c r="N905" t="s">
        <v>78</v>
      </c>
      <c r="O905" t="s">
        <v>79</v>
      </c>
      <c r="P905" t="s">
        <v>606</v>
      </c>
      <c r="Q905" t="s"/>
      <c r="R905" t="s">
        <v>80</v>
      </c>
      <c r="S905" t="s">
        <v>346</v>
      </c>
      <c r="T905" t="s">
        <v>82</v>
      </c>
      <c r="U905" t="s"/>
      <c r="V905" t="s">
        <v>83</v>
      </c>
      <c r="W905" t="s">
        <v>84</v>
      </c>
      <c r="X905" t="s"/>
      <c r="Y905" t="s">
        <v>85</v>
      </c>
      <c r="Z905">
        <f>HYPERLINK("https://hotelmonitor-cachepage.eclerx.com/savepage/tk_1543220291423173_sr_2047.html","info")</f>
        <v/>
      </c>
      <c r="AA905" t="n">
        <v>-2277189</v>
      </c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87</v>
      </c>
      <c r="AL905" t="s"/>
      <c r="AM905" t="s"/>
      <c r="AN905" t="s">
        <v>87</v>
      </c>
      <c r="AO905" t="s">
        <v>88</v>
      </c>
      <c r="AP905" t="n">
        <v>178</v>
      </c>
      <c r="AQ905" t="s">
        <v>89</v>
      </c>
      <c r="AR905" t="s">
        <v>111</v>
      </c>
      <c r="AS905" t="s"/>
      <c r="AT905" t="s">
        <v>91</v>
      </c>
      <c r="AU905" t="s"/>
      <c r="AV905" t="s"/>
      <c r="AW905" t="s"/>
      <c r="AX905" t="s"/>
      <c r="AY905" t="n">
        <v>2277189</v>
      </c>
      <c r="AZ905" t="s">
        <v>607</v>
      </c>
      <c r="BA905" t="s"/>
      <c r="BB905" t="n">
        <v>675645</v>
      </c>
      <c r="BC905" t="n">
        <v>-16.63721</v>
      </c>
      <c r="BD905" t="n">
        <v>28.15971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93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606</v>
      </c>
      <c r="F906" t="n">
        <v>-1</v>
      </c>
      <c r="G906" t="s">
        <v>74</v>
      </c>
      <c r="H906" t="s">
        <v>75</v>
      </c>
      <c r="I906" t="s"/>
      <c r="J906" t="s">
        <v>76</v>
      </c>
      <c r="K906" t="n">
        <v>33</v>
      </c>
      <c r="L906" t="s">
        <v>77</v>
      </c>
      <c r="M906" t="s"/>
      <c r="N906" t="s">
        <v>78</v>
      </c>
      <c r="O906" t="s">
        <v>79</v>
      </c>
      <c r="P906" t="s">
        <v>606</v>
      </c>
      <c r="Q906" t="s"/>
      <c r="R906" t="s">
        <v>80</v>
      </c>
      <c r="S906" t="s">
        <v>427</v>
      </c>
      <c r="T906" t="s">
        <v>82</v>
      </c>
      <c r="U906" t="s"/>
      <c r="V906" t="s">
        <v>83</v>
      </c>
      <c r="W906" t="s">
        <v>84</v>
      </c>
      <c r="X906" t="s"/>
      <c r="Y906" t="s">
        <v>85</v>
      </c>
      <c r="Z906">
        <f>HYPERLINK("https://hotelmonitor-cachepage.eclerx.com/savepage/tk_1543220291423173_sr_2047.html","info")</f>
        <v/>
      </c>
      <c r="AA906" t="n">
        <v>-2277189</v>
      </c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87</v>
      </c>
      <c r="AL906" t="s"/>
      <c r="AM906" t="s"/>
      <c r="AN906" t="s">
        <v>87</v>
      </c>
      <c r="AO906" t="s">
        <v>88</v>
      </c>
      <c r="AP906" t="n">
        <v>178</v>
      </c>
      <c r="AQ906" t="s">
        <v>89</v>
      </c>
      <c r="AR906" t="s">
        <v>95</v>
      </c>
      <c r="AS906" t="s"/>
      <c r="AT906" t="s">
        <v>91</v>
      </c>
      <c r="AU906" t="s"/>
      <c r="AV906" t="s"/>
      <c r="AW906" t="s"/>
      <c r="AX906" t="s"/>
      <c r="AY906" t="n">
        <v>2277189</v>
      </c>
      <c r="AZ906" t="s">
        <v>607</v>
      </c>
      <c r="BA906" t="s"/>
      <c r="BB906" t="n">
        <v>675645</v>
      </c>
      <c r="BC906" t="n">
        <v>-16.63721</v>
      </c>
      <c r="BD906" t="n">
        <v>28.15971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93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606</v>
      </c>
      <c r="F907" t="n">
        <v>-1</v>
      </c>
      <c r="G907" t="s">
        <v>74</v>
      </c>
      <c r="H907" t="s">
        <v>75</v>
      </c>
      <c r="I907" t="s"/>
      <c r="J907" t="s">
        <v>76</v>
      </c>
      <c r="K907" t="n">
        <v>33</v>
      </c>
      <c r="L907" t="s">
        <v>77</v>
      </c>
      <c r="M907" t="s"/>
      <c r="N907" t="s">
        <v>78</v>
      </c>
      <c r="O907" t="s">
        <v>79</v>
      </c>
      <c r="P907" t="s">
        <v>606</v>
      </c>
      <c r="Q907" t="s"/>
      <c r="R907" t="s">
        <v>80</v>
      </c>
      <c r="S907" t="s">
        <v>427</v>
      </c>
      <c r="T907" t="s">
        <v>82</v>
      </c>
      <c r="U907" t="s"/>
      <c r="V907" t="s">
        <v>83</v>
      </c>
      <c r="W907" t="s">
        <v>84</v>
      </c>
      <c r="X907" t="s"/>
      <c r="Y907" t="s">
        <v>85</v>
      </c>
      <c r="Z907">
        <f>HYPERLINK("https://hotelmonitor-cachepage.eclerx.com/savepage/tk_1543220291423173_sr_2047.html","info")</f>
        <v/>
      </c>
      <c r="AA907" t="n">
        <v>-2277189</v>
      </c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87</v>
      </c>
      <c r="AL907" t="s"/>
      <c r="AM907" t="s"/>
      <c r="AN907" t="s">
        <v>87</v>
      </c>
      <c r="AO907" t="s">
        <v>88</v>
      </c>
      <c r="AP907" t="n">
        <v>178</v>
      </c>
      <c r="AQ907" t="s">
        <v>89</v>
      </c>
      <c r="AR907" t="s">
        <v>116</v>
      </c>
      <c r="AS907" t="s"/>
      <c r="AT907" t="s">
        <v>91</v>
      </c>
      <c r="AU907" t="s"/>
      <c r="AV907" t="s"/>
      <c r="AW907" t="s"/>
      <c r="AX907" t="s"/>
      <c r="AY907" t="n">
        <v>2277189</v>
      </c>
      <c r="AZ907" t="s">
        <v>607</v>
      </c>
      <c r="BA907" t="s"/>
      <c r="BB907" t="n">
        <v>675645</v>
      </c>
      <c r="BC907" t="n">
        <v>-16.63721</v>
      </c>
      <c r="BD907" t="n">
        <v>28.15971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93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608</v>
      </c>
      <c r="F908" t="n">
        <v>5001183</v>
      </c>
      <c r="G908" t="s">
        <v>74</v>
      </c>
      <c r="H908" t="s">
        <v>75</v>
      </c>
      <c r="I908" t="s"/>
      <c r="J908" t="s">
        <v>76</v>
      </c>
      <c r="K908" t="n">
        <v>112</v>
      </c>
      <c r="L908" t="s">
        <v>77</v>
      </c>
      <c r="M908" t="s"/>
      <c r="N908" t="s">
        <v>78</v>
      </c>
      <c r="O908" t="s">
        <v>79</v>
      </c>
      <c r="P908" t="s">
        <v>608</v>
      </c>
      <c r="Q908" t="s"/>
      <c r="R908" t="s">
        <v>80</v>
      </c>
      <c r="S908" t="s">
        <v>281</v>
      </c>
      <c r="T908" t="s">
        <v>82</v>
      </c>
      <c r="U908" t="s"/>
      <c r="V908" t="s">
        <v>83</v>
      </c>
      <c r="W908" t="s">
        <v>84</v>
      </c>
      <c r="X908" t="s"/>
      <c r="Y908" t="s">
        <v>85</v>
      </c>
      <c r="Z908">
        <f>HYPERLINK("https://hotelmonitor-cachepage.eclerx.com/savepage/tk_15432202293788455_sr_2047.html","info")</f>
        <v/>
      </c>
      <c r="AA908" t="n">
        <v>1964</v>
      </c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87</v>
      </c>
      <c r="AL908" t="s"/>
      <c r="AM908" t="s"/>
      <c r="AN908" t="s">
        <v>87</v>
      </c>
      <c r="AO908" t="s">
        <v>88</v>
      </c>
      <c r="AP908" t="n">
        <v>169</v>
      </c>
      <c r="AQ908" t="s">
        <v>89</v>
      </c>
      <c r="AR908" t="s">
        <v>95</v>
      </c>
      <c r="AS908" t="s"/>
      <c r="AT908" t="s">
        <v>91</v>
      </c>
      <c r="AU908" t="s"/>
      <c r="AV908" t="s"/>
      <c r="AW908" t="s"/>
      <c r="AX908" t="s"/>
      <c r="AY908" t="n">
        <v>6135851</v>
      </c>
      <c r="AZ908" t="s">
        <v>609</v>
      </c>
      <c r="BA908" t="s"/>
      <c r="BB908" t="n">
        <v>507705</v>
      </c>
      <c r="BC908" t="s"/>
      <c r="BD908" t="s"/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93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608</v>
      </c>
      <c r="F909" t="n">
        <v>5001183</v>
      </c>
      <c r="G909" t="s">
        <v>74</v>
      </c>
      <c r="H909" t="s">
        <v>75</v>
      </c>
      <c r="I909" t="s"/>
      <c r="J909" t="s">
        <v>76</v>
      </c>
      <c r="K909" t="n">
        <v>112</v>
      </c>
      <c r="L909" t="s">
        <v>77</v>
      </c>
      <c r="M909" t="s"/>
      <c r="N909" t="s">
        <v>78</v>
      </c>
      <c r="O909" t="s">
        <v>79</v>
      </c>
      <c r="P909" t="s">
        <v>608</v>
      </c>
      <c r="Q909" t="s"/>
      <c r="R909" t="s">
        <v>80</v>
      </c>
      <c r="S909" t="s">
        <v>281</v>
      </c>
      <c r="T909" t="s">
        <v>82</v>
      </c>
      <c r="U909" t="s"/>
      <c r="V909" t="s">
        <v>83</v>
      </c>
      <c r="W909" t="s">
        <v>84</v>
      </c>
      <c r="X909" t="s"/>
      <c r="Y909" t="s">
        <v>85</v>
      </c>
      <c r="Z909">
        <f>HYPERLINK("https://hotelmonitor-cachepage.eclerx.com/savepage/tk_15432202293788455_sr_2047.html","info")</f>
        <v/>
      </c>
      <c r="AA909" t="n">
        <v>1964</v>
      </c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87</v>
      </c>
      <c r="AL909" t="s"/>
      <c r="AM909" t="s"/>
      <c r="AN909" t="s">
        <v>87</v>
      </c>
      <c r="AO909" t="s">
        <v>88</v>
      </c>
      <c r="AP909" t="n">
        <v>169</v>
      </c>
      <c r="AQ909" t="s">
        <v>89</v>
      </c>
      <c r="AR909" t="s">
        <v>97</v>
      </c>
      <c r="AS909" t="s"/>
      <c r="AT909" t="s">
        <v>91</v>
      </c>
      <c r="AU909" t="s"/>
      <c r="AV909" t="s"/>
      <c r="AW909" t="s"/>
      <c r="AX909" t="s"/>
      <c r="AY909" t="n">
        <v>6135851</v>
      </c>
      <c r="AZ909" t="s">
        <v>609</v>
      </c>
      <c r="BA909" t="s"/>
      <c r="BB909" t="n">
        <v>507705</v>
      </c>
      <c r="BC909" t="s"/>
      <c r="BD909" t="s"/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93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608</v>
      </c>
      <c r="F910" t="n">
        <v>5001183</v>
      </c>
      <c r="G910" t="s">
        <v>74</v>
      </c>
      <c r="H910" t="s">
        <v>75</v>
      </c>
      <c r="I910" t="s"/>
      <c r="J910" t="s">
        <v>76</v>
      </c>
      <c r="K910" t="n">
        <v>118</v>
      </c>
      <c r="L910" t="s">
        <v>77</v>
      </c>
      <c r="M910" t="s"/>
      <c r="N910" t="s">
        <v>78</v>
      </c>
      <c r="O910" t="s">
        <v>79</v>
      </c>
      <c r="P910" t="s">
        <v>608</v>
      </c>
      <c r="Q910" t="s"/>
      <c r="R910" t="s">
        <v>80</v>
      </c>
      <c r="S910" t="s">
        <v>395</v>
      </c>
      <c r="T910" t="s">
        <v>82</v>
      </c>
      <c r="U910" t="s"/>
      <c r="V910" t="s">
        <v>83</v>
      </c>
      <c r="W910" t="s">
        <v>84</v>
      </c>
      <c r="X910" t="s"/>
      <c r="Y910" t="s">
        <v>85</v>
      </c>
      <c r="Z910">
        <f>HYPERLINK("https://hotelmonitor-cachepage.eclerx.com/savepage/tk_15432202293788455_sr_2047.html","info")</f>
        <v/>
      </c>
      <c r="AA910" t="n">
        <v>1964</v>
      </c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87</v>
      </c>
      <c r="AL910" t="s"/>
      <c r="AM910" t="s"/>
      <c r="AN910" t="s">
        <v>87</v>
      </c>
      <c r="AO910" t="s">
        <v>88</v>
      </c>
      <c r="AP910" t="n">
        <v>169</v>
      </c>
      <c r="AQ910" t="s">
        <v>89</v>
      </c>
      <c r="AR910" t="s">
        <v>96</v>
      </c>
      <c r="AS910" t="s"/>
      <c r="AT910" t="s">
        <v>91</v>
      </c>
      <c r="AU910" t="s"/>
      <c r="AV910" t="s"/>
      <c r="AW910" t="s"/>
      <c r="AX910" t="s"/>
      <c r="AY910" t="n">
        <v>6135851</v>
      </c>
      <c r="AZ910" t="s">
        <v>609</v>
      </c>
      <c r="BA910" t="s"/>
      <c r="BB910" t="n">
        <v>507705</v>
      </c>
      <c r="BC910" t="s"/>
      <c r="BD910" t="s"/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93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608</v>
      </c>
      <c r="F911" t="n">
        <v>5001183</v>
      </c>
      <c r="G911" t="s">
        <v>74</v>
      </c>
      <c r="H911" t="s">
        <v>75</v>
      </c>
      <c r="I911" t="s"/>
      <c r="J911" t="s">
        <v>76</v>
      </c>
      <c r="K911" t="n">
        <v>131</v>
      </c>
      <c r="L911" t="s">
        <v>77</v>
      </c>
      <c r="M911" t="s"/>
      <c r="N911" t="s">
        <v>78</v>
      </c>
      <c r="O911" t="s">
        <v>79</v>
      </c>
      <c r="P911" t="s">
        <v>608</v>
      </c>
      <c r="Q911" t="s"/>
      <c r="R911" t="s">
        <v>80</v>
      </c>
      <c r="S911" t="s">
        <v>449</v>
      </c>
      <c r="T911" t="s">
        <v>82</v>
      </c>
      <c r="U911" t="s"/>
      <c r="V911" t="s">
        <v>83</v>
      </c>
      <c r="W911" t="s">
        <v>84</v>
      </c>
      <c r="X911" t="s"/>
      <c r="Y911" t="s">
        <v>85</v>
      </c>
      <c r="Z911">
        <f>HYPERLINK("https://hotelmonitor-cachepage.eclerx.com/savepage/tk_15432202293788455_sr_2047.html","info")</f>
        <v/>
      </c>
      <c r="AA911" t="n">
        <v>1964</v>
      </c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87</v>
      </c>
      <c r="AL911" t="s"/>
      <c r="AM911" t="s"/>
      <c r="AN911" t="s">
        <v>87</v>
      </c>
      <c r="AO911" t="s">
        <v>88</v>
      </c>
      <c r="AP911" t="n">
        <v>169</v>
      </c>
      <c r="AQ911" t="s">
        <v>89</v>
      </c>
      <c r="AR911" t="s">
        <v>90</v>
      </c>
      <c r="AS911" t="s"/>
      <c r="AT911" t="s">
        <v>91</v>
      </c>
      <c r="AU911" t="s"/>
      <c r="AV911" t="s"/>
      <c r="AW911" t="s"/>
      <c r="AX911" t="s"/>
      <c r="AY911" t="n">
        <v>6135851</v>
      </c>
      <c r="AZ911" t="s">
        <v>609</v>
      </c>
      <c r="BA911" t="s"/>
      <c r="BB911" t="n">
        <v>507705</v>
      </c>
      <c r="BC911" t="s"/>
      <c r="BD911" t="s"/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93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608</v>
      </c>
      <c r="F912" t="n">
        <v>5001183</v>
      </c>
      <c r="G912" t="s">
        <v>74</v>
      </c>
      <c r="H912" t="s">
        <v>75</v>
      </c>
      <c r="I912" t="s"/>
      <c r="J912" t="s">
        <v>76</v>
      </c>
      <c r="K912" t="n">
        <v>118</v>
      </c>
      <c r="L912" t="s">
        <v>77</v>
      </c>
      <c r="M912" t="s"/>
      <c r="N912" t="s">
        <v>78</v>
      </c>
      <c r="O912" t="s">
        <v>79</v>
      </c>
      <c r="P912" t="s">
        <v>608</v>
      </c>
      <c r="Q912" t="s"/>
      <c r="R912" t="s">
        <v>80</v>
      </c>
      <c r="S912" t="s">
        <v>395</v>
      </c>
      <c r="T912" t="s">
        <v>82</v>
      </c>
      <c r="U912" t="s"/>
      <c r="V912" t="s">
        <v>83</v>
      </c>
      <c r="W912" t="s">
        <v>84</v>
      </c>
      <c r="X912" t="s"/>
      <c r="Y912" t="s">
        <v>85</v>
      </c>
      <c r="Z912">
        <f>HYPERLINK("https://hotelmonitor-cachepage.eclerx.com/savepage/tk_15432202293788455_sr_2047.html","info")</f>
        <v/>
      </c>
      <c r="AA912" t="n">
        <v>1964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87</v>
      </c>
      <c r="AL912" t="s"/>
      <c r="AM912" t="s"/>
      <c r="AN912" t="s">
        <v>87</v>
      </c>
      <c r="AO912" t="s">
        <v>88</v>
      </c>
      <c r="AP912" t="n">
        <v>169</v>
      </c>
      <c r="AQ912" t="s">
        <v>89</v>
      </c>
      <c r="AR912" t="s">
        <v>105</v>
      </c>
      <c r="AS912" t="s"/>
      <c r="AT912" t="s">
        <v>91</v>
      </c>
      <c r="AU912" t="s"/>
      <c r="AV912" t="s"/>
      <c r="AW912" t="s"/>
      <c r="AX912" t="s"/>
      <c r="AY912" t="n">
        <v>6135851</v>
      </c>
      <c r="AZ912" t="s">
        <v>609</v>
      </c>
      <c r="BA912" t="s"/>
      <c r="BB912" t="n">
        <v>507705</v>
      </c>
      <c r="BC912" t="s"/>
      <c r="BD912" t="s"/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93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608</v>
      </c>
      <c r="F913" t="n">
        <v>5001183</v>
      </c>
      <c r="G913" t="s">
        <v>74</v>
      </c>
      <c r="H913" t="s">
        <v>75</v>
      </c>
      <c r="I913" t="s"/>
      <c r="J913" t="s">
        <v>76</v>
      </c>
      <c r="K913" t="n">
        <v>115</v>
      </c>
      <c r="L913" t="s">
        <v>77</v>
      </c>
      <c r="M913" t="s"/>
      <c r="N913" t="s">
        <v>78</v>
      </c>
      <c r="O913" t="s">
        <v>79</v>
      </c>
      <c r="P913" t="s">
        <v>608</v>
      </c>
      <c r="Q913" t="s"/>
      <c r="R913" t="s">
        <v>80</v>
      </c>
      <c r="S913" t="s">
        <v>419</v>
      </c>
      <c r="T913" t="s">
        <v>82</v>
      </c>
      <c r="U913" t="s"/>
      <c r="V913" t="s">
        <v>83</v>
      </c>
      <c r="W913" t="s">
        <v>84</v>
      </c>
      <c r="X913" t="s"/>
      <c r="Y913" t="s">
        <v>85</v>
      </c>
      <c r="Z913">
        <f>HYPERLINK("https://hotelmonitor-cachepage.eclerx.com/savepage/tk_15432202293788455_sr_2047.html","info")</f>
        <v/>
      </c>
      <c r="AA913" t="n">
        <v>1964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87</v>
      </c>
      <c r="AL913" t="s"/>
      <c r="AM913" t="s"/>
      <c r="AN913" t="s">
        <v>87</v>
      </c>
      <c r="AO913" t="s">
        <v>88</v>
      </c>
      <c r="AP913" t="n">
        <v>169</v>
      </c>
      <c r="AQ913" t="s">
        <v>89</v>
      </c>
      <c r="AR913" t="s">
        <v>99</v>
      </c>
      <c r="AS913" t="s"/>
      <c r="AT913" t="s">
        <v>91</v>
      </c>
      <c r="AU913" t="s"/>
      <c r="AV913" t="s"/>
      <c r="AW913" t="s"/>
      <c r="AX913" t="s"/>
      <c r="AY913" t="n">
        <v>6135851</v>
      </c>
      <c r="AZ913" t="s">
        <v>609</v>
      </c>
      <c r="BA913" t="s"/>
      <c r="BB913" t="n">
        <v>507705</v>
      </c>
      <c r="BC913" t="s"/>
      <c r="BD913" t="s"/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93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608</v>
      </c>
      <c r="F914" t="n">
        <v>5001183</v>
      </c>
      <c r="G914" t="s">
        <v>74</v>
      </c>
      <c r="H914" t="s">
        <v>75</v>
      </c>
      <c r="I914" t="s"/>
      <c r="J914" t="s">
        <v>76</v>
      </c>
      <c r="K914" t="n">
        <v>121</v>
      </c>
      <c r="L914" t="s">
        <v>77</v>
      </c>
      <c r="M914" t="s"/>
      <c r="N914" t="s">
        <v>78</v>
      </c>
      <c r="O914" t="s">
        <v>79</v>
      </c>
      <c r="P914" t="s">
        <v>608</v>
      </c>
      <c r="Q914" t="s"/>
      <c r="R914" t="s">
        <v>80</v>
      </c>
      <c r="S914" t="s">
        <v>515</v>
      </c>
      <c r="T914" t="s">
        <v>82</v>
      </c>
      <c r="U914" t="s"/>
      <c r="V914" t="s">
        <v>83</v>
      </c>
      <c r="W914" t="s">
        <v>84</v>
      </c>
      <c r="X914" t="s"/>
      <c r="Y914" t="s">
        <v>85</v>
      </c>
      <c r="Z914">
        <f>HYPERLINK("https://hotelmonitor-cachepage.eclerx.com/savepage/tk_15432202293788455_sr_2047.html","info")</f>
        <v/>
      </c>
      <c r="AA914" t="n">
        <v>1964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87</v>
      </c>
      <c r="AL914" t="s"/>
      <c r="AM914" t="s"/>
      <c r="AN914" t="s">
        <v>87</v>
      </c>
      <c r="AO914" t="s">
        <v>88</v>
      </c>
      <c r="AP914" t="n">
        <v>169</v>
      </c>
      <c r="AQ914" t="s">
        <v>89</v>
      </c>
      <c r="AR914" t="s">
        <v>111</v>
      </c>
      <c r="AS914" t="s"/>
      <c r="AT914" t="s">
        <v>91</v>
      </c>
      <c r="AU914" t="s"/>
      <c r="AV914" t="s"/>
      <c r="AW914" t="s"/>
      <c r="AX914" t="s"/>
      <c r="AY914" t="n">
        <v>6135851</v>
      </c>
      <c r="AZ914" t="s">
        <v>609</v>
      </c>
      <c r="BA914" t="s"/>
      <c r="BB914" t="n">
        <v>507705</v>
      </c>
      <c r="BC914" t="s"/>
      <c r="BD914" t="s"/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93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608</v>
      </c>
      <c r="F915" t="n">
        <v>5001183</v>
      </c>
      <c r="G915" t="s">
        <v>74</v>
      </c>
      <c r="H915" t="s">
        <v>75</v>
      </c>
      <c r="I915" t="s"/>
      <c r="J915" t="s">
        <v>76</v>
      </c>
      <c r="K915" t="n">
        <v>118</v>
      </c>
      <c r="L915" t="s">
        <v>77</v>
      </c>
      <c r="M915" t="s"/>
      <c r="N915" t="s">
        <v>78</v>
      </c>
      <c r="O915" t="s">
        <v>79</v>
      </c>
      <c r="P915" t="s">
        <v>608</v>
      </c>
      <c r="Q915" t="s"/>
      <c r="R915" t="s">
        <v>80</v>
      </c>
      <c r="S915" t="s">
        <v>395</v>
      </c>
      <c r="T915" t="s">
        <v>82</v>
      </c>
      <c r="U915" t="s"/>
      <c r="V915" t="s">
        <v>83</v>
      </c>
      <c r="W915" t="s">
        <v>84</v>
      </c>
      <c r="X915" t="s"/>
      <c r="Y915" t="s">
        <v>85</v>
      </c>
      <c r="Z915">
        <f>HYPERLINK("https://hotelmonitor-cachepage.eclerx.com/savepage/tk_15432202293788455_sr_2047.html","info")</f>
        <v/>
      </c>
      <c r="AA915" t="n">
        <v>1964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87</v>
      </c>
      <c r="AL915" t="s"/>
      <c r="AM915" t="s"/>
      <c r="AN915" t="s">
        <v>87</v>
      </c>
      <c r="AO915" t="s">
        <v>88</v>
      </c>
      <c r="AP915" t="n">
        <v>169</v>
      </c>
      <c r="AQ915" t="s">
        <v>89</v>
      </c>
      <c r="AR915" t="s">
        <v>96</v>
      </c>
      <c r="AS915" t="s"/>
      <c r="AT915" t="s">
        <v>91</v>
      </c>
      <c r="AU915" t="s"/>
      <c r="AV915" t="s"/>
      <c r="AW915" t="s"/>
      <c r="AX915" t="s"/>
      <c r="AY915" t="n">
        <v>6135851</v>
      </c>
      <c r="AZ915" t="s">
        <v>609</v>
      </c>
      <c r="BA915" t="s"/>
      <c r="BB915" t="n">
        <v>507705</v>
      </c>
      <c r="BC915" t="s"/>
      <c r="BD915" t="s"/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93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610</v>
      </c>
      <c r="F916" t="n">
        <v>280245</v>
      </c>
      <c r="G916" t="s">
        <v>74</v>
      </c>
      <c r="H916" t="s">
        <v>75</v>
      </c>
      <c r="I916" t="s"/>
      <c r="J916" t="s">
        <v>76</v>
      </c>
      <c r="K916" t="n">
        <v>198</v>
      </c>
      <c r="L916" t="s">
        <v>77</v>
      </c>
      <c r="M916" t="s"/>
      <c r="N916" t="s">
        <v>78</v>
      </c>
      <c r="O916" t="s">
        <v>79</v>
      </c>
      <c r="P916" t="s">
        <v>611</v>
      </c>
      <c r="Q916" t="s"/>
      <c r="R916" t="s">
        <v>80</v>
      </c>
      <c r="S916" t="s">
        <v>612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HYPERLINK("https://hotelmonitor-cachepage.eclerx.com/savepage/tk_1543219241445653_sr_2047.html","info")</f>
        <v/>
      </c>
      <c r="AA916" t="n">
        <v>15851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87</v>
      </c>
      <c r="AL916" t="s"/>
      <c r="AM916" t="s"/>
      <c r="AN916" t="s">
        <v>87</v>
      </c>
      <c r="AO916" t="s">
        <v>88</v>
      </c>
      <c r="AP916" t="n">
        <v>30</v>
      </c>
      <c r="AQ916" t="s">
        <v>89</v>
      </c>
      <c r="AR916" t="s">
        <v>95</v>
      </c>
      <c r="AS916" t="s"/>
      <c r="AT916" t="s">
        <v>91</v>
      </c>
      <c r="AU916" t="s"/>
      <c r="AV916" t="s"/>
      <c r="AW916" t="s"/>
      <c r="AX916" t="s"/>
      <c r="AY916" t="n">
        <v>2268374</v>
      </c>
      <c r="AZ916" t="s">
        <v>613</v>
      </c>
      <c r="BA916" t="s"/>
      <c r="BB916" t="n">
        <v>301824</v>
      </c>
      <c r="BC916" t="n">
        <v>-16.748354</v>
      </c>
      <c r="BD916" t="n">
        <v>28.095766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93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610</v>
      </c>
      <c r="F917" t="n">
        <v>280245</v>
      </c>
      <c r="G917" t="s">
        <v>74</v>
      </c>
      <c r="H917" t="s">
        <v>75</v>
      </c>
      <c r="I917" t="s"/>
      <c r="J917" t="s">
        <v>76</v>
      </c>
      <c r="K917" t="n">
        <v>204</v>
      </c>
      <c r="L917" t="s">
        <v>77</v>
      </c>
      <c r="M917" t="s"/>
      <c r="N917" t="s">
        <v>78</v>
      </c>
      <c r="O917" t="s">
        <v>79</v>
      </c>
      <c r="P917" t="s">
        <v>611</v>
      </c>
      <c r="Q917" t="s"/>
      <c r="R917" t="s">
        <v>80</v>
      </c>
      <c r="S917" t="s">
        <v>308</v>
      </c>
      <c r="T917" t="s">
        <v>82</v>
      </c>
      <c r="U917" t="s"/>
      <c r="V917" t="s">
        <v>83</v>
      </c>
      <c r="W917" t="s">
        <v>84</v>
      </c>
      <c r="X917" t="s"/>
      <c r="Y917" t="s">
        <v>85</v>
      </c>
      <c r="Z917">
        <f>HYPERLINK("https://hotelmonitor-cachepage.eclerx.com/savepage/tk_1543219241445653_sr_2047.html","info")</f>
        <v/>
      </c>
      <c r="AA917" t="n">
        <v>15851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87</v>
      </c>
      <c r="AL917" t="s"/>
      <c r="AM917" t="s"/>
      <c r="AN917" t="s">
        <v>87</v>
      </c>
      <c r="AO917" t="s">
        <v>88</v>
      </c>
      <c r="AP917" t="n">
        <v>30</v>
      </c>
      <c r="AQ917" t="s">
        <v>89</v>
      </c>
      <c r="AR917" t="s">
        <v>90</v>
      </c>
      <c r="AS917" t="s"/>
      <c r="AT917" t="s">
        <v>91</v>
      </c>
      <c r="AU917" t="s"/>
      <c r="AV917" t="s"/>
      <c r="AW917" t="s"/>
      <c r="AX917" t="s"/>
      <c r="AY917" t="n">
        <v>2268374</v>
      </c>
      <c r="AZ917" t="s">
        <v>613</v>
      </c>
      <c r="BA917" t="s"/>
      <c r="BB917" t="n">
        <v>301824</v>
      </c>
      <c r="BC917" t="n">
        <v>-16.748354</v>
      </c>
      <c r="BD917" t="n">
        <v>28.095766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93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610</v>
      </c>
      <c r="F918" t="n">
        <v>280245</v>
      </c>
      <c r="G918" t="s">
        <v>74</v>
      </c>
      <c r="H918" t="s">
        <v>75</v>
      </c>
      <c r="I918" t="s"/>
      <c r="J918" t="s">
        <v>76</v>
      </c>
      <c r="K918" t="n">
        <v>198</v>
      </c>
      <c r="L918" t="s">
        <v>77</v>
      </c>
      <c r="M918" t="s"/>
      <c r="N918" t="s">
        <v>78</v>
      </c>
      <c r="O918" t="s">
        <v>79</v>
      </c>
      <c r="P918" t="s">
        <v>611</v>
      </c>
      <c r="Q918" t="s"/>
      <c r="R918" t="s">
        <v>80</v>
      </c>
      <c r="S918" t="s">
        <v>612</v>
      </c>
      <c r="T918" t="s">
        <v>82</v>
      </c>
      <c r="U918" t="s"/>
      <c r="V918" t="s">
        <v>83</v>
      </c>
      <c r="W918" t="s">
        <v>84</v>
      </c>
      <c r="X918" t="s"/>
      <c r="Y918" t="s">
        <v>85</v>
      </c>
      <c r="Z918">
        <f>HYPERLINK("https://hotelmonitor-cachepage.eclerx.com/savepage/tk_1543219241445653_sr_2047.html","info")</f>
        <v/>
      </c>
      <c r="AA918" t="n">
        <v>15851</v>
      </c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87</v>
      </c>
      <c r="AL918" t="s"/>
      <c r="AM918" t="s"/>
      <c r="AN918" t="s">
        <v>87</v>
      </c>
      <c r="AO918" t="s">
        <v>88</v>
      </c>
      <c r="AP918" t="n">
        <v>30</v>
      </c>
      <c r="AQ918" t="s">
        <v>89</v>
      </c>
      <c r="AR918" t="s">
        <v>97</v>
      </c>
      <c r="AS918" t="s"/>
      <c r="AT918" t="s">
        <v>91</v>
      </c>
      <c r="AU918" t="s"/>
      <c r="AV918" t="s"/>
      <c r="AW918" t="s"/>
      <c r="AX918" t="s"/>
      <c r="AY918" t="n">
        <v>2268374</v>
      </c>
      <c r="AZ918" t="s">
        <v>613</v>
      </c>
      <c r="BA918" t="s"/>
      <c r="BB918" t="n">
        <v>301824</v>
      </c>
      <c r="BC918" t="n">
        <v>-16.748354</v>
      </c>
      <c r="BD918" t="n">
        <v>28.095766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93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610</v>
      </c>
      <c r="F919" t="n">
        <v>280245</v>
      </c>
      <c r="G919" t="s">
        <v>74</v>
      </c>
      <c r="H919" t="s">
        <v>75</v>
      </c>
      <c r="I919" t="s"/>
      <c r="J919" t="s">
        <v>76</v>
      </c>
      <c r="K919" t="n">
        <v>198</v>
      </c>
      <c r="L919" t="s">
        <v>77</v>
      </c>
      <c r="M919" t="s"/>
      <c r="N919" t="s">
        <v>78</v>
      </c>
      <c r="O919" t="s">
        <v>79</v>
      </c>
      <c r="P919" t="s">
        <v>611</v>
      </c>
      <c r="Q919" t="s"/>
      <c r="R919" t="s">
        <v>80</v>
      </c>
      <c r="S919" t="s">
        <v>612</v>
      </c>
      <c r="T919" t="s">
        <v>82</v>
      </c>
      <c r="U919" t="s"/>
      <c r="V919" t="s">
        <v>83</v>
      </c>
      <c r="W919" t="s">
        <v>84</v>
      </c>
      <c r="X919" t="s"/>
      <c r="Y919" t="s">
        <v>85</v>
      </c>
      <c r="Z919">
        <f>HYPERLINK("https://hotelmonitor-cachepage.eclerx.com/savepage/tk_1543219241445653_sr_2047.html","info")</f>
        <v/>
      </c>
      <c r="AA919" t="n">
        <v>15851</v>
      </c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87</v>
      </c>
      <c r="AL919" t="s"/>
      <c r="AM919" t="s"/>
      <c r="AN919" t="s">
        <v>87</v>
      </c>
      <c r="AO919" t="s">
        <v>88</v>
      </c>
      <c r="AP919" t="n">
        <v>30</v>
      </c>
      <c r="AQ919" t="s">
        <v>89</v>
      </c>
      <c r="AR919" t="s">
        <v>99</v>
      </c>
      <c r="AS919" t="s"/>
      <c r="AT919" t="s">
        <v>91</v>
      </c>
      <c r="AU919" t="s"/>
      <c r="AV919" t="s"/>
      <c r="AW919" t="s"/>
      <c r="AX919" t="s"/>
      <c r="AY919" t="n">
        <v>2268374</v>
      </c>
      <c r="AZ919" t="s">
        <v>613</v>
      </c>
      <c r="BA919" t="s"/>
      <c r="BB919" t="n">
        <v>301824</v>
      </c>
      <c r="BC919" t="n">
        <v>-16.748354</v>
      </c>
      <c r="BD919" t="n">
        <v>28.095766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93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610</v>
      </c>
      <c r="F920" t="n">
        <v>280245</v>
      </c>
      <c r="G920" t="s">
        <v>74</v>
      </c>
      <c r="H920" t="s">
        <v>75</v>
      </c>
      <c r="I920" t="s"/>
      <c r="J920" t="s">
        <v>76</v>
      </c>
      <c r="K920" t="n">
        <v>198</v>
      </c>
      <c r="L920" t="s">
        <v>77</v>
      </c>
      <c r="M920" t="s"/>
      <c r="N920" t="s">
        <v>78</v>
      </c>
      <c r="O920" t="s">
        <v>79</v>
      </c>
      <c r="P920" t="s">
        <v>611</v>
      </c>
      <c r="Q920" t="s"/>
      <c r="R920" t="s">
        <v>80</v>
      </c>
      <c r="S920" t="s">
        <v>612</v>
      </c>
      <c r="T920" t="s">
        <v>82</v>
      </c>
      <c r="U920" t="s"/>
      <c r="V920" t="s">
        <v>83</v>
      </c>
      <c r="W920" t="s">
        <v>84</v>
      </c>
      <c r="X920" t="s"/>
      <c r="Y920" t="s">
        <v>85</v>
      </c>
      <c r="Z920">
        <f>HYPERLINK("https://hotelmonitor-cachepage.eclerx.com/savepage/tk_1543219241445653_sr_2047.html","info")</f>
        <v/>
      </c>
      <c r="AA920" t="n">
        <v>15851</v>
      </c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87</v>
      </c>
      <c r="AL920" t="s"/>
      <c r="AM920" t="s"/>
      <c r="AN920" t="s">
        <v>87</v>
      </c>
      <c r="AO920" t="s">
        <v>88</v>
      </c>
      <c r="AP920" t="n">
        <v>30</v>
      </c>
      <c r="AQ920" t="s">
        <v>89</v>
      </c>
      <c r="AR920" t="s">
        <v>96</v>
      </c>
      <c r="AS920" t="s"/>
      <c r="AT920" t="s">
        <v>91</v>
      </c>
      <c r="AU920" t="s"/>
      <c r="AV920" t="s"/>
      <c r="AW920" t="s"/>
      <c r="AX920" t="s"/>
      <c r="AY920" t="n">
        <v>2268374</v>
      </c>
      <c r="AZ920" t="s">
        <v>613</v>
      </c>
      <c r="BA920" t="s"/>
      <c r="BB920" t="n">
        <v>301824</v>
      </c>
      <c r="BC920" t="n">
        <v>-16.748354</v>
      </c>
      <c r="BD920" t="n">
        <v>28.095766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93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610</v>
      </c>
      <c r="F921" t="n">
        <v>280245</v>
      </c>
      <c r="G921" t="s">
        <v>74</v>
      </c>
      <c r="H921" t="s">
        <v>75</v>
      </c>
      <c r="I921" t="s"/>
      <c r="J921" t="s">
        <v>76</v>
      </c>
      <c r="K921" t="n">
        <v>272</v>
      </c>
      <c r="L921" t="s">
        <v>77</v>
      </c>
      <c r="M921" t="s"/>
      <c r="N921" t="s">
        <v>78</v>
      </c>
      <c r="O921" t="s">
        <v>79</v>
      </c>
      <c r="P921" t="s">
        <v>611</v>
      </c>
      <c r="Q921" t="s"/>
      <c r="R921" t="s">
        <v>80</v>
      </c>
      <c r="S921" t="s">
        <v>614</v>
      </c>
      <c r="T921" t="s">
        <v>82</v>
      </c>
      <c r="U921" t="s"/>
      <c r="V921" t="s">
        <v>83</v>
      </c>
      <c r="W921" t="s">
        <v>84</v>
      </c>
      <c r="X921" t="s"/>
      <c r="Y921" t="s">
        <v>85</v>
      </c>
      <c r="Z921">
        <f>HYPERLINK("https://hotelmonitor-cachepage.eclerx.com/savepage/tk_1543219241445653_sr_2047.html","info")</f>
        <v/>
      </c>
      <c r="AA921" t="n">
        <v>15851</v>
      </c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/>
      <c r="AM921" t="s"/>
      <c r="AN921" t="s">
        <v>87</v>
      </c>
      <c r="AO921" t="s">
        <v>88</v>
      </c>
      <c r="AP921" t="n">
        <v>30</v>
      </c>
      <c r="AQ921" t="s">
        <v>89</v>
      </c>
      <c r="AR921" t="s">
        <v>225</v>
      </c>
      <c r="AS921" t="s"/>
      <c r="AT921" t="s">
        <v>91</v>
      </c>
      <c r="AU921" t="s"/>
      <c r="AV921" t="s"/>
      <c r="AW921" t="s"/>
      <c r="AX921" t="s"/>
      <c r="AY921" t="n">
        <v>2268374</v>
      </c>
      <c r="AZ921" t="s">
        <v>613</v>
      </c>
      <c r="BA921" t="s"/>
      <c r="BB921" t="n">
        <v>301824</v>
      </c>
      <c r="BC921" t="n">
        <v>-16.748354</v>
      </c>
      <c r="BD921" t="n">
        <v>28.095766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93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610</v>
      </c>
      <c r="F922" t="n">
        <v>280245</v>
      </c>
      <c r="G922" t="s">
        <v>74</v>
      </c>
      <c r="H922" t="s">
        <v>75</v>
      </c>
      <c r="I922" t="s"/>
      <c r="J922" t="s">
        <v>76</v>
      </c>
      <c r="K922" t="n">
        <v>206</v>
      </c>
      <c r="L922" t="s">
        <v>77</v>
      </c>
      <c r="M922" t="s"/>
      <c r="N922" t="s">
        <v>78</v>
      </c>
      <c r="O922" t="s">
        <v>79</v>
      </c>
      <c r="P922" t="s">
        <v>611</v>
      </c>
      <c r="Q922" t="s"/>
      <c r="R922" t="s">
        <v>80</v>
      </c>
      <c r="S922" t="s">
        <v>541</v>
      </c>
      <c r="T922" t="s">
        <v>82</v>
      </c>
      <c r="U922" t="s"/>
      <c r="V922" t="s">
        <v>83</v>
      </c>
      <c r="W922" t="s">
        <v>84</v>
      </c>
      <c r="X922" t="s"/>
      <c r="Y922" t="s">
        <v>85</v>
      </c>
      <c r="Z922">
        <f>HYPERLINK("https://hotelmonitor-cachepage.eclerx.com/savepage/tk_1543219241445653_sr_2047.html","info")</f>
        <v/>
      </c>
      <c r="AA922" t="n">
        <v>15851</v>
      </c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/>
      <c r="AM922" t="s"/>
      <c r="AN922" t="s">
        <v>87</v>
      </c>
      <c r="AO922" t="s">
        <v>88</v>
      </c>
      <c r="AP922" t="n">
        <v>30</v>
      </c>
      <c r="AQ922" t="s">
        <v>89</v>
      </c>
      <c r="AR922" t="s">
        <v>111</v>
      </c>
      <c r="AS922" t="s"/>
      <c r="AT922" t="s">
        <v>91</v>
      </c>
      <c r="AU922" t="s"/>
      <c r="AV922" t="s"/>
      <c r="AW922" t="s"/>
      <c r="AX922" t="s"/>
      <c r="AY922" t="n">
        <v>2268374</v>
      </c>
      <c r="AZ922" t="s">
        <v>613</v>
      </c>
      <c r="BA922" t="s"/>
      <c r="BB922" t="n">
        <v>301824</v>
      </c>
      <c r="BC922" t="n">
        <v>-16.748354</v>
      </c>
      <c r="BD922" t="n">
        <v>28.095766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93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610</v>
      </c>
      <c r="F923" t="n">
        <v>280245</v>
      </c>
      <c r="G923" t="s">
        <v>74</v>
      </c>
      <c r="H923" t="s">
        <v>75</v>
      </c>
      <c r="I923" t="s"/>
      <c r="J923" t="s">
        <v>76</v>
      </c>
      <c r="K923" t="n">
        <v>198</v>
      </c>
      <c r="L923" t="s">
        <v>77</v>
      </c>
      <c r="M923" t="s"/>
      <c r="N923" t="s">
        <v>78</v>
      </c>
      <c r="O923" t="s">
        <v>79</v>
      </c>
      <c r="P923" t="s">
        <v>611</v>
      </c>
      <c r="Q923" t="s"/>
      <c r="R923" t="s">
        <v>80</v>
      </c>
      <c r="S923" t="s">
        <v>612</v>
      </c>
      <c r="T923" t="s">
        <v>82</v>
      </c>
      <c r="U923" t="s"/>
      <c r="V923" t="s">
        <v>83</v>
      </c>
      <c r="W923" t="s">
        <v>84</v>
      </c>
      <c r="X923" t="s"/>
      <c r="Y923" t="s">
        <v>85</v>
      </c>
      <c r="Z923">
        <f>HYPERLINK("https://hotelmonitor-cachepage.eclerx.com/savepage/tk_1543219241445653_sr_2047.html","info")</f>
        <v/>
      </c>
      <c r="AA923" t="n">
        <v>15851</v>
      </c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/>
      <c r="AM923" t="s"/>
      <c r="AN923" t="s">
        <v>87</v>
      </c>
      <c r="AO923" t="s">
        <v>88</v>
      </c>
      <c r="AP923" t="n">
        <v>30</v>
      </c>
      <c r="AQ923" t="s">
        <v>89</v>
      </c>
      <c r="AR923" t="s">
        <v>116</v>
      </c>
      <c r="AS923" t="s"/>
      <c r="AT923" t="s">
        <v>91</v>
      </c>
      <c r="AU923" t="s"/>
      <c r="AV923" t="s"/>
      <c r="AW923" t="s"/>
      <c r="AX923" t="s"/>
      <c r="AY923" t="n">
        <v>2268374</v>
      </c>
      <c r="AZ923" t="s">
        <v>613</v>
      </c>
      <c r="BA923" t="s"/>
      <c r="BB923" t="n">
        <v>301824</v>
      </c>
      <c r="BC923" t="n">
        <v>-16.748354</v>
      </c>
      <c r="BD923" t="n">
        <v>28.095766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93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610</v>
      </c>
      <c r="F924" t="n">
        <v>280245</v>
      </c>
      <c r="G924" t="s">
        <v>74</v>
      </c>
      <c r="H924" t="s">
        <v>75</v>
      </c>
      <c r="I924" t="s"/>
      <c r="J924" t="s">
        <v>76</v>
      </c>
      <c r="K924" t="n">
        <v>219</v>
      </c>
      <c r="L924" t="s">
        <v>77</v>
      </c>
      <c r="M924" t="s"/>
      <c r="N924" t="s">
        <v>78</v>
      </c>
      <c r="O924" t="s">
        <v>79</v>
      </c>
      <c r="P924" t="s">
        <v>611</v>
      </c>
      <c r="Q924" t="s"/>
      <c r="R924" t="s">
        <v>80</v>
      </c>
      <c r="S924" t="s">
        <v>615</v>
      </c>
      <c r="T924" t="s">
        <v>82</v>
      </c>
      <c r="U924" t="s"/>
      <c r="V924" t="s">
        <v>83</v>
      </c>
      <c r="W924" t="s">
        <v>84</v>
      </c>
      <c r="X924" t="s"/>
      <c r="Y924" t="s">
        <v>85</v>
      </c>
      <c r="Z924">
        <f>HYPERLINK("https://hotelmonitor-cachepage.eclerx.com/savepage/tk_1543219241445653_sr_2047.html","info")</f>
        <v/>
      </c>
      <c r="AA924" t="n">
        <v>15851</v>
      </c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/>
      <c r="AM924" t="s"/>
      <c r="AN924" t="s">
        <v>87</v>
      </c>
      <c r="AO924" t="s">
        <v>88</v>
      </c>
      <c r="AP924" t="n">
        <v>30</v>
      </c>
      <c r="AQ924" t="s">
        <v>89</v>
      </c>
      <c r="AR924" t="s">
        <v>115</v>
      </c>
      <c r="AS924" t="s"/>
      <c r="AT924" t="s">
        <v>91</v>
      </c>
      <c r="AU924" t="s"/>
      <c r="AV924" t="s"/>
      <c r="AW924" t="s"/>
      <c r="AX924" t="s"/>
      <c r="AY924" t="n">
        <v>2268374</v>
      </c>
      <c r="AZ924" t="s">
        <v>613</v>
      </c>
      <c r="BA924" t="s"/>
      <c r="BB924" t="n">
        <v>301824</v>
      </c>
      <c r="BC924" t="n">
        <v>-16.748354</v>
      </c>
      <c r="BD924" t="n">
        <v>28.095766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93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610</v>
      </c>
      <c r="F925" t="n">
        <v>280245</v>
      </c>
      <c r="G925" t="s">
        <v>74</v>
      </c>
      <c r="H925" t="s">
        <v>75</v>
      </c>
      <c r="I925" t="s"/>
      <c r="J925" t="s">
        <v>76</v>
      </c>
      <c r="K925" t="n">
        <v>198</v>
      </c>
      <c r="L925" t="s">
        <v>77</v>
      </c>
      <c r="M925" t="s"/>
      <c r="N925" t="s">
        <v>78</v>
      </c>
      <c r="O925" t="s">
        <v>79</v>
      </c>
      <c r="P925" t="s">
        <v>611</v>
      </c>
      <c r="Q925" t="s"/>
      <c r="R925" t="s">
        <v>80</v>
      </c>
      <c r="S925" t="s">
        <v>612</v>
      </c>
      <c r="T925" t="s">
        <v>82</v>
      </c>
      <c r="U925" t="s"/>
      <c r="V925" t="s">
        <v>83</v>
      </c>
      <c r="W925" t="s">
        <v>84</v>
      </c>
      <c r="X925" t="s"/>
      <c r="Y925" t="s">
        <v>85</v>
      </c>
      <c r="Z925">
        <f>HYPERLINK("https://hotelmonitor-cachepage.eclerx.com/savepage/tk_1543219241445653_sr_2047.html","info")</f>
        <v/>
      </c>
      <c r="AA925" t="n">
        <v>15851</v>
      </c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/>
      <c r="AM925" t="s"/>
      <c r="AN925" t="s">
        <v>87</v>
      </c>
      <c r="AO925" t="s">
        <v>88</v>
      </c>
      <c r="AP925" t="n">
        <v>30</v>
      </c>
      <c r="AQ925" t="s">
        <v>89</v>
      </c>
      <c r="AR925" t="s">
        <v>616</v>
      </c>
      <c r="AS925" t="s"/>
      <c r="AT925" t="s">
        <v>91</v>
      </c>
      <c r="AU925" t="s"/>
      <c r="AV925" t="s"/>
      <c r="AW925" t="s"/>
      <c r="AX925" t="s"/>
      <c r="AY925" t="n">
        <v>2268374</v>
      </c>
      <c r="AZ925" t="s">
        <v>613</v>
      </c>
      <c r="BA925" t="s"/>
      <c r="BB925" t="n">
        <v>301824</v>
      </c>
      <c r="BC925" t="n">
        <v>-16.748354</v>
      </c>
      <c r="BD925" t="n">
        <v>28.095766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93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617</v>
      </c>
      <c r="F926" t="s"/>
      <c r="G926" t="s">
        <v>74</v>
      </c>
      <c r="H926" t="s">
        <v>75</v>
      </c>
      <c r="I926" t="s"/>
      <c r="J926" t="s">
        <v>76</v>
      </c>
      <c r="K926" t="n">
        <v>26</v>
      </c>
      <c r="L926" t="s">
        <v>77</v>
      </c>
      <c r="M926" t="s"/>
      <c r="N926" t="s">
        <v>78</v>
      </c>
      <c r="O926" t="s">
        <v>79</v>
      </c>
      <c r="P926" t="s">
        <v>617</v>
      </c>
      <c r="Q926" t="s"/>
      <c r="R926" t="s">
        <v>80</v>
      </c>
      <c r="S926" t="s">
        <v>618</v>
      </c>
      <c r="T926" t="s">
        <v>82</v>
      </c>
      <c r="U926" t="s"/>
      <c r="V926" t="s">
        <v>83</v>
      </c>
      <c r="W926" t="s">
        <v>84</v>
      </c>
      <c r="X926" t="s"/>
      <c r="Y926" t="s">
        <v>85</v>
      </c>
      <c r="Z926">
        <f>HYPERLINK("https://hotelmonitor-cachepage.eclerx.com/savepage/tk_15432207353121672_sr_2047.html","info")</f>
        <v/>
      </c>
      <c r="AA926" t="s"/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/>
      <c r="AM926" t="s"/>
      <c r="AN926" t="s">
        <v>87</v>
      </c>
      <c r="AO926" t="s">
        <v>88</v>
      </c>
      <c r="AP926" t="n">
        <v>241</v>
      </c>
      <c r="AQ926" t="s">
        <v>89</v>
      </c>
      <c r="AR926" t="s">
        <v>121</v>
      </c>
      <c r="AS926" t="s"/>
      <c r="AT926" t="s">
        <v>91</v>
      </c>
      <c r="AU926" t="s"/>
      <c r="AV926" t="s"/>
      <c r="AW926" t="s"/>
      <c r="AX926" t="s"/>
      <c r="AY926" t="s"/>
      <c r="AZ926" t="s"/>
      <c r="BA926" t="s"/>
      <c r="BB926" t="s"/>
      <c r="BC926" t="s"/>
      <c r="BD926" t="s"/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93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617</v>
      </c>
      <c r="F927" t="s"/>
      <c r="G927" t="s">
        <v>74</v>
      </c>
      <c r="H927" t="s">
        <v>75</v>
      </c>
      <c r="I927" t="s"/>
      <c r="J927" t="s">
        <v>76</v>
      </c>
      <c r="K927" t="n">
        <v>26</v>
      </c>
      <c r="L927" t="s">
        <v>77</v>
      </c>
      <c r="M927" t="s"/>
      <c r="N927" t="s">
        <v>78</v>
      </c>
      <c r="O927" t="s">
        <v>79</v>
      </c>
      <c r="P927" t="s">
        <v>617</v>
      </c>
      <c r="Q927" t="s"/>
      <c r="R927" t="s">
        <v>80</v>
      </c>
      <c r="S927" t="s">
        <v>618</v>
      </c>
      <c r="T927" t="s">
        <v>82</v>
      </c>
      <c r="U927" t="s"/>
      <c r="V927" t="s">
        <v>83</v>
      </c>
      <c r="W927" t="s">
        <v>84</v>
      </c>
      <c r="X927" t="s"/>
      <c r="Y927" t="s">
        <v>85</v>
      </c>
      <c r="Z927">
        <f>HYPERLINK("https://hotelmonitor-cachepage.eclerx.com/savepage/tk_15432207353121672_sr_2047.html","info")</f>
        <v/>
      </c>
      <c r="AA927" t="s"/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/>
      <c r="AM927" t="s"/>
      <c r="AN927" t="s">
        <v>87</v>
      </c>
      <c r="AO927" t="s">
        <v>88</v>
      </c>
      <c r="AP927" t="n">
        <v>241</v>
      </c>
      <c r="AQ927" t="s">
        <v>89</v>
      </c>
      <c r="AR927" t="s">
        <v>414</v>
      </c>
      <c r="AS927" t="s"/>
      <c r="AT927" t="s">
        <v>91</v>
      </c>
      <c r="AU927" t="s"/>
      <c r="AV927" t="s"/>
      <c r="AW927" t="s"/>
      <c r="AX927" t="s"/>
      <c r="AY927" t="s"/>
      <c r="AZ927" t="s"/>
      <c r="BA927" t="s"/>
      <c r="BB927" t="s"/>
      <c r="BC927" t="s"/>
      <c r="BD927" t="s"/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93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617</v>
      </c>
      <c r="F928" t="s"/>
      <c r="G928" t="s">
        <v>74</v>
      </c>
      <c r="H928" t="s">
        <v>75</v>
      </c>
      <c r="I928" t="s"/>
      <c r="J928" t="s">
        <v>76</v>
      </c>
      <c r="K928" t="n">
        <v>26</v>
      </c>
      <c r="L928" t="s">
        <v>77</v>
      </c>
      <c r="M928" t="s"/>
      <c r="N928" t="s">
        <v>78</v>
      </c>
      <c r="O928" t="s">
        <v>79</v>
      </c>
      <c r="P928" t="s">
        <v>617</v>
      </c>
      <c r="Q928" t="s"/>
      <c r="R928" t="s">
        <v>80</v>
      </c>
      <c r="S928" t="s">
        <v>618</v>
      </c>
      <c r="T928" t="s">
        <v>82</v>
      </c>
      <c r="U928" t="s"/>
      <c r="V928" t="s">
        <v>83</v>
      </c>
      <c r="W928" t="s">
        <v>84</v>
      </c>
      <c r="X928" t="s"/>
      <c r="Y928" t="s">
        <v>85</v>
      </c>
      <c r="Z928">
        <f>HYPERLINK("https://hotelmonitor-cachepage.eclerx.com/savepage/tk_15432207353121672_sr_2047.html","info")</f>
        <v/>
      </c>
      <c r="AA928" t="s"/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/>
      <c r="AM928" t="s"/>
      <c r="AN928" t="s">
        <v>87</v>
      </c>
      <c r="AO928" t="s">
        <v>88</v>
      </c>
      <c r="AP928" t="n">
        <v>241</v>
      </c>
      <c r="AQ928" t="s">
        <v>89</v>
      </c>
      <c r="AR928" t="s">
        <v>71</v>
      </c>
      <c r="AS928" t="s"/>
      <c r="AT928" t="s">
        <v>91</v>
      </c>
      <c r="AU928" t="s"/>
      <c r="AV928" t="s"/>
      <c r="AW928" t="s"/>
      <c r="AX928" t="s"/>
      <c r="AY928" t="s"/>
      <c r="AZ928" t="s"/>
      <c r="BA928" t="s"/>
      <c r="BB928" t="s"/>
      <c r="BC928" t="s"/>
      <c r="BD928" t="s"/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93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619</v>
      </c>
      <c r="F929" t="n">
        <v>622733</v>
      </c>
      <c r="G929" t="s">
        <v>74</v>
      </c>
      <c r="H929" t="s">
        <v>75</v>
      </c>
      <c r="I929" t="s"/>
      <c r="J929" t="s">
        <v>76</v>
      </c>
      <c r="K929" t="n">
        <v>43</v>
      </c>
      <c r="L929" t="s">
        <v>77</v>
      </c>
      <c r="M929" t="s"/>
      <c r="N929" t="s">
        <v>78</v>
      </c>
      <c r="O929" t="s">
        <v>79</v>
      </c>
      <c r="P929" t="s">
        <v>620</v>
      </c>
      <c r="Q929" t="s"/>
      <c r="R929" t="s">
        <v>80</v>
      </c>
      <c r="S929" t="s">
        <v>191</v>
      </c>
      <c r="T929" t="s">
        <v>82</v>
      </c>
      <c r="U929" t="s"/>
      <c r="V929" t="s">
        <v>83</v>
      </c>
      <c r="W929" t="s">
        <v>84</v>
      </c>
      <c r="X929" t="s"/>
      <c r="Y929" t="s">
        <v>85</v>
      </c>
      <c r="Z929">
        <f>HYPERLINK("https://hotelmonitor-cachepage.eclerx.com/savepage/tk_15432202086005592_sr_2047.html","info")</f>
        <v/>
      </c>
      <c r="AA929" t="n">
        <v>136210</v>
      </c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/>
      <c r="AM929" t="s"/>
      <c r="AN929" t="s">
        <v>87</v>
      </c>
      <c r="AO929" t="s">
        <v>88</v>
      </c>
      <c r="AP929" t="n">
        <v>166</v>
      </c>
      <c r="AQ929" t="s">
        <v>89</v>
      </c>
      <c r="AR929" t="s">
        <v>90</v>
      </c>
      <c r="AS929" t="s"/>
      <c r="AT929" t="s">
        <v>91</v>
      </c>
      <c r="AU929" t="s"/>
      <c r="AV929" t="s"/>
      <c r="AW929" t="s"/>
      <c r="AX929" t="s"/>
      <c r="AY929" t="n">
        <v>2267832</v>
      </c>
      <c r="AZ929" t="s">
        <v>621</v>
      </c>
      <c r="BA929" t="s"/>
      <c r="BB929" t="n">
        <v>2304272</v>
      </c>
      <c r="BC929" t="n">
        <v>-16.249035</v>
      </c>
      <c r="BD929" t="n">
        <v>28.466703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93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619</v>
      </c>
      <c r="F930" t="n">
        <v>622733</v>
      </c>
      <c r="G930" t="s">
        <v>74</v>
      </c>
      <c r="H930" t="s">
        <v>75</v>
      </c>
      <c r="I930" t="s"/>
      <c r="J930" t="s">
        <v>76</v>
      </c>
      <c r="K930" t="n">
        <v>47</v>
      </c>
      <c r="L930" t="s">
        <v>77</v>
      </c>
      <c r="M930" t="s"/>
      <c r="N930" t="s">
        <v>78</v>
      </c>
      <c r="O930" t="s">
        <v>79</v>
      </c>
      <c r="P930" t="s">
        <v>620</v>
      </c>
      <c r="Q930" t="s"/>
      <c r="R930" t="s">
        <v>80</v>
      </c>
      <c r="S930" t="s">
        <v>286</v>
      </c>
      <c r="T930" t="s">
        <v>82</v>
      </c>
      <c r="U930" t="s"/>
      <c r="V930" t="s">
        <v>83</v>
      </c>
      <c r="W930" t="s">
        <v>84</v>
      </c>
      <c r="X930" t="s"/>
      <c r="Y930" t="s">
        <v>85</v>
      </c>
      <c r="Z930">
        <f>HYPERLINK("https://hotelmonitor-cachepage.eclerx.com/savepage/tk_15432202086005592_sr_2047.html","info")</f>
        <v/>
      </c>
      <c r="AA930" t="n">
        <v>136210</v>
      </c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/>
      <c r="AM930" t="s"/>
      <c r="AN930" t="s">
        <v>87</v>
      </c>
      <c r="AO930" t="s">
        <v>88</v>
      </c>
      <c r="AP930" t="n">
        <v>166</v>
      </c>
      <c r="AQ930" t="s">
        <v>89</v>
      </c>
      <c r="AR930" t="s">
        <v>96</v>
      </c>
      <c r="AS930" t="s"/>
      <c r="AT930" t="s">
        <v>91</v>
      </c>
      <c r="AU930" t="s"/>
      <c r="AV930" t="s"/>
      <c r="AW930" t="s"/>
      <c r="AX930" t="s"/>
      <c r="AY930" t="n">
        <v>2267832</v>
      </c>
      <c r="AZ930" t="s">
        <v>621</v>
      </c>
      <c r="BA930" t="s"/>
      <c r="BB930" t="n">
        <v>2304272</v>
      </c>
      <c r="BC930" t="n">
        <v>-16.249035</v>
      </c>
      <c r="BD930" t="n">
        <v>28.466703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93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619</v>
      </c>
      <c r="F931" t="n">
        <v>622733</v>
      </c>
      <c r="G931" t="s">
        <v>74</v>
      </c>
      <c r="H931" t="s">
        <v>75</v>
      </c>
      <c r="I931" t="s"/>
      <c r="J931" t="s">
        <v>76</v>
      </c>
      <c r="K931" t="n">
        <v>47</v>
      </c>
      <c r="L931" t="s">
        <v>77</v>
      </c>
      <c r="M931" t="s"/>
      <c r="N931" t="s">
        <v>78</v>
      </c>
      <c r="O931" t="s">
        <v>79</v>
      </c>
      <c r="P931" t="s">
        <v>620</v>
      </c>
      <c r="Q931" t="s"/>
      <c r="R931" t="s">
        <v>80</v>
      </c>
      <c r="S931" t="s">
        <v>286</v>
      </c>
      <c r="T931" t="s">
        <v>82</v>
      </c>
      <c r="U931" t="s"/>
      <c r="V931" t="s">
        <v>83</v>
      </c>
      <c r="W931" t="s">
        <v>84</v>
      </c>
      <c r="X931" t="s"/>
      <c r="Y931" t="s">
        <v>85</v>
      </c>
      <c r="Z931">
        <f>HYPERLINK("https://hotelmonitor-cachepage.eclerx.com/savepage/tk_15432202086005592_sr_2047.html","info")</f>
        <v/>
      </c>
      <c r="AA931" t="n">
        <v>136210</v>
      </c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/>
      <c r="AM931" t="s"/>
      <c r="AN931" t="s">
        <v>87</v>
      </c>
      <c r="AO931" t="s">
        <v>88</v>
      </c>
      <c r="AP931" t="n">
        <v>166</v>
      </c>
      <c r="AQ931" t="s">
        <v>89</v>
      </c>
      <c r="AR931" t="s">
        <v>95</v>
      </c>
      <c r="AS931" t="s"/>
      <c r="AT931" t="s">
        <v>91</v>
      </c>
      <c r="AU931" t="s"/>
      <c r="AV931" t="s"/>
      <c r="AW931" t="s"/>
      <c r="AX931" t="s"/>
      <c r="AY931" t="n">
        <v>2267832</v>
      </c>
      <c r="AZ931" t="s">
        <v>621</v>
      </c>
      <c r="BA931" t="s"/>
      <c r="BB931" t="n">
        <v>2304272</v>
      </c>
      <c r="BC931" t="n">
        <v>-16.249035</v>
      </c>
      <c r="BD931" t="n">
        <v>28.466703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93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619</v>
      </c>
      <c r="F932" t="n">
        <v>622733</v>
      </c>
      <c r="G932" t="s">
        <v>74</v>
      </c>
      <c r="H932" t="s">
        <v>75</v>
      </c>
      <c r="I932" t="s"/>
      <c r="J932" t="s">
        <v>76</v>
      </c>
      <c r="K932" t="n">
        <v>47</v>
      </c>
      <c r="L932" t="s">
        <v>77</v>
      </c>
      <c r="M932" t="s"/>
      <c r="N932" t="s">
        <v>78</v>
      </c>
      <c r="O932" t="s">
        <v>79</v>
      </c>
      <c r="P932" t="s">
        <v>620</v>
      </c>
      <c r="Q932" t="s"/>
      <c r="R932" t="s">
        <v>80</v>
      </c>
      <c r="S932" t="s">
        <v>286</v>
      </c>
      <c r="T932" t="s">
        <v>82</v>
      </c>
      <c r="U932" t="s"/>
      <c r="V932" t="s">
        <v>83</v>
      </c>
      <c r="W932" t="s">
        <v>84</v>
      </c>
      <c r="X932" t="s"/>
      <c r="Y932" t="s">
        <v>85</v>
      </c>
      <c r="Z932">
        <f>HYPERLINK("https://hotelmonitor-cachepage.eclerx.com/savepage/tk_15432202086005592_sr_2047.html","info")</f>
        <v/>
      </c>
      <c r="AA932" t="n">
        <v>136210</v>
      </c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/>
      <c r="AM932" t="s"/>
      <c r="AN932" t="s">
        <v>87</v>
      </c>
      <c r="AO932" t="s">
        <v>88</v>
      </c>
      <c r="AP932" t="n">
        <v>166</v>
      </c>
      <c r="AQ932" t="s">
        <v>89</v>
      </c>
      <c r="AR932" t="s">
        <v>97</v>
      </c>
      <c r="AS932" t="s"/>
      <c r="AT932" t="s">
        <v>91</v>
      </c>
      <c r="AU932" t="s"/>
      <c r="AV932" t="s"/>
      <c r="AW932" t="s"/>
      <c r="AX932" t="s"/>
      <c r="AY932" t="n">
        <v>2267832</v>
      </c>
      <c r="AZ932" t="s">
        <v>621</v>
      </c>
      <c r="BA932" t="s"/>
      <c r="BB932" t="n">
        <v>2304272</v>
      </c>
      <c r="BC932" t="n">
        <v>-16.249035</v>
      </c>
      <c r="BD932" t="n">
        <v>28.466703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93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619</v>
      </c>
      <c r="F933" t="n">
        <v>622733</v>
      </c>
      <c r="G933" t="s">
        <v>74</v>
      </c>
      <c r="H933" t="s">
        <v>75</v>
      </c>
      <c r="I933" t="s"/>
      <c r="J933" t="s">
        <v>76</v>
      </c>
      <c r="K933" t="n">
        <v>46</v>
      </c>
      <c r="L933" t="s">
        <v>77</v>
      </c>
      <c r="M933" t="s"/>
      <c r="N933" t="s">
        <v>78</v>
      </c>
      <c r="O933" t="s">
        <v>79</v>
      </c>
      <c r="P933" t="s">
        <v>620</v>
      </c>
      <c r="Q933" t="s"/>
      <c r="R933" t="s">
        <v>80</v>
      </c>
      <c r="S933" t="s">
        <v>200</v>
      </c>
      <c r="T933" t="s">
        <v>82</v>
      </c>
      <c r="U933" t="s"/>
      <c r="V933" t="s">
        <v>83</v>
      </c>
      <c r="W933" t="s">
        <v>84</v>
      </c>
      <c r="X933" t="s"/>
      <c r="Y933" t="s">
        <v>85</v>
      </c>
      <c r="Z933">
        <f>HYPERLINK("https://hotelmonitor-cachepage.eclerx.com/savepage/tk_15432202086005592_sr_2047.html","info")</f>
        <v/>
      </c>
      <c r="AA933" t="n">
        <v>136210</v>
      </c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87</v>
      </c>
      <c r="AL933" t="s"/>
      <c r="AM933" t="s"/>
      <c r="AN933" t="s">
        <v>87</v>
      </c>
      <c r="AO933" t="s">
        <v>88</v>
      </c>
      <c r="AP933" t="n">
        <v>166</v>
      </c>
      <c r="AQ933" t="s">
        <v>89</v>
      </c>
      <c r="AR933" t="s">
        <v>113</v>
      </c>
      <c r="AS933" t="s"/>
      <c r="AT933" t="s">
        <v>91</v>
      </c>
      <c r="AU933" t="s"/>
      <c r="AV933" t="s"/>
      <c r="AW933" t="s"/>
      <c r="AX933" t="s"/>
      <c r="AY933" t="n">
        <v>2267832</v>
      </c>
      <c r="AZ933" t="s">
        <v>621</v>
      </c>
      <c r="BA933" t="s"/>
      <c r="BB933" t="n">
        <v>2304272</v>
      </c>
      <c r="BC933" t="n">
        <v>-16.249035</v>
      </c>
      <c r="BD933" t="n">
        <v>28.466703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93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619</v>
      </c>
      <c r="F934" t="n">
        <v>622733</v>
      </c>
      <c r="G934" t="s">
        <v>74</v>
      </c>
      <c r="H934" t="s">
        <v>75</v>
      </c>
      <c r="I934" t="s"/>
      <c r="J934" t="s">
        <v>76</v>
      </c>
      <c r="K934" t="n">
        <v>57</v>
      </c>
      <c r="L934" t="s">
        <v>77</v>
      </c>
      <c r="M934" t="s"/>
      <c r="N934" t="s">
        <v>78</v>
      </c>
      <c r="O934" t="s">
        <v>79</v>
      </c>
      <c r="P934" t="s">
        <v>620</v>
      </c>
      <c r="Q934" t="s"/>
      <c r="R934" t="s">
        <v>80</v>
      </c>
      <c r="S934" t="s">
        <v>375</v>
      </c>
      <c r="T934" t="s">
        <v>82</v>
      </c>
      <c r="U934" t="s"/>
      <c r="V934" t="s">
        <v>83</v>
      </c>
      <c r="W934" t="s">
        <v>84</v>
      </c>
      <c r="X934" t="s"/>
      <c r="Y934" t="s">
        <v>85</v>
      </c>
      <c r="Z934">
        <f>HYPERLINK("https://hotelmonitor-cachepage.eclerx.com/savepage/tk_15432202086005592_sr_2047.html","info")</f>
        <v/>
      </c>
      <c r="AA934" t="n">
        <v>136210</v>
      </c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87</v>
      </c>
      <c r="AL934" t="s"/>
      <c r="AM934" t="s"/>
      <c r="AN934" t="s">
        <v>87</v>
      </c>
      <c r="AO934" t="s">
        <v>88</v>
      </c>
      <c r="AP934" t="n">
        <v>166</v>
      </c>
      <c r="AQ934" t="s">
        <v>89</v>
      </c>
      <c r="AR934" t="s">
        <v>101</v>
      </c>
      <c r="AS934" t="s"/>
      <c r="AT934" t="s">
        <v>91</v>
      </c>
      <c r="AU934" t="s"/>
      <c r="AV934" t="s"/>
      <c r="AW934" t="s"/>
      <c r="AX934" t="s"/>
      <c r="AY934" t="n">
        <v>2267832</v>
      </c>
      <c r="AZ934" t="s">
        <v>621</v>
      </c>
      <c r="BA934" t="s"/>
      <c r="BB934" t="n">
        <v>2304272</v>
      </c>
      <c r="BC934" t="n">
        <v>-16.249035</v>
      </c>
      <c r="BD934" t="n">
        <v>28.466703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93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619</v>
      </c>
      <c r="F935" t="n">
        <v>622733</v>
      </c>
      <c r="G935" t="s">
        <v>74</v>
      </c>
      <c r="H935" t="s">
        <v>75</v>
      </c>
      <c r="I935" t="s"/>
      <c r="J935" t="s">
        <v>76</v>
      </c>
      <c r="K935" t="n">
        <v>44</v>
      </c>
      <c r="L935" t="s">
        <v>77</v>
      </c>
      <c r="M935" t="s"/>
      <c r="N935" t="s">
        <v>78</v>
      </c>
      <c r="O935" t="s">
        <v>79</v>
      </c>
      <c r="P935" t="s">
        <v>620</v>
      </c>
      <c r="Q935" t="s"/>
      <c r="R935" t="s">
        <v>80</v>
      </c>
      <c r="S935" t="s">
        <v>194</v>
      </c>
      <c r="T935" t="s">
        <v>82</v>
      </c>
      <c r="U935" t="s"/>
      <c r="V935" t="s">
        <v>83</v>
      </c>
      <c r="W935" t="s">
        <v>84</v>
      </c>
      <c r="X935" t="s"/>
      <c r="Y935" t="s">
        <v>85</v>
      </c>
      <c r="Z935">
        <f>HYPERLINK("https://hotelmonitor-cachepage.eclerx.com/savepage/tk_15432202086005592_sr_2047.html","info")</f>
        <v/>
      </c>
      <c r="AA935" t="n">
        <v>136210</v>
      </c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87</v>
      </c>
      <c r="AL935" t="s"/>
      <c r="AM935" t="s"/>
      <c r="AN935" t="s">
        <v>87</v>
      </c>
      <c r="AO935" t="s">
        <v>88</v>
      </c>
      <c r="AP935" t="n">
        <v>166</v>
      </c>
      <c r="AQ935" t="s">
        <v>89</v>
      </c>
      <c r="AR935" t="s">
        <v>99</v>
      </c>
      <c r="AS935" t="s"/>
      <c r="AT935" t="s">
        <v>91</v>
      </c>
      <c r="AU935" t="s"/>
      <c r="AV935" t="s"/>
      <c r="AW935" t="s"/>
      <c r="AX935" t="s"/>
      <c r="AY935" t="n">
        <v>2267832</v>
      </c>
      <c r="AZ935" t="s">
        <v>621</v>
      </c>
      <c r="BA935" t="s"/>
      <c r="BB935" t="n">
        <v>2304272</v>
      </c>
      <c r="BC935" t="n">
        <v>-16.249035</v>
      </c>
      <c r="BD935" t="n">
        <v>28.466703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93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619</v>
      </c>
      <c r="F936" t="n">
        <v>622733</v>
      </c>
      <c r="G936" t="s">
        <v>74</v>
      </c>
      <c r="H936" t="s">
        <v>75</v>
      </c>
      <c r="I936" t="s"/>
      <c r="J936" t="s">
        <v>76</v>
      </c>
      <c r="K936" t="n">
        <v>45</v>
      </c>
      <c r="L936" t="s">
        <v>77</v>
      </c>
      <c r="M936" t="s"/>
      <c r="N936" t="s">
        <v>78</v>
      </c>
      <c r="O936" t="s">
        <v>79</v>
      </c>
      <c r="P936" t="s">
        <v>620</v>
      </c>
      <c r="Q936" t="s"/>
      <c r="R936" t="s">
        <v>80</v>
      </c>
      <c r="S936" t="s">
        <v>332</v>
      </c>
      <c r="T936" t="s">
        <v>82</v>
      </c>
      <c r="U936" t="s"/>
      <c r="V936" t="s">
        <v>83</v>
      </c>
      <c r="W936" t="s">
        <v>84</v>
      </c>
      <c r="X936" t="s"/>
      <c r="Y936" t="s">
        <v>85</v>
      </c>
      <c r="Z936">
        <f>HYPERLINK("https://hotelmonitor-cachepage.eclerx.com/savepage/tk_15432202086005592_sr_2047.html","info")</f>
        <v/>
      </c>
      <c r="AA936" t="n">
        <v>136210</v>
      </c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87</v>
      </c>
      <c r="AL936" t="s"/>
      <c r="AM936" t="s"/>
      <c r="AN936" t="s">
        <v>87</v>
      </c>
      <c r="AO936" t="s">
        <v>88</v>
      </c>
      <c r="AP936" t="n">
        <v>166</v>
      </c>
      <c r="AQ936" t="s">
        <v>89</v>
      </c>
      <c r="AR936" t="s">
        <v>109</v>
      </c>
      <c r="AS936" t="s"/>
      <c r="AT936" t="s">
        <v>91</v>
      </c>
      <c r="AU936" t="s"/>
      <c r="AV936" t="s"/>
      <c r="AW936" t="s"/>
      <c r="AX936" t="s"/>
      <c r="AY936" t="n">
        <v>2267832</v>
      </c>
      <c r="AZ936" t="s">
        <v>621</v>
      </c>
      <c r="BA936" t="s"/>
      <c r="BB936" t="n">
        <v>2304272</v>
      </c>
      <c r="BC936" t="n">
        <v>-16.249035</v>
      </c>
      <c r="BD936" t="n">
        <v>28.466703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93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619</v>
      </c>
      <c r="F937" t="n">
        <v>622733</v>
      </c>
      <c r="G937" t="s">
        <v>74</v>
      </c>
      <c r="H937" t="s">
        <v>75</v>
      </c>
      <c r="I937" t="s"/>
      <c r="J937" t="s">
        <v>76</v>
      </c>
      <c r="K937" t="n">
        <v>47</v>
      </c>
      <c r="L937" t="s">
        <v>77</v>
      </c>
      <c r="M937" t="s"/>
      <c r="N937" t="s">
        <v>78</v>
      </c>
      <c r="O937" t="s">
        <v>79</v>
      </c>
      <c r="P937" t="s">
        <v>620</v>
      </c>
      <c r="Q937" t="s"/>
      <c r="R937" t="s">
        <v>80</v>
      </c>
      <c r="S937" t="s">
        <v>286</v>
      </c>
      <c r="T937" t="s">
        <v>82</v>
      </c>
      <c r="U937" t="s"/>
      <c r="V937" t="s">
        <v>83</v>
      </c>
      <c r="W937" t="s">
        <v>84</v>
      </c>
      <c r="X937" t="s"/>
      <c r="Y937" t="s">
        <v>85</v>
      </c>
      <c r="Z937">
        <f>HYPERLINK("https://hotelmonitor-cachepage.eclerx.com/savepage/tk_15432202086005592_sr_2047.html","info")</f>
        <v/>
      </c>
      <c r="AA937" t="n">
        <v>136210</v>
      </c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87</v>
      </c>
      <c r="AL937" t="s"/>
      <c r="AM937" t="s"/>
      <c r="AN937" t="s">
        <v>87</v>
      </c>
      <c r="AO937" t="s">
        <v>88</v>
      </c>
      <c r="AP937" t="n">
        <v>166</v>
      </c>
      <c r="AQ937" t="s">
        <v>89</v>
      </c>
      <c r="AR937" t="s">
        <v>106</v>
      </c>
      <c r="AS937" t="s"/>
      <c r="AT937" t="s">
        <v>91</v>
      </c>
      <c r="AU937" t="s"/>
      <c r="AV937" t="s"/>
      <c r="AW937" t="s"/>
      <c r="AX937" t="s"/>
      <c r="AY937" t="n">
        <v>2267832</v>
      </c>
      <c r="AZ937" t="s">
        <v>621</v>
      </c>
      <c r="BA937" t="s"/>
      <c r="BB937" t="n">
        <v>2304272</v>
      </c>
      <c r="BC937" t="n">
        <v>-16.249035</v>
      </c>
      <c r="BD937" t="n">
        <v>28.466703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93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619</v>
      </c>
      <c r="F938" t="n">
        <v>622733</v>
      </c>
      <c r="G938" t="s">
        <v>74</v>
      </c>
      <c r="H938" t="s">
        <v>75</v>
      </c>
      <c r="I938" t="s"/>
      <c r="J938" t="s">
        <v>76</v>
      </c>
      <c r="K938" t="n">
        <v>44</v>
      </c>
      <c r="L938" t="s">
        <v>77</v>
      </c>
      <c r="M938" t="s"/>
      <c r="N938" t="s">
        <v>78</v>
      </c>
      <c r="O938" t="s">
        <v>79</v>
      </c>
      <c r="P938" t="s">
        <v>620</v>
      </c>
      <c r="Q938" t="s"/>
      <c r="R938" t="s">
        <v>80</v>
      </c>
      <c r="S938" t="s">
        <v>194</v>
      </c>
      <c r="T938" t="s">
        <v>82</v>
      </c>
      <c r="U938" t="s"/>
      <c r="V938" t="s">
        <v>83</v>
      </c>
      <c r="W938" t="s">
        <v>84</v>
      </c>
      <c r="X938" t="s"/>
      <c r="Y938" t="s">
        <v>85</v>
      </c>
      <c r="Z938">
        <f>HYPERLINK("https://hotelmonitor-cachepage.eclerx.com/savepage/tk_15432202086005592_sr_2047.html","info")</f>
        <v/>
      </c>
      <c r="AA938" t="n">
        <v>136210</v>
      </c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87</v>
      </c>
      <c r="AL938" t="s"/>
      <c r="AM938" t="s"/>
      <c r="AN938" t="s">
        <v>87</v>
      </c>
      <c r="AO938" t="s">
        <v>88</v>
      </c>
      <c r="AP938" t="n">
        <v>166</v>
      </c>
      <c r="AQ938" t="s">
        <v>89</v>
      </c>
      <c r="AR938" t="s">
        <v>111</v>
      </c>
      <c r="AS938" t="s"/>
      <c r="AT938" t="s">
        <v>91</v>
      </c>
      <c r="AU938" t="s"/>
      <c r="AV938" t="s"/>
      <c r="AW938" t="s"/>
      <c r="AX938" t="s"/>
      <c r="AY938" t="n">
        <v>2267832</v>
      </c>
      <c r="AZ938" t="s">
        <v>621</v>
      </c>
      <c r="BA938" t="s"/>
      <c r="BB938" t="n">
        <v>2304272</v>
      </c>
      <c r="BC938" t="n">
        <v>-16.249035</v>
      </c>
      <c r="BD938" t="n">
        <v>28.466703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93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619</v>
      </c>
      <c r="F939" t="n">
        <v>622733</v>
      </c>
      <c r="G939" t="s">
        <v>74</v>
      </c>
      <c r="H939" t="s">
        <v>75</v>
      </c>
      <c r="I939" t="s"/>
      <c r="J939" t="s">
        <v>76</v>
      </c>
      <c r="K939" t="n">
        <v>47</v>
      </c>
      <c r="L939" t="s">
        <v>77</v>
      </c>
      <c r="M939" t="s"/>
      <c r="N939" t="s">
        <v>78</v>
      </c>
      <c r="O939" t="s">
        <v>79</v>
      </c>
      <c r="P939" t="s">
        <v>620</v>
      </c>
      <c r="Q939" t="s"/>
      <c r="R939" t="s">
        <v>80</v>
      </c>
      <c r="S939" t="s">
        <v>286</v>
      </c>
      <c r="T939" t="s">
        <v>82</v>
      </c>
      <c r="U939" t="s"/>
      <c r="V939" t="s">
        <v>83</v>
      </c>
      <c r="W939" t="s">
        <v>84</v>
      </c>
      <c r="X939" t="s"/>
      <c r="Y939" t="s">
        <v>85</v>
      </c>
      <c r="Z939">
        <f>HYPERLINK("https://hotelmonitor-cachepage.eclerx.com/savepage/tk_15432202086005592_sr_2047.html","info")</f>
        <v/>
      </c>
      <c r="AA939" t="n">
        <v>136210</v>
      </c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87</v>
      </c>
      <c r="AL939" t="s"/>
      <c r="AM939" t="s"/>
      <c r="AN939" t="s">
        <v>87</v>
      </c>
      <c r="AO939" t="s">
        <v>88</v>
      </c>
      <c r="AP939" t="n">
        <v>166</v>
      </c>
      <c r="AQ939" t="s">
        <v>89</v>
      </c>
      <c r="AR939" t="s">
        <v>107</v>
      </c>
      <c r="AS939" t="s"/>
      <c r="AT939" t="s">
        <v>91</v>
      </c>
      <c r="AU939" t="s"/>
      <c r="AV939" t="s"/>
      <c r="AW939" t="s"/>
      <c r="AX939" t="s"/>
      <c r="AY939" t="n">
        <v>2267832</v>
      </c>
      <c r="AZ939" t="s">
        <v>621</v>
      </c>
      <c r="BA939" t="s"/>
      <c r="BB939" t="n">
        <v>2304272</v>
      </c>
      <c r="BC939" t="n">
        <v>-16.249035</v>
      </c>
      <c r="BD939" t="n">
        <v>28.466703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93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619</v>
      </c>
      <c r="F940" t="n">
        <v>622733</v>
      </c>
      <c r="G940" t="s">
        <v>74</v>
      </c>
      <c r="H940" t="s">
        <v>75</v>
      </c>
      <c r="I940" t="s"/>
      <c r="J940" t="s">
        <v>76</v>
      </c>
      <c r="K940" t="n">
        <v>47</v>
      </c>
      <c r="L940" t="s">
        <v>77</v>
      </c>
      <c r="M940" t="s"/>
      <c r="N940" t="s">
        <v>78</v>
      </c>
      <c r="O940" t="s">
        <v>79</v>
      </c>
      <c r="P940" t="s">
        <v>620</v>
      </c>
      <c r="Q940" t="s"/>
      <c r="R940" t="s">
        <v>80</v>
      </c>
      <c r="S940" t="s">
        <v>286</v>
      </c>
      <c r="T940" t="s">
        <v>82</v>
      </c>
      <c r="U940" t="s"/>
      <c r="V940" t="s">
        <v>83</v>
      </c>
      <c r="W940" t="s">
        <v>84</v>
      </c>
      <c r="X940" t="s"/>
      <c r="Y940" t="s">
        <v>85</v>
      </c>
      <c r="Z940">
        <f>HYPERLINK("https://hotelmonitor-cachepage.eclerx.com/savepage/tk_15432202086005592_sr_2047.html","info")</f>
        <v/>
      </c>
      <c r="AA940" t="n">
        <v>136210</v>
      </c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87</v>
      </c>
      <c r="AL940" t="s"/>
      <c r="AM940" t="s"/>
      <c r="AN940" t="s">
        <v>87</v>
      </c>
      <c r="AO940" t="s">
        <v>88</v>
      </c>
      <c r="AP940" t="n">
        <v>166</v>
      </c>
      <c r="AQ940" t="s">
        <v>89</v>
      </c>
      <c r="AR940" t="s">
        <v>116</v>
      </c>
      <c r="AS940" t="s"/>
      <c r="AT940" t="s">
        <v>91</v>
      </c>
      <c r="AU940" t="s"/>
      <c r="AV940" t="s"/>
      <c r="AW940" t="s"/>
      <c r="AX940" t="s"/>
      <c r="AY940" t="n">
        <v>2267832</v>
      </c>
      <c r="AZ940" t="s">
        <v>621</v>
      </c>
      <c r="BA940" t="s"/>
      <c r="BB940" t="n">
        <v>2304272</v>
      </c>
      <c r="BC940" t="n">
        <v>-16.249035</v>
      </c>
      <c r="BD940" t="n">
        <v>28.466703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93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619</v>
      </c>
      <c r="F941" t="n">
        <v>622733</v>
      </c>
      <c r="G941" t="s">
        <v>74</v>
      </c>
      <c r="H941" t="s">
        <v>75</v>
      </c>
      <c r="I941" t="s"/>
      <c r="J941" t="s">
        <v>76</v>
      </c>
      <c r="K941" t="n">
        <v>47</v>
      </c>
      <c r="L941" t="s">
        <v>77</v>
      </c>
      <c r="M941" t="s"/>
      <c r="N941" t="s">
        <v>78</v>
      </c>
      <c r="O941" t="s">
        <v>79</v>
      </c>
      <c r="P941" t="s">
        <v>620</v>
      </c>
      <c r="Q941" t="s"/>
      <c r="R941" t="s">
        <v>80</v>
      </c>
      <c r="S941" t="s">
        <v>286</v>
      </c>
      <c r="T941" t="s">
        <v>82</v>
      </c>
      <c r="U941" t="s"/>
      <c r="V941" t="s">
        <v>83</v>
      </c>
      <c r="W941" t="s">
        <v>84</v>
      </c>
      <c r="X941" t="s"/>
      <c r="Y941" t="s">
        <v>85</v>
      </c>
      <c r="Z941">
        <f>HYPERLINK("https://hotelmonitor-cachepage.eclerx.com/savepage/tk_15432202086005592_sr_2047.html","info")</f>
        <v/>
      </c>
      <c r="AA941" t="n">
        <v>136210</v>
      </c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87</v>
      </c>
      <c r="AL941" t="s"/>
      <c r="AM941" t="s"/>
      <c r="AN941" t="s">
        <v>87</v>
      </c>
      <c r="AO941" t="s">
        <v>88</v>
      </c>
      <c r="AP941" t="n">
        <v>166</v>
      </c>
      <c r="AQ941" t="s">
        <v>89</v>
      </c>
      <c r="AR941" t="s">
        <v>299</v>
      </c>
      <c r="AS941" t="s"/>
      <c r="AT941" t="s">
        <v>91</v>
      </c>
      <c r="AU941" t="s"/>
      <c r="AV941" t="s"/>
      <c r="AW941" t="s"/>
      <c r="AX941" t="s"/>
      <c r="AY941" t="n">
        <v>2267832</v>
      </c>
      <c r="AZ941" t="s">
        <v>621</v>
      </c>
      <c r="BA941" t="s"/>
      <c r="BB941" t="n">
        <v>2304272</v>
      </c>
      <c r="BC941" t="n">
        <v>-16.249035</v>
      </c>
      <c r="BD941" t="n">
        <v>28.466703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93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619</v>
      </c>
      <c r="F942" t="n">
        <v>622733</v>
      </c>
      <c r="G942" t="s">
        <v>74</v>
      </c>
      <c r="H942" t="s">
        <v>75</v>
      </c>
      <c r="I942" t="s"/>
      <c r="J942" t="s">
        <v>76</v>
      </c>
      <c r="K942" t="n">
        <v>44</v>
      </c>
      <c r="L942" t="s">
        <v>77</v>
      </c>
      <c r="M942" t="s"/>
      <c r="N942" t="s">
        <v>78</v>
      </c>
      <c r="O942" t="s">
        <v>79</v>
      </c>
      <c r="P942" t="s">
        <v>620</v>
      </c>
      <c r="Q942" t="s"/>
      <c r="R942" t="s">
        <v>80</v>
      </c>
      <c r="S942" t="s">
        <v>194</v>
      </c>
      <c r="T942" t="s">
        <v>82</v>
      </c>
      <c r="U942" t="s"/>
      <c r="V942" t="s">
        <v>83</v>
      </c>
      <c r="W942" t="s">
        <v>84</v>
      </c>
      <c r="X942" t="s"/>
      <c r="Y942" t="s">
        <v>85</v>
      </c>
      <c r="Z942">
        <f>HYPERLINK("https://hotelmonitor-cachepage.eclerx.com/savepage/tk_15432202086005592_sr_2047.html","info")</f>
        <v/>
      </c>
      <c r="AA942" t="n">
        <v>136210</v>
      </c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87</v>
      </c>
      <c r="AL942" t="s"/>
      <c r="AM942" t="s"/>
      <c r="AN942" t="s">
        <v>87</v>
      </c>
      <c r="AO942" t="s">
        <v>88</v>
      </c>
      <c r="AP942" t="n">
        <v>166</v>
      </c>
      <c r="AQ942" t="s">
        <v>89</v>
      </c>
      <c r="AR942" t="s">
        <v>115</v>
      </c>
      <c r="AS942" t="s"/>
      <c r="AT942" t="s">
        <v>91</v>
      </c>
      <c r="AU942" t="s"/>
      <c r="AV942" t="s"/>
      <c r="AW942" t="s"/>
      <c r="AX942" t="s"/>
      <c r="AY942" t="n">
        <v>2267832</v>
      </c>
      <c r="AZ942" t="s">
        <v>621</v>
      </c>
      <c r="BA942" t="s"/>
      <c r="BB942" t="n">
        <v>2304272</v>
      </c>
      <c r="BC942" t="n">
        <v>-16.249035</v>
      </c>
      <c r="BD942" t="n">
        <v>28.466703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93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619</v>
      </c>
      <c r="F943" t="n">
        <v>622733</v>
      </c>
      <c r="G943" t="s">
        <v>74</v>
      </c>
      <c r="H943" t="s">
        <v>75</v>
      </c>
      <c r="I943" t="s"/>
      <c r="J943" t="s">
        <v>76</v>
      </c>
      <c r="K943" t="n">
        <v>47</v>
      </c>
      <c r="L943" t="s">
        <v>77</v>
      </c>
      <c r="M943" t="s"/>
      <c r="N943" t="s">
        <v>78</v>
      </c>
      <c r="O943" t="s">
        <v>79</v>
      </c>
      <c r="P943" t="s">
        <v>620</v>
      </c>
      <c r="Q943" t="s"/>
      <c r="R943" t="s">
        <v>80</v>
      </c>
      <c r="S943" t="s">
        <v>286</v>
      </c>
      <c r="T943" t="s">
        <v>82</v>
      </c>
      <c r="U943" t="s"/>
      <c r="V943" t="s">
        <v>83</v>
      </c>
      <c r="W943" t="s">
        <v>84</v>
      </c>
      <c r="X943" t="s"/>
      <c r="Y943" t="s">
        <v>85</v>
      </c>
      <c r="Z943">
        <f>HYPERLINK("https://hotelmonitor-cachepage.eclerx.com/savepage/tk_15432202086005592_sr_2047.html","info")</f>
        <v/>
      </c>
      <c r="AA943" t="n">
        <v>136210</v>
      </c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87</v>
      </c>
      <c r="AL943" t="s"/>
      <c r="AM943" t="s"/>
      <c r="AN943" t="s">
        <v>87</v>
      </c>
      <c r="AO943" t="s">
        <v>88</v>
      </c>
      <c r="AP943" t="n">
        <v>166</v>
      </c>
      <c r="AQ943" t="s">
        <v>89</v>
      </c>
      <c r="AR943" t="s">
        <v>228</v>
      </c>
      <c r="AS943" t="s"/>
      <c r="AT943" t="s">
        <v>91</v>
      </c>
      <c r="AU943" t="s"/>
      <c r="AV943" t="s"/>
      <c r="AW943" t="s"/>
      <c r="AX943" t="s"/>
      <c r="AY943" t="n">
        <v>2267832</v>
      </c>
      <c r="AZ943" t="s">
        <v>621</v>
      </c>
      <c r="BA943" t="s"/>
      <c r="BB943" t="n">
        <v>2304272</v>
      </c>
      <c r="BC943" t="n">
        <v>-16.249035</v>
      </c>
      <c r="BD943" t="n">
        <v>28.466703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93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622</v>
      </c>
      <c r="F944" t="s"/>
      <c r="G944" t="s">
        <v>74</v>
      </c>
      <c r="H944" t="s">
        <v>75</v>
      </c>
      <c r="I944" t="s"/>
      <c r="J944" t="s">
        <v>76</v>
      </c>
      <c r="K944" t="n">
        <v>64</v>
      </c>
      <c r="L944" t="s">
        <v>77</v>
      </c>
      <c r="M944" t="s"/>
      <c r="N944" t="s">
        <v>78</v>
      </c>
      <c r="O944" t="s">
        <v>79</v>
      </c>
      <c r="P944" t="s">
        <v>622</v>
      </c>
      <c r="Q944" t="s"/>
      <c r="R944" t="s">
        <v>80</v>
      </c>
      <c r="S944" t="s">
        <v>318</v>
      </c>
      <c r="T944" t="s">
        <v>82</v>
      </c>
      <c r="U944" t="s"/>
      <c r="V944" t="s">
        <v>83</v>
      </c>
      <c r="W944" t="s">
        <v>84</v>
      </c>
      <c r="X944" t="s"/>
      <c r="Y944" t="s">
        <v>85</v>
      </c>
      <c r="Z944">
        <f>HYPERLINK("https://hotelmonitor-cachepage.eclerx.com/savepage/tk_15432226984855871_sr_2047.html","info")</f>
        <v/>
      </c>
      <c r="AA944" t="s"/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87</v>
      </c>
      <c r="AL944" t="s"/>
      <c r="AM944" t="s"/>
      <c r="AN944" t="s">
        <v>87</v>
      </c>
      <c r="AO944" t="s">
        <v>88</v>
      </c>
      <c r="AP944" t="n">
        <v>515</v>
      </c>
      <c r="AQ944" t="s">
        <v>89</v>
      </c>
      <c r="AR944" t="s">
        <v>71</v>
      </c>
      <c r="AS944" t="s"/>
      <c r="AT944" t="s">
        <v>91</v>
      </c>
      <c r="AU944" t="s"/>
      <c r="AV944" t="s"/>
      <c r="AW944" t="s"/>
      <c r="AX944" t="s"/>
      <c r="AY944" t="s"/>
      <c r="AZ944" t="s"/>
      <c r="BA944" t="s"/>
      <c r="BB944" t="s"/>
      <c r="BC944" t="s"/>
      <c r="BD944" t="s"/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93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623</v>
      </c>
      <c r="F945" t="n">
        <v>-1</v>
      </c>
      <c r="G945" t="s">
        <v>74</v>
      </c>
      <c r="H945" t="s">
        <v>75</v>
      </c>
      <c r="I945" t="s"/>
      <c r="J945" t="s">
        <v>76</v>
      </c>
      <c r="K945" t="n">
        <v>56</v>
      </c>
      <c r="L945" t="s">
        <v>77</v>
      </c>
      <c r="M945" t="s"/>
      <c r="N945" t="s">
        <v>78</v>
      </c>
      <c r="O945" t="s">
        <v>79</v>
      </c>
      <c r="P945" t="s">
        <v>623</v>
      </c>
      <c r="Q945" t="s"/>
      <c r="R945" t="s">
        <v>80</v>
      </c>
      <c r="S945" t="s">
        <v>464</v>
      </c>
      <c r="T945" t="s">
        <v>82</v>
      </c>
      <c r="U945" t="s"/>
      <c r="V945" t="s">
        <v>83</v>
      </c>
      <c r="W945" t="s">
        <v>84</v>
      </c>
      <c r="X945" t="s"/>
      <c r="Y945" t="s">
        <v>85</v>
      </c>
      <c r="Z945">
        <f>HYPERLINK("https://hotelmonitor-cachepage.eclerx.com/savepage/tk_15432225035981598_sr_2047.html","info")</f>
        <v/>
      </c>
      <c r="AA945" t="n">
        <v>-6135787</v>
      </c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87</v>
      </c>
      <c r="AL945" t="s"/>
      <c r="AM945" t="s"/>
      <c r="AN945" t="s">
        <v>87</v>
      </c>
      <c r="AO945" t="s">
        <v>88</v>
      </c>
      <c r="AP945" t="n">
        <v>488</v>
      </c>
      <c r="AQ945" t="s">
        <v>89</v>
      </c>
      <c r="AR945" t="s">
        <v>96</v>
      </c>
      <c r="AS945" t="s"/>
      <c r="AT945" t="s">
        <v>91</v>
      </c>
      <c r="AU945" t="s"/>
      <c r="AV945" t="s"/>
      <c r="AW945" t="s"/>
      <c r="AX945" t="s"/>
      <c r="AY945" t="n">
        <v>6135787</v>
      </c>
      <c r="AZ945" t="s"/>
      <c r="BA945" t="s"/>
      <c r="BB945" t="n">
        <v>7071060</v>
      </c>
      <c r="BC945" t="s"/>
      <c r="BD945" t="s"/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93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623</v>
      </c>
      <c r="F946" t="n">
        <v>-1</v>
      </c>
      <c r="G946" t="s">
        <v>74</v>
      </c>
      <c r="H946" t="s">
        <v>75</v>
      </c>
      <c r="I946" t="s"/>
      <c r="J946" t="s">
        <v>76</v>
      </c>
      <c r="K946" t="n">
        <v>56</v>
      </c>
      <c r="L946" t="s">
        <v>77</v>
      </c>
      <c r="M946" t="s"/>
      <c r="N946" t="s">
        <v>78</v>
      </c>
      <c r="O946" t="s">
        <v>79</v>
      </c>
      <c r="P946" t="s">
        <v>623</v>
      </c>
      <c r="Q946" t="s"/>
      <c r="R946" t="s">
        <v>80</v>
      </c>
      <c r="S946" t="s">
        <v>464</v>
      </c>
      <c r="T946" t="s">
        <v>82</v>
      </c>
      <c r="U946" t="s"/>
      <c r="V946" t="s">
        <v>83</v>
      </c>
      <c r="W946" t="s">
        <v>84</v>
      </c>
      <c r="X946" t="s"/>
      <c r="Y946" t="s">
        <v>85</v>
      </c>
      <c r="Z946">
        <f>HYPERLINK("https://hotelmonitor-cachepage.eclerx.com/savepage/tk_15432225035981598_sr_2047.html","info")</f>
        <v/>
      </c>
      <c r="AA946" t="n">
        <v>-6135787</v>
      </c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/>
      <c r="AM946" t="s"/>
      <c r="AN946" t="s">
        <v>87</v>
      </c>
      <c r="AO946" t="s">
        <v>88</v>
      </c>
      <c r="AP946" t="n">
        <v>488</v>
      </c>
      <c r="AQ946" t="s">
        <v>89</v>
      </c>
      <c r="AR946" t="s">
        <v>106</v>
      </c>
      <c r="AS946" t="s"/>
      <c r="AT946" t="s">
        <v>91</v>
      </c>
      <c r="AU946" t="s"/>
      <c r="AV946" t="s"/>
      <c r="AW946" t="s"/>
      <c r="AX946" t="s"/>
      <c r="AY946" t="n">
        <v>6135787</v>
      </c>
      <c r="AZ946" t="s"/>
      <c r="BA946" t="s"/>
      <c r="BB946" t="n">
        <v>7071060</v>
      </c>
      <c r="BC946" t="s"/>
      <c r="BD946" t="s"/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93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623</v>
      </c>
      <c r="F947" t="n">
        <v>-1</v>
      </c>
      <c r="G947" t="s">
        <v>74</v>
      </c>
      <c r="H947" t="s">
        <v>75</v>
      </c>
      <c r="I947" t="s"/>
      <c r="J947" t="s">
        <v>76</v>
      </c>
      <c r="K947" t="n">
        <v>56</v>
      </c>
      <c r="L947" t="s">
        <v>77</v>
      </c>
      <c r="M947" t="s"/>
      <c r="N947" t="s">
        <v>78</v>
      </c>
      <c r="O947" t="s">
        <v>79</v>
      </c>
      <c r="P947" t="s">
        <v>623</v>
      </c>
      <c r="Q947" t="s"/>
      <c r="R947" t="s">
        <v>80</v>
      </c>
      <c r="S947" t="s">
        <v>464</v>
      </c>
      <c r="T947" t="s">
        <v>82</v>
      </c>
      <c r="U947" t="s"/>
      <c r="V947" t="s">
        <v>83</v>
      </c>
      <c r="W947" t="s">
        <v>84</v>
      </c>
      <c r="X947" t="s"/>
      <c r="Y947" t="s">
        <v>85</v>
      </c>
      <c r="Z947">
        <f>HYPERLINK("https://hotelmonitor-cachepage.eclerx.com/savepage/tk_15432225035981598_sr_2047.html","info")</f>
        <v/>
      </c>
      <c r="AA947" t="n">
        <v>-6135787</v>
      </c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/>
      <c r="AM947" t="s"/>
      <c r="AN947" t="s">
        <v>87</v>
      </c>
      <c r="AO947" t="s">
        <v>88</v>
      </c>
      <c r="AP947" t="n">
        <v>488</v>
      </c>
      <c r="AQ947" t="s">
        <v>89</v>
      </c>
      <c r="AR947" t="s">
        <v>96</v>
      </c>
      <c r="AS947" t="s"/>
      <c r="AT947" t="s">
        <v>91</v>
      </c>
      <c r="AU947" t="s"/>
      <c r="AV947" t="s"/>
      <c r="AW947" t="s"/>
      <c r="AX947" t="s"/>
      <c r="AY947" t="n">
        <v>6135787</v>
      </c>
      <c r="AZ947" t="s"/>
      <c r="BA947" t="s"/>
      <c r="BB947" t="n">
        <v>7071060</v>
      </c>
      <c r="BC947" t="s"/>
      <c r="BD947" t="s"/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93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624</v>
      </c>
      <c r="F948" t="s"/>
      <c r="G948" t="s">
        <v>74</v>
      </c>
      <c r="H948" t="s">
        <v>75</v>
      </c>
      <c r="I948" t="s"/>
      <c r="J948" t="s">
        <v>76</v>
      </c>
      <c r="K948" t="n">
        <v>66</v>
      </c>
      <c r="L948" t="s">
        <v>77</v>
      </c>
      <c r="M948" t="s"/>
      <c r="N948" t="s">
        <v>78</v>
      </c>
      <c r="O948" t="s">
        <v>79</v>
      </c>
      <c r="P948" t="s">
        <v>624</v>
      </c>
      <c r="Q948" t="s"/>
      <c r="R948" t="s">
        <v>80</v>
      </c>
      <c r="S948" t="s">
        <v>120</v>
      </c>
      <c r="T948" t="s">
        <v>82</v>
      </c>
      <c r="U948" t="s"/>
      <c r="V948" t="s">
        <v>83</v>
      </c>
      <c r="W948" t="s">
        <v>84</v>
      </c>
      <c r="X948" t="s"/>
      <c r="Y948" t="s">
        <v>85</v>
      </c>
      <c r="Z948">
        <f>HYPERLINK("https://hotelmonitor-cachepage.eclerx.com/savepage/tk_15432192199328747_sr_2047.html","info")</f>
        <v/>
      </c>
      <c r="AA948" t="s"/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/>
      <c r="AM948" t="s"/>
      <c r="AN948" t="s">
        <v>87</v>
      </c>
      <c r="AO948" t="s">
        <v>88</v>
      </c>
      <c r="AP948" t="n">
        <v>27</v>
      </c>
      <c r="AQ948" t="s">
        <v>89</v>
      </c>
      <c r="AR948" t="s">
        <v>90</v>
      </c>
      <c r="AS948" t="s"/>
      <c r="AT948" t="s">
        <v>91</v>
      </c>
      <c r="AU948" t="s"/>
      <c r="AV948" t="s"/>
      <c r="AW948" t="s"/>
      <c r="AX948" t="s"/>
      <c r="AY948" t="s"/>
      <c r="AZ948" t="s"/>
      <c r="BA948" t="s"/>
      <c r="BB948" t="n">
        <v>535055</v>
      </c>
      <c r="BC948" t="s"/>
      <c r="BD948" t="s"/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93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624</v>
      </c>
      <c r="F949" t="s"/>
      <c r="G949" t="s">
        <v>74</v>
      </c>
      <c r="H949" t="s">
        <v>75</v>
      </c>
      <c r="I949" t="s"/>
      <c r="J949" t="s">
        <v>76</v>
      </c>
      <c r="K949" t="n">
        <v>83</v>
      </c>
      <c r="L949" t="s">
        <v>77</v>
      </c>
      <c r="M949" t="s"/>
      <c r="N949" t="s">
        <v>78</v>
      </c>
      <c r="O949" t="s">
        <v>79</v>
      </c>
      <c r="P949" t="s">
        <v>624</v>
      </c>
      <c r="Q949" t="s"/>
      <c r="R949" t="s">
        <v>80</v>
      </c>
      <c r="S949" t="s">
        <v>226</v>
      </c>
      <c r="T949" t="s">
        <v>82</v>
      </c>
      <c r="U949" t="s"/>
      <c r="V949" t="s">
        <v>83</v>
      </c>
      <c r="W949" t="s">
        <v>84</v>
      </c>
      <c r="X949" t="s"/>
      <c r="Y949" t="s">
        <v>85</v>
      </c>
      <c r="Z949">
        <f>HYPERLINK("https://hotelmonitor-cachepage.eclerx.com/savepage/tk_15432192199328747_sr_2047.html","info")</f>
        <v/>
      </c>
      <c r="AA949" t="s"/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/>
      <c r="AM949" t="s"/>
      <c r="AN949" t="s">
        <v>87</v>
      </c>
      <c r="AO949" t="s">
        <v>88</v>
      </c>
      <c r="AP949" t="n">
        <v>27</v>
      </c>
      <c r="AQ949" t="s">
        <v>89</v>
      </c>
      <c r="AR949" t="s">
        <v>95</v>
      </c>
      <c r="AS949" t="s"/>
      <c r="AT949" t="s">
        <v>91</v>
      </c>
      <c r="AU949" t="s"/>
      <c r="AV949" t="s"/>
      <c r="AW949" t="s"/>
      <c r="AX949" t="s"/>
      <c r="AY949" t="s"/>
      <c r="AZ949" t="s"/>
      <c r="BA949" t="s"/>
      <c r="BB949" t="n">
        <v>535055</v>
      </c>
      <c r="BC949" t="s"/>
      <c r="BD949" t="s"/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93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624</v>
      </c>
      <c r="F950" t="s"/>
      <c r="G950" t="s">
        <v>74</v>
      </c>
      <c r="H950" t="s">
        <v>75</v>
      </c>
      <c r="I950" t="s"/>
      <c r="J950" t="s">
        <v>76</v>
      </c>
      <c r="K950" t="n">
        <v>73</v>
      </c>
      <c r="L950" t="s">
        <v>77</v>
      </c>
      <c r="M950" t="s"/>
      <c r="N950" t="s">
        <v>78</v>
      </c>
      <c r="O950" t="s">
        <v>79</v>
      </c>
      <c r="P950" t="s">
        <v>624</v>
      </c>
      <c r="Q950" t="s"/>
      <c r="R950" t="s">
        <v>80</v>
      </c>
      <c r="S950" t="s">
        <v>477</v>
      </c>
      <c r="T950" t="s">
        <v>82</v>
      </c>
      <c r="U950" t="s"/>
      <c r="V950" t="s">
        <v>83</v>
      </c>
      <c r="W950" t="s">
        <v>84</v>
      </c>
      <c r="X950" t="s"/>
      <c r="Y950" t="s">
        <v>85</v>
      </c>
      <c r="Z950">
        <f>HYPERLINK("https://hotelmonitor-cachepage.eclerx.com/savepage/tk_15432192199328747_sr_2047.html","info")</f>
        <v/>
      </c>
      <c r="AA950" t="s"/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/>
      <c r="AM950" t="s"/>
      <c r="AN950" t="s">
        <v>87</v>
      </c>
      <c r="AO950" t="s">
        <v>88</v>
      </c>
      <c r="AP950" t="n">
        <v>27</v>
      </c>
      <c r="AQ950" t="s">
        <v>89</v>
      </c>
      <c r="AR950" t="s">
        <v>96</v>
      </c>
      <c r="AS950" t="s"/>
      <c r="AT950" t="s">
        <v>91</v>
      </c>
      <c r="AU950" t="s"/>
      <c r="AV950" t="s"/>
      <c r="AW950" t="s"/>
      <c r="AX950" t="s"/>
      <c r="AY950" t="s"/>
      <c r="AZ950" t="s"/>
      <c r="BA950" t="s"/>
      <c r="BB950" t="n">
        <v>535055</v>
      </c>
      <c r="BC950" t="s"/>
      <c r="BD950" t="s"/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93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624</v>
      </c>
      <c r="F951" t="s"/>
      <c r="G951" t="s">
        <v>74</v>
      </c>
      <c r="H951" t="s">
        <v>75</v>
      </c>
      <c r="I951" t="s"/>
      <c r="J951" t="s">
        <v>76</v>
      </c>
      <c r="K951" t="n">
        <v>75</v>
      </c>
      <c r="L951" t="s">
        <v>77</v>
      </c>
      <c r="M951" t="s"/>
      <c r="N951" t="s">
        <v>78</v>
      </c>
      <c r="O951" t="s">
        <v>79</v>
      </c>
      <c r="P951" t="s">
        <v>624</v>
      </c>
      <c r="Q951" t="s"/>
      <c r="R951" t="s">
        <v>80</v>
      </c>
      <c r="S951" t="s">
        <v>160</v>
      </c>
      <c r="T951" t="s">
        <v>82</v>
      </c>
      <c r="U951" t="s"/>
      <c r="V951" t="s">
        <v>83</v>
      </c>
      <c r="W951" t="s">
        <v>84</v>
      </c>
      <c r="X951" t="s"/>
      <c r="Y951" t="s">
        <v>85</v>
      </c>
      <c r="Z951">
        <f>HYPERLINK("https://hotelmonitor-cachepage.eclerx.com/savepage/tk_15432192199328747_sr_2047.html","info")</f>
        <v/>
      </c>
      <c r="AA951" t="s"/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/>
      <c r="AM951" t="s"/>
      <c r="AN951" t="s">
        <v>87</v>
      </c>
      <c r="AO951" t="s">
        <v>88</v>
      </c>
      <c r="AP951" t="n">
        <v>27</v>
      </c>
      <c r="AQ951" t="s">
        <v>89</v>
      </c>
      <c r="AR951" t="s">
        <v>103</v>
      </c>
      <c r="AS951" t="s"/>
      <c r="AT951" t="s">
        <v>91</v>
      </c>
      <c r="AU951" t="s"/>
      <c r="AV951" t="s"/>
      <c r="AW951" t="s"/>
      <c r="AX951" t="s"/>
      <c r="AY951" t="s"/>
      <c r="AZ951" t="s"/>
      <c r="BA951" t="s"/>
      <c r="BB951" t="n">
        <v>535055</v>
      </c>
      <c r="BC951" t="s"/>
      <c r="BD951" t="s"/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93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624</v>
      </c>
      <c r="F952" t="s"/>
      <c r="G952" t="s">
        <v>74</v>
      </c>
      <c r="H952" t="s">
        <v>75</v>
      </c>
      <c r="I952" t="s"/>
      <c r="J952" t="s">
        <v>76</v>
      </c>
      <c r="K952" t="n">
        <v>83</v>
      </c>
      <c r="L952" t="s">
        <v>77</v>
      </c>
      <c r="M952" t="s"/>
      <c r="N952" t="s">
        <v>78</v>
      </c>
      <c r="O952" t="s">
        <v>79</v>
      </c>
      <c r="P952" t="s">
        <v>624</v>
      </c>
      <c r="Q952" t="s"/>
      <c r="R952" t="s">
        <v>80</v>
      </c>
      <c r="S952" t="s">
        <v>226</v>
      </c>
      <c r="T952" t="s">
        <v>82</v>
      </c>
      <c r="U952" t="s"/>
      <c r="V952" t="s">
        <v>83</v>
      </c>
      <c r="W952" t="s">
        <v>84</v>
      </c>
      <c r="X952" t="s"/>
      <c r="Y952" t="s">
        <v>85</v>
      </c>
      <c r="Z952">
        <f>HYPERLINK("https://hotelmonitor-cachepage.eclerx.com/savepage/tk_15432192199328747_sr_2047.html","info")</f>
        <v/>
      </c>
      <c r="AA952" t="s"/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/>
      <c r="AM952" t="s"/>
      <c r="AN952" t="s">
        <v>87</v>
      </c>
      <c r="AO952" t="s">
        <v>88</v>
      </c>
      <c r="AP952" t="n">
        <v>27</v>
      </c>
      <c r="AQ952" t="s">
        <v>89</v>
      </c>
      <c r="AR952" t="s">
        <v>97</v>
      </c>
      <c r="AS952" t="s"/>
      <c r="AT952" t="s">
        <v>91</v>
      </c>
      <c r="AU952" t="s"/>
      <c r="AV952" t="s"/>
      <c r="AW952" t="s"/>
      <c r="AX952" t="s"/>
      <c r="AY952" t="s"/>
      <c r="AZ952" t="s"/>
      <c r="BA952" t="s"/>
      <c r="BB952" t="n">
        <v>535055</v>
      </c>
      <c r="BC952" t="s"/>
      <c r="BD952" t="s"/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93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624</v>
      </c>
      <c r="F953" t="s"/>
      <c r="G953" t="s">
        <v>74</v>
      </c>
      <c r="H953" t="s">
        <v>75</v>
      </c>
      <c r="I953" t="s"/>
      <c r="J953" t="s">
        <v>76</v>
      </c>
      <c r="K953" t="n">
        <v>73</v>
      </c>
      <c r="L953" t="s">
        <v>77</v>
      </c>
      <c r="M953" t="s"/>
      <c r="N953" t="s">
        <v>78</v>
      </c>
      <c r="O953" t="s">
        <v>79</v>
      </c>
      <c r="P953" t="s">
        <v>624</v>
      </c>
      <c r="Q953" t="s"/>
      <c r="R953" t="s">
        <v>80</v>
      </c>
      <c r="S953" t="s">
        <v>477</v>
      </c>
      <c r="T953" t="s">
        <v>82</v>
      </c>
      <c r="U953" t="s"/>
      <c r="V953" t="s">
        <v>83</v>
      </c>
      <c r="W953" t="s">
        <v>84</v>
      </c>
      <c r="X953" t="s"/>
      <c r="Y953" t="s">
        <v>85</v>
      </c>
      <c r="Z953">
        <f>HYPERLINK("https://hotelmonitor-cachepage.eclerx.com/savepage/tk_15432192199328747_sr_2047.html","info")</f>
        <v/>
      </c>
      <c r="AA953" t="s"/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/>
      <c r="AM953" t="s"/>
      <c r="AN953" t="s">
        <v>87</v>
      </c>
      <c r="AO953" t="s">
        <v>88</v>
      </c>
      <c r="AP953" t="n">
        <v>27</v>
      </c>
      <c r="AQ953" t="s">
        <v>89</v>
      </c>
      <c r="AR953" t="s">
        <v>106</v>
      </c>
      <c r="AS953" t="s"/>
      <c r="AT953" t="s">
        <v>91</v>
      </c>
      <c r="AU953" t="s"/>
      <c r="AV953" t="s"/>
      <c r="AW953" t="s"/>
      <c r="AX953" t="s"/>
      <c r="AY953" t="s"/>
      <c r="AZ953" t="s"/>
      <c r="BA953" t="s"/>
      <c r="BB953" t="n">
        <v>535055</v>
      </c>
      <c r="BC953" t="s"/>
      <c r="BD953" t="s"/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93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624</v>
      </c>
      <c r="F954" t="s"/>
      <c r="G954" t="s">
        <v>74</v>
      </c>
      <c r="H954" t="s">
        <v>75</v>
      </c>
      <c r="I954" t="s"/>
      <c r="J954" t="s">
        <v>76</v>
      </c>
      <c r="K954" t="n">
        <v>83</v>
      </c>
      <c r="L954" t="s">
        <v>77</v>
      </c>
      <c r="M954" t="s"/>
      <c r="N954" t="s">
        <v>78</v>
      </c>
      <c r="O954" t="s">
        <v>79</v>
      </c>
      <c r="P954" t="s">
        <v>624</v>
      </c>
      <c r="Q954" t="s"/>
      <c r="R954" t="s">
        <v>80</v>
      </c>
      <c r="S954" t="s">
        <v>226</v>
      </c>
      <c r="T954" t="s">
        <v>82</v>
      </c>
      <c r="U954" t="s"/>
      <c r="V954" t="s">
        <v>83</v>
      </c>
      <c r="W954" t="s">
        <v>84</v>
      </c>
      <c r="X954" t="s"/>
      <c r="Y954" t="s">
        <v>85</v>
      </c>
      <c r="Z954">
        <f>HYPERLINK("https://hotelmonitor-cachepage.eclerx.com/savepage/tk_15432192199328747_sr_2047.html","info")</f>
        <v/>
      </c>
      <c r="AA954" t="s"/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/>
      <c r="AM954" t="s"/>
      <c r="AN954" t="s">
        <v>87</v>
      </c>
      <c r="AO954" t="s">
        <v>88</v>
      </c>
      <c r="AP954" t="n">
        <v>27</v>
      </c>
      <c r="AQ954" t="s">
        <v>89</v>
      </c>
      <c r="AR954" t="s">
        <v>116</v>
      </c>
      <c r="AS954" t="s"/>
      <c r="AT954" t="s">
        <v>91</v>
      </c>
      <c r="AU954" t="s"/>
      <c r="AV954" t="s"/>
      <c r="AW954" t="s"/>
      <c r="AX954" t="s"/>
      <c r="AY954" t="s"/>
      <c r="AZ954" t="s"/>
      <c r="BA954" t="s"/>
      <c r="BB954" t="n">
        <v>535055</v>
      </c>
      <c r="BC954" t="s"/>
      <c r="BD954" t="s"/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93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624</v>
      </c>
      <c r="F955" t="s"/>
      <c r="G955" t="s">
        <v>74</v>
      </c>
      <c r="H955" t="s">
        <v>75</v>
      </c>
      <c r="I955" t="s"/>
      <c r="J955" t="s">
        <v>76</v>
      </c>
      <c r="K955" t="n">
        <v>66</v>
      </c>
      <c r="L955" t="s">
        <v>77</v>
      </c>
      <c r="M955" t="s"/>
      <c r="N955" t="s">
        <v>78</v>
      </c>
      <c r="O955" t="s">
        <v>79</v>
      </c>
      <c r="P955" t="s">
        <v>624</v>
      </c>
      <c r="Q955" t="s"/>
      <c r="R955" t="s">
        <v>80</v>
      </c>
      <c r="S955" t="s">
        <v>120</v>
      </c>
      <c r="T955" t="s">
        <v>82</v>
      </c>
      <c r="U955" t="s"/>
      <c r="V955" t="s">
        <v>83</v>
      </c>
      <c r="W955" t="s">
        <v>84</v>
      </c>
      <c r="X955" t="s"/>
      <c r="Y955" t="s">
        <v>85</v>
      </c>
      <c r="Z955">
        <f>HYPERLINK("https://hotelmonitor-cachepage.eclerx.com/savepage/tk_15432192199328747_sr_2047.html","info")</f>
        <v/>
      </c>
      <c r="AA955" t="s"/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/>
      <c r="AM955" t="s"/>
      <c r="AN955" t="s">
        <v>87</v>
      </c>
      <c r="AO955" t="s">
        <v>88</v>
      </c>
      <c r="AP955" t="n">
        <v>27</v>
      </c>
      <c r="AQ955" t="s">
        <v>89</v>
      </c>
      <c r="AR955" t="s">
        <v>99</v>
      </c>
      <c r="AS955" t="s"/>
      <c r="AT955" t="s">
        <v>91</v>
      </c>
      <c r="AU955" t="s"/>
      <c r="AV955" t="s"/>
      <c r="AW955" t="s"/>
      <c r="AX955" t="s"/>
      <c r="AY955" t="s"/>
      <c r="AZ955" t="s"/>
      <c r="BA955" t="s"/>
      <c r="BB955" t="n">
        <v>535055</v>
      </c>
      <c r="BC955" t="s"/>
      <c r="BD955" t="s"/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93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624</v>
      </c>
      <c r="F956" t="s"/>
      <c r="G956" t="s">
        <v>74</v>
      </c>
      <c r="H956" t="s">
        <v>75</v>
      </c>
      <c r="I956" t="s"/>
      <c r="J956" t="s">
        <v>76</v>
      </c>
      <c r="K956" t="n">
        <v>72</v>
      </c>
      <c r="L956" t="s">
        <v>77</v>
      </c>
      <c r="M956" t="s"/>
      <c r="N956" t="s">
        <v>78</v>
      </c>
      <c r="O956" t="s">
        <v>79</v>
      </c>
      <c r="P956" t="s">
        <v>624</v>
      </c>
      <c r="Q956" t="s"/>
      <c r="R956" t="s">
        <v>80</v>
      </c>
      <c r="S956" t="s">
        <v>186</v>
      </c>
      <c r="T956" t="s">
        <v>82</v>
      </c>
      <c r="U956" t="s"/>
      <c r="V956" t="s">
        <v>83</v>
      </c>
      <c r="W956" t="s">
        <v>84</v>
      </c>
      <c r="X956" t="s"/>
      <c r="Y956" t="s">
        <v>85</v>
      </c>
      <c r="Z956">
        <f>HYPERLINK("https://hotelmonitor-cachepage.eclerx.com/savepage/tk_15432192199328747_sr_2047.html","info")</f>
        <v/>
      </c>
      <c r="AA956" t="s"/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/>
      <c r="AM956" t="s"/>
      <c r="AN956" t="s">
        <v>87</v>
      </c>
      <c r="AO956" t="s">
        <v>88</v>
      </c>
      <c r="AP956" t="n">
        <v>27</v>
      </c>
      <c r="AQ956" t="s">
        <v>89</v>
      </c>
      <c r="AR956" t="s">
        <v>113</v>
      </c>
      <c r="AS956" t="s"/>
      <c r="AT956" t="s">
        <v>91</v>
      </c>
      <c r="AU956" t="s"/>
      <c r="AV956" t="s"/>
      <c r="AW956" t="s"/>
      <c r="AX956" t="s"/>
      <c r="AY956" t="s"/>
      <c r="AZ956" t="s"/>
      <c r="BA956" t="s"/>
      <c r="BB956" t="n">
        <v>535055</v>
      </c>
      <c r="BC956" t="s"/>
      <c r="BD956" t="s"/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93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624</v>
      </c>
      <c r="F957" t="s"/>
      <c r="G957" t="s">
        <v>74</v>
      </c>
      <c r="H957" t="s">
        <v>75</v>
      </c>
      <c r="I957" t="s"/>
      <c r="J957" t="s">
        <v>76</v>
      </c>
      <c r="K957" t="n">
        <v>69</v>
      </c>
      <c r="L957" t="s">
        <v>77</v>
      </c>
      <c r="M957" t="s"/>
      <c r="N957" t="s">
        <v>78</v>
      </c>
      <c r="O957" t="s">
        <v>79</v>
      </c>
      <c r="P957" t="s">
        <v>624</v>
      </c>
      <c r="Q957" t="s"/>
      <c r="R957" t="s">
        <v>80</v>
      </c>
      <c r="S957" t="s">
        <v>354</v>
      </c>
      <c r="T957" t="s">
        <v>82</v>
      </c>
      <c r="U957" t="s"/>
      <c r="V957" t="s">
        <v>83</v>
      </c>
      <c r="W957" t="s">
        <v>84</v>
      </c>
      <c r="X957" t="s"/>
      <c r="Y957" t="s">
        <v>85</v>
      </c>
      <c r="Z957">
        <f>HYPERLINK("https://hotelmonitor-cachepage.eclerx.com/savepage/tk_15432192199328747_sr_2047.html","info")</f>
        <v/>
      </c>
      <c r="AA957" t="s"/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/>
      <c r="AM957" t="s"/>
      <c r="AN957" t="s">
        <v>87</v>
      </c>
      <c r="AO957" t="s">
        <v>88</v>
      </c>
      <c r="AP957" t="n">
        <v>27</v>
      </c>
      <c r="AQ957" t="s">
        <v>89</v>
      </c>
      <c r="AR957" t="s">
        <v>109</v>
      </c>
      <c r="AS957" t="s"/>
      <c r="AT957" t="s">
        <v>91</v>
      </c>
      <c r="AU957" t="s"/>
      <c r="AV957" t="s"/>
      <c r="AW957" t="s"/>
      <c r="AX957" t="s"/>
      <c r="AY957" t="s"/>
      <c r="AZ957" t="s"/>
      <c r="BA957" t="s"/>
      <c r="BB957" t="n">
        <v>535055</v>
      </c>
      <c r="BC957" t="s"/>
      <c r="BD957" t="s"/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93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624</v>
      </c>
      <c r="F958" t="s"/>
      <c r="G958" t="s">
        <v>74</v>
      </c>
      <c r="H958" t="s">
        <v>75</v>
      </c>
      <c r="I958" t="s"/>
      <c r="J958" t="s">
        <v>76</v>
      </c>
      <c r="K958" t="n">
        <v>69</v>
      </c>
      <c r="L958" t="s">
        <v>77</v>
      </c>
      <c r="M958" t="s"/>
      <c r="N958" t="s">
        <v>78</v>
      </c>
      <c r="O958" t="s">
        <v>79</v>
      </c>
      <c r="P958" t="s">
        <v>624</v>
      </c>
      <c r="Q958" t="s"/>
      <c r="R958" t="s">
        <v>80</v>
      </c>
      <c r="S958" t="s">
        <v>354</v>
      </c>
      <c r="T958" t="s">
        <v>82</v>
      </c>
      <c r="U958" t="s"/>
      <c r="V958" t="s">
        <v>83</v>
      </c>
      <c r="W958" t="s">
        <v>84</v>
      </c>
      <c r="X958" t="s"/>
      <c r="Y958" t="s">
        <v>85</v>
      </c>
      <c r="Z958">
        <f>HYPERLINK("https://hotelmonitor-cachepage.eclerx.com/savepage/tk_15432192199328747_sr_2047.html","info")</f>
        <v/>
      </c>
      <c r="AA958" t="s"/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/>
      <c r="AM958" t="s"/>
      <c r="AN958" t="s">
        <v>87</v>
      </c>
      <c r="AO958" t="s">
        <v>88</v>
      </c>
      <c r="AP958" t="n">
        <v>27</v>
      </c>
      <c r="AQ958" t="s">
        <v>89</v>
      </c>
      <c r="AR958" t="s">
        <v>111</v>
      </c>
      <c r="AS958" t="s"/>
      <c r="AT958" t="s">
        <v>91</v>
      </c>
      <c r="AU958" t="s"/>
      <c r="AV958" t="s"/>
      <c r="AW958" t="s"/>
      <c r="AX958" t="s"/>
      <c r="AY958" t="s"/>
      <c r="AZ958" t="s"/>
      <c r="BA958" t="s"/>
      <c r="BB958" t="n">
        <v>535055</v>
      </c>
      <c r="BC958" t="s"/>
      <c r="BD958" t="s"/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93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624</v>
      </c>
      <c r="F959" t="s"/>
      <c r="G959" t="s">
        <v>74</v>
      </c>
      <c r="H959" t="s">
        <v>75</v>
      </c>
      <c r="I959" t="s"/>
      <c r="J959" t="s">
        <v>76</v>
      </c>
      <c r="K959" t="n">
        <v>73</v>
      </c>
      <c r="L959" t="s">
        <v>77</v>
      </c>
      <c r="M959" t="s"/>
      <c r="N959" t="s">
        <v>78</v>
      </c>
      <c r="O959" t="s">
        <v>79</v>
      </c>
      <c r="P959" t="s">
        <v>624</v>
      </c>
      <c r="Q959" t="s"/>
      <c r="R959" t="s">
        <v>80</v>
      </c>
      <c r="S959" t="s">
        <v>477</v>
      </c>
      <c r="T959" t="s">
        <v>82</v>
      </c>
      <c r="U959" t="s"/>
      <c r="V959" t="s">
        <v>83</v>
      </c>
      <c r="W959" t="s">
        <v>84</v>
      </c>
      <c r="X959" t="s"/>
      <c r="Y959" t="s">
        <v>85</v>
      </c>
      <c r="Z959">
        <f>HYPERLINK("https://hotelmonitor-cachepage.eclerx.com/savepage/tk_15432192199328747_sr_2047.html","info")</f>
        <v/>
      </c>
      <c r="AA959" t="s"/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/>
      <c r="AM959" t="s"/>
      <c r="AN959" t="s">
        <v>87</v>
      </c>
      <c r="AO959" t="s">
        <v>88</v>
      </c>
      <c r="AP959" t="n">
        <v>27</v>
      </c>
      <c r="AQ959" t="s">
        <v>89</v>
      </c>
      <c r="AR959" t="s">
        <v>105</v>
      </c>
      <c r="AS959" t="s"/>
      <c r="AT959" t="s">
        <v>91</v>
      </c>
      <c r="AU959" t="s"/>
      <c r="AV959" t="s"/>
      <c r="AW959" t="s"/>
      <c r="AX959" t="s"/>
      <c r="AY959" t="s"/>
      <c r="AZ959" t="s"/>
      <c r="BA959" t="s"/>
      <c r="BB959" t="n">
        <v>535055</v>
      </c>
      <c r="BC959" t="s"/>
      <c r="BD959" t="s"/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93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624</v>
      </c>
      <c r="F960" t="s"/>
      <c r="G960" t="s">
        <v>74</v>
      </c>
      <c r="H960" t="s">
        <v>75</v>
      </c>
      <c r="I960" t="s"/>
      <c r="J960" t="s">
        <v>76</v>
      </c>
      <c r="K960" t="n">
        <v>71</v>
      </c>
      <c r="L960" t="s">
        <v>77</v>
      </c>
      <c r="M960" t="s"/>
      <c r="N960" t="s">
        <v>78</v>
      </c>
      <c r="O960" t="s">
        <v>79</v>
      </c>
      <c r="P960" t="s">
        <v>624</v>
      </c>
      <c r="Q960" t="s"/>
      <c r="R960" t="s">
        <v>80</v>
      </c>
      <c r="S960" t="s">
        <v>187</v>
      </c>
      <c r="T960" t="s">
        <v>82</v>
      </c>
      <c r="U960" t="s"/>
      <c r="V960" t="s">
        <v>83</v>
      </c>
      <c r="W960" t="s">
        <v>84</v>
      </c>
      <c r="X960" t="s"/>
      <c r="Y960" t="s">
        <v>85</v>
      </c>
      <c r="Z960">
        <f>HYPERLINK("https://hotelmonitor-cachepage.eclerx.com/savepage/tk_15432192199328747_sr_2047.html","info")</f>
        <v/>
      </c>
      <c r="AA960" t="s"/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/>
      <c r="AM960" t="s"/>
      <c r="AN960" t="s">
        <v>87</v>
      </c>
      <c r="AO960" t="s">
        <v>88</v>
      </c>
      <c r="AP960" t="n">
        <v>27</v>
      </c>
      <c r="AQ960" t="s">
        <v>89</v>
      </c>
      <c r="AR960" t="s">
        <v>115</v>
      </c>
      <c r="AS960" t="s"/>
      <c r="AT960" t="s">
        <v>91</v>
      </c>
      <c r="AU960" t="s"/>
      <c r="AV960" t="s"/>
      <c r="AW960" t="s"/>
      <c r="AX960" t="s"/>
      <c r="AY960" t="s"/>
      <c r="AZ960" t="s"/>
      <c r="BA960" t="s"/>
      <c r="BB960" t="n">
        <v>535055</v>
      </c>
      <c r="BC960" t="s"/>
      <c r="BD960" t="s"/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93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625</v>
      </c>
      <c r="F961" t="s"/>
      <c r="G961" t="s">
        <v>74</v>
      </c>
      <c r="H961" t="s">
        <v>75</v>
      </c>
      <c r="I961" t="s"/>
      <c r="J961" t="s">
        <v>76</v>
      </c>
      <c r="K961" t="n">
        <v>94</v>
      </c>
      <c r="L961" t="s">
        <v>77</v>
      </c>
      <c r="M961" t="s"/>
      <c r="N961" t="s">
        <v>78</v>
      </c>
      <c r="O961" t="s">
        <v>79</v>
      </c>
      <c r="P961" t="s">
        <v>625</v>
      </c>
      <c r="Q961" t="s"/>
      <c r="R961" t="s">
        <v>80</v>
      </c>
      <c r="S961" t="s">
        <v>237</v>
      </c>
      <c r="T961" t="s">
        <v>82</v>
      </c>
      <c r="U961" t="s"/>
      <c r="V961" t="s">
        <v>83</v>
      </c>
      <c r="W961" t="s">
        <v>84</v>
      </c>
      <c r="X961" t="s"/>
      <c r="Y961" t="s">
        <v>85</v>
      </c>
      <c r="Z961">
        <f>HYPERLINK("https://hotelmonitor-cachepage.eclerx.com/savepage/tk_15432193184702399_sr_2047.html","info")</f>
        <v/>
      </c>
      <c r="AA961" t="s"/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/>
      <c r="AM961" t="s"/>
      <c r="AN961" t="s">
        <v>87</v>
      </c>
      <c r="AO961" t="s">
        <v>88</v>
      </c>
      <c r="AP961" t="n">
        <v>41</v>
      </c>
      <c r="AQ961" t="s">
        <v>89</v>
      </c>
      <c r="AR961" t="s">
        <v>95</v>
      </c>
      <c r="AS961" t="s"/>
      <c r="AT961" t="s">
        <v>91</v>
      </c>
      <c r="AU961" t="s"/>
      <c r="AV961" t="s"/>
      <c r="AW961" t="s"/>
      <c r="AX961" t="s"/>
      <c r="AY961" t="s"/>
      <c r="AZ961" t="s"/>
      <c r="BA961" t="s"/>
      <c r="BB961" t="n">
        <v>549097</v>
      </c>
      <c r="BC961" t="s"/>
      <c r="BD961" t="s"/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93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625</v>
      </c>
      <c r="F962" t="s"/>
      <c r="G962" t="s">
        <v>74</v>
      </c>
      <c r="H962" t="s">
        <v>75</v>
      </c>
      <c r="I962" t="s"/>
      <c r="J962" t="s">
        <v>76</v>
      </c>
      <c r="K962" t="n">
        <v>94</v>
      </c>
      <c r="L962" t="s">
        <v>77</v>
      </c>
      <c r="M962" t="s"/>
      <c r="N962" t="s">
        <v>78</v>
      </c>
      <c r="O962" t="s">
        <v>79</v>
      </c>
      <c r="P962" t="s">
        <v>625</v>
      </c>
      <c r="Q962" t="s"/>
      <c r="R962" t="s">
        <v>80</v>
      </c>
      <c r="S962" t="s">
        <v>237</v>
      </c>
      <c r="T962" t="s">
        <v>82</v>
      </c>
      <c r="U962" t="s"/>
      <c r="V962" t="s">
        <v>83</v>
      </c>
      <c r="W962" t="s">
        <v>84</v>
      </c>
      <c r="X962" t="s"/>
      <c r="Y962" t="s">
        <v>85</v>
      </c>
      <c r="Z962">
        <f>HYPERLINK("https://hotelmonitor-cachepage.eclerx.com/savepage/tk_15432193184702399_sr_2047.html","info")</f>
        <v/>
      </c>
      <c r="AA962" t="s"/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/>
      <c r="AM962" t="s"/>
      <c r="AN962" t="s">
        <v>87</v>
      </c>
      <c r="AO962" t="s">
        <v>88</v>
      </c>
      <c r="AP962" t="n">
        <v>41</v>
      </c>
      <c r="AQ962" t="s">
        <v>89</v>
      </c>
      <c r="AR962" t="s">
        <v>97</v>
      </c>
      <c r="AS962" t="s"/>
      <c r="AT962" t="s">
        <v>91</v>
      </c>
      <c r="AU962" t="s"/>
      <c r="AV962" t="s"/>
      <c r="AW962" t="s"/>
      <c r="AX962" t="s"/>
      <c r="AY962" t="s"/>
      <c r="AZ962" t="s"/>
      <c r="BA962" t="s"/>
      <c r="BB962" t="n">
        <v>549097</v>
      </c>
      <c r="BC962" t="s"/>
      <c r="BD962" t="s"/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93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625</v>
      </c>
      <c r="F963" t="s"/>
      <c r="G963" t="s">
        <v>74</v>
      </c>
      <c r="H963" t="s">
        <v>75</v>
      </c>
      <c r="I963" t="s"/>
      <c r="J963" t="s">
        <v>76</v>
      </c>
      <c r="K963" t="n">
        <v>93</v>
      </c>
      <c r="L963" t="s">
        <v>77</v>
      </c>
      <c r="M963" t="s"/>
      <c r="N963" t="s">
        <v>78</v>
      </c>
      <c r="O963" t="s">
        <v>79</v>
      </c>
      <c r="P963" t="s">
        <v>625</v>
      </c>
      <c r="Q963" t="s"/>
      <c r="R963" t="s">
        <v>80</v>
      </c>
      <c r="S963" t="s">
        <v>248</v>
      </c>
      <c r="T963" t="s">
        <v>82</v>
      </c>
      <c r="U963" t="s"/>
      <c r="V963" t="s">
        <v>83</v>
      </c>
      <c r="W963" t="s">
        <v>84</v>
      </c>
      <c r="X963" t="s"/>
      <c r="Y963" t="s">
        <v>85</v>
      </c>
      <c r="Z963">
        <f>HYPERLINK("https://hotelmonitor-cachepage.eclerx.com/savepage/tk_15432193184702399_sr_2047.html","info")</f>
        <v/>
      </c>
      <c r="AA963" t="s"/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/>
      <c r="AM963" t="s"/>
      <c r="AN963" t="s">
        <v>87</v>
      </c>
      <c r="AO963" t="s">
        <v>88</v>
      </c>
      <c r="AP963" t="n">
        <v>41</v>
      </c>
      <c r="AQ963" t="s">
        <v>89</v>
      </c>
      <c r="AR963" t="s">
        <v>96</v>
      </c>
      <c r="AS963" t="s"/>
      <c r="AT963" t="s">
        <v>91</v>
      </c>
      <c r="AU963" t="s"/>
      <c r="AV963" t="s"/>
      <c r="AW963" t="s"/>
      <c r="AX963" t="s"/>
      <c r="AY963" t="s"/>
      <c r="AZ963" t="s"/>
      <c r="BA963" t="s"/>
      <c r="BB963" t="n">
        <v>549097</v>
      </c>
      <c r="BC963" t="s"/>
      <c r="BD963" t="s"/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93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625</v>
      </c>
      <c r="F964" t="s"/>
      <c r="G964" t="s">
        <v>74</v>
      </c>
      <c r="H964" t="s">
        <v>75</v>
      </c>
      <c r="I964" t="s"/>
      <c r="J964" t="s">
        <v>76</v>
      </c>
      <c r="K964" t="n">
        <v>93</v>
      </c>
      <c r="L964" t="s">
        <v>77</v>
      </c>
      <c r="M964" t="s"/>
      <c r="N964" t="s">
        <v>78</v>
      </c>
      <c r="O964" t="s">
        <v>79</v>
      </c>
      <c r="P964" t="s">
        <v>625</v>
      </c>
      <c r="Q964" t="s"/>
      <c r="R964" t="s">
        <v>80</v>
      </c>
      <c r="S964" t="s">
        <v>248</v>
      </c>
      <c r="T964" t="s">
        <v>82</v>
      </c>
      <c r="U964" t="s"/>
      <c r="V964" t="s">
        <v>83</v>
      </c>
      <c r="W964" t="s">
        <v>84</v>
      </c>
      <c r="X964" t="s"/>
      <c r="Y964" t="s">
        <v>85</v>
      </c>
      <c r="Z964">
        <f>HYPERLINK("https://hotelmonitor-cachepage.eclerx.com/savepage/tk_15432193184702399_sr_2047.html","info")</f>
        <v/>
      </c>
      <c r="AA964" t="s"/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/>
      <c r="AM964" t="s"/>
      <c r="AN964" t="s">
        <v>87</v>
      </c>
      <c r="AO964" t="s">
        <v>88</v>
      </c>
      <c r="AP964" t="n">
        <v>41</v>
      </c>
      <c r="AQ964" t="s">
        <v>89</v>
      </c>
      <c r="AR964" t="s">
        <v>107</v>
      </c>
      <c r="AS964" t="s"/>
      <c r="AT964" t="s">
        <v>91</v>
      </c>
      <c r="AU964" t="s"/>
      <c r="AV964" t="s"/>
      <c r="AW964" t="s"/>
      <c r="AX964" t="s"/>
      <c r="AY964" t="s"/>
      <c r="AZ964" t="s"/>
      <c r="BA964" t="s"/>
      <c r="BB964" t="n">
        <v>549097</v>
      </c>
      <c r="BC964" t="s"/>
      <c r="BD964" t="s"/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93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625</v>
      </c>
      <c r="F965" t="s"/>
      <c r="G965" t="s">
        <v>74</v>
      </c>
      <c r="H965" t="s">
        <v>75</v>
      </c>
      <c r="I965" t="s"/>
      <c r="J965" t="s">
        <v>76</v>
      </c>
      <c r="K965" t="n">
        <v>93</v>
      </c>
      <c r="L965" t="s">
        <v>77</v>
      </c>
      <c r="M965" t="s"/>
      <c r="N965" t="s">
        <v>78</v>
      </c>
      <c r="O965" t="s">
        <v>79</v>
      </c>
      <c r="P965" t="s">
        <v>625</v>
      </c>
      <c r="Q965" t="s"/>
      <c r="R965" t="s">
        <v>80</v>
      </c>
      <c r="S965" t="s">
        <v>248</v>
      </c>
      <c r="T965" t="s">
        <v>82</v>
      </c>
      <c r="U965" t="s"/>
      <c r="V965" t="s">
        <v>83</v>
      </c>
      <c r="W965" t="s">
        <v>84</v>
      </c>
      <c r="X965" t="s"/>
      <c r="Y965" t="s">
        <v>85</v>
      </c>
      <c r="Z965">
        <f>HYPERLINK("https://hotelmonitor-cachepage.eclerx.com/savepage/tk_15432193184702399_sr_2047.html","info")</f>
        <v/>
      </c>
      <c r="AA965" t="s"/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/>
      <c r="AM965" t="s"/>
      <c r="AN965" t="s">
        <v>87</v>
      </c>
      <c r="AO965" t="s">
        <v>88</v>
      </c>
      <c r="AP965" t="n">
        <v>41</v>
      </c>
      <c r="AQ965" t="s">
        <v>89</v>
      </c>
      <c r="AR965" t="s">
        <v>106</v>
      </c>
      <c r="AS965" t="s"/>
      <c r="AT965" t="s">
        <v>91</v>
      </c>
      <c r="AU965" t="s"/>
      <c r="AV965" t="s"/>
      <c r="AW965" t="s"/>
      <c r="AX965" t="s"/>
      <c r="AY965" t="s"/>
      <c r="AZ965" t="s"/>
      <c r="BA965" t="s"/>
      <c r="BB965" t="n">
        <v>549097</v>
      </c>
      <c r="BC965" t="s"/>
      <c r="BD965" t="s"/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93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625</v>
      </c>
      <c r="F966" t="s"/>
      <c r="G966" t="s">
        <v>74</v>
      </c>
      <c r="H966" t="s">
        <v>75</v>
      </c>
      <c r="I966" t="s"/>
      <c r="J966" t="s">
        <v>76</v>
      </c>
      <c r="K966" t="n">
        <v>93</v>
      </c>
      <c r="L966" t="s">
        <v>77</v>
      </c>
      <c r="M966" t="s"/>
      <c r="N966" t="s">
        <v>78</v>
      </c>
      <c r="O966" t="s">
        <v>79</v>
      </c>
      <c r="P966" t="s">
        <v>625</v>
      </c>
      <c r="Q966" t="s"/>
      <c r="R966" t="s">
        <v>80</v>
      </c>
      <c r="S966" t="s">
        <v>248</v>
      </c>
      <c r="T966" t="s">
        <v>82</v>
      </c>
      <c r="U966" t="s"/>
      <c r="V966" t="s">
        <v>83</v>
      </c>
      <c r="W966" t="s">
        <v>84</v>
      </c>
      <c r="X966" t="s"/>
      <c r="Y966" t="s">
        <v>85</v>
      </c>
      <c r="Z966">
        <f>HYPERLINK("https://hotelmonitor-cachepage.eclerx.com/savepage/tk_15432193184702399_sr_2047.html","info")</f>
        <v/>
      </c>
      <c r="AA966" t="s"/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/>
      <c r="AM966" t="s"/>
      <c r="AN966" t="s">
        <v>87</v>
      </c>
      <c r="AO966" t="s">
        <v>88</v>
      </c>
      <c r="AP966" t="n">
        <v>41</v>
      </c>
      <c r="AQ966" t="s">
        <v>89</v>
      </c>
      <c r="AR966" t="s">
        <v>96</v>
      </c>
      <c r="AS966" t="s"/>
      <c r="AT966" t="s">
        <v>91</v>
      </c>
      <c r="AU966" t="s"/>
      <c r="AV966" t="s"/>
      <c r="AW966" t="s"/>
      <c r="AX966" t="s"/>
      <c r="AY966" t="s"/>
      <c r="AZ966" t="s"/>
      <c r="BA966" t="s"/>
      <c r="BB966" t="n">
        <v>549097</v>
      </c>
      <c r="BC966" t="s"/>
      <c r="BD966" t="s"/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93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626</v>
      </c>
      <c r="F967" t="n">
        <v>272063</v>
      </c>
      <c r="G967" t="s">
        <v>74</v>
      </c>
      <c r="H967" t="s">
        <v>75</v>
      </c>
      <c r="I967" t="s"/>
      <c r="J967" t="s">
        <v>76</v>
      </c>
      <c r="K967" t="n">
        <v>130</v>
      </c>
      <c r="L967" t="s">
        <v>77</v>
      </c>
      <c r="M967" t="s"/>
      <c r="N967" t="s">
        <v>78</v>
      </c>
      <c r="O967" t="s">
        <v>79</v>
      </c>
      <c r="P967" t="s">
        <v>627</v>
      </c>
      <c r="Q967" t="s"/>
      <c r="R967" t="s">
        <v>80</v>
      </c>
      <c r="S967" t="s">
        <v>341</v>
      </c>
      <c r="T967" t="s">
        <v>82</v>
      </c>
      <c r="U967" t="s"/>
      <c r="V967" t="s">
        <v>83</v>
      </c>
      <c r="W967" t="s">
        <v>84</v>
      </c>
      <c r="X967" t="s"/>
      <c r="Y967" t="s">
        <v>85</v>
      </c>
      <c r="Z967">
        <f>HYPERLINK("https://hotelmonitor-cachepage.eclerx.com/savepage/tk_15432195367306352_sr_2047.html","info")</f>
        <v/>
      </c>
      <c r="AA967" t="n">
        <v>87338</v>
      </c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/>
      <c r="AM967" t="s"/>
      <c r="AN967" t="s">
        <v>87</v>
      </c>
      <c r="AO967" t="s">
        <v>88</v>
      </c>
      <c r="AP967" t="n">
        <v>72</v>
      </c>
      <c r="AQ967" t="s">
        <v>89</v>
      </c>
      <c r="AR967" t="s">
        <v>99</v>
      </c>
      <c r="AS967" t="s"/>
      <c r="AT967" t="s">
        <v>91</v>
      </c>
      <c r="AU967" t="s"/>
      <c r="AV967" t="s"/>
      <c r="AW967" t="s"/>
      <c r="AX967" t="s"/>
      <c r="AY967" t="n">
        <v>2277222</v>
      </c>
      <c r="AZ967" t="s">
        <v>628</v>
      </c>
      <c r="BA967" t="s"/>
      <c r="BB967" t="n">
        <v>1105939</v>
      </c>
      <c r="BC967" t="n">
        <v>-16.837078</v>
      </c>
      <c r="BD967" t="n">
        <v>28.233837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93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626</v>
      </c>
      <c r="F968" t="n">
        <v>272063</v>
      </c>
      <c r="G968" t="s">
        <v>74</v>
      </c>
      <c r="H968" t="s">
        <v>75</v>
      </c>
      <c r="I968" t="s"/>
      <c r="J968" t="s">
        <v>76</v>
      </c>
      <c r="K968" t="n">
        <v>146</v>
      </c>
      <c r="L968" t="s">
        <v>77</v>
      </c>
      <c r="M968" t="s"/>
      <c r="N968" t="s">
        <v>78</v>
      </c>
      <c r="O968" t="s">
        <v>79</v>
      </c>
      <c r="P968" t="s">
        <v>627</v>
      </c>
      <c r="Q968" t="s"/>
      <c r="R968" t="s">
        <v>80</v>
      </c>
      <c r="S968" t="s">
        <v>383</v>
      </c>
      <c r="T968" t="s">
        <v>82</v>
      </c>
      <c r="U968" t="s"/>
      <c r="V968" t="s">
        <v>83</v>
      </c>
      <c r="W968" t="s">
        <v>84</v>
      </c>
      <c r="X968" t="s"/>
      <c r="Y968" t="s">
        <v>85</v>
      </c>
      <c r="Z968">
        <f>HYPERLINK("https://hotelmonitor-cachepage.eclerx.com/savepage/tk_15432195367306352_sr_2047.html","info")</f>
        <v/>
      </c>
      <c r="AA968" t="n">
        <v>87338</v>
      </c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/>
      <c r="AM968" t="s"/>
      <c r="AN968" t="s">
        <v>87</v>
      </c>
      <c r="AO968" t="s">
        <v>88</v>
      </c>
      <c r="AP968" t="n">
        <v>72</v>
      </c>
      <c r="AQ968" t="s">
        <v>89</v>
      </c>
      <c r="AR968" t="s">
        <v>90</v>
      </c>
      <c r="AS968" t="s"/>
      <c r="AT968" t="s">
        <v>91</v>
      </c>
      <c r="AU968" t="s"/>
      <c r="AV968" t="s"/>
      <c r="AW968" t="s"/>
      <c r="AX968" t="s"/>
      <c r="AY968" t="n">
        <v>2277222</v>
      </c>
      <c r="AZ968" t="s">
        <v>628</v>
      </c>
      <c r="BA968" t="s"/>
      <c r="BB968" t="n">
        <v>1105939</v>
      </c>
      <c r="BC968" t="n">
        <v>-16.837078</v>
      </c>
      <c r="BD968" t="n">
        <v>28.233837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93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626</v>
      </c>
      <c r="F969" t="n">
        <v>272063</v>
      </c>
      <c r="G969" t="s">
        <v>74</v>
      </c>
      <c r="H969" t="s">
        <v>75</v>
      </c>
      <c r="I969" t="s"/>
      <c r="J969" t="s">
        <v>76</v>
      </c>
      <c r="K969" t="n">
        <v>140</v>
      </c>
      <c r="L969" t="s">
        <v>77</v>
      </c>
      <c r="M969" t="s"/>
      <c r="N969" t="s">
        <v>78</v>
      </c>
      <c r="O969" t="s">
        <v>79</v>
      </c>
      <c r="P969" t="s">
        <v>627</v>
      </c>
      <c r="Q969" t="s"/>
      <c r="R969" t="s">
        <v>80</v>
      </c>
      <c r="S969" t="s">
        <v>566</v>
      </c>
      <c r="T969" t="s">
        <v>82</v>
      </c>
      <c r="U969" t="s"/>
      <c r="V969" t="s">
        <v>83</v>
      </c>
      <c r="W969" t="s">
        <v>84</v>
      </c>
      <c r="X969" t="s"/>
      <c r="Y969" t="s">
        <v>85</v>
      </c>
      <c r="Z969">
        <f>HYPERLINK("https://hotelmonitor-cachepage.eclerx.com/savepage/tk_15432195367306352_sr_2047.html","info")</f>
        <v/>
      </c>
      <c r="AA969" t="n">
        <v>87338</v>
      </c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/>
      <c r="AM969" t="s"/>
      <c r="AN969" t="s">
        <v>87</v>
      </c>
      <c r="AO969" t="s">
        <v>88</v>
      </c>
      <c r="AP969" t="n">
        <v>72</v>
      </c>
      <c r="AQ969" t="s">
        <v>89</v>
      </c>
      <c r="AR969" t="s">
        <v>113</v>
      </c>
      <c r="AS969" t="s"/>
      <c r="AT969" t="s">
        <v>91</v>
      </c>
      <c r="AU969" t="s"/>
      <c r="AV969" t="s"/>
      <c r="AW969" t="s"/>
      <c r="AX969" t="s"/>
      <c r="AY969" t="n">
        <v>2277222</v>
      </c>
      <c r="AZ969" t="s">
        <v>628</v>
      </c>
      <c r="BA969" t="s"/>
      <c r="BB969" t="n">
        <v>1105939</v>
      </c>
      <c r="BC969" t="n">
        <v>-16.837078</v>
      </c>
      <c r="BD969" t="n">
        <v>28.233837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93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626</v>
      </c>
      <c r="F970" t="n">
        <v>272063</v>
      </c>
      <c r="G970" t="s">
        <v>74</v>
      </c>
      <c r="H970" t="s">
        <v>75</v>
      </c>
      <c r="I970" t="s"/>
      <c r="J970" t="s">
        <v>76</v>
      </c>
      <c r="K970" t="n">
        <v>136</v>
      </c>
      <c r="L970" t="s">
        <v>77</v>
      </c>
      <c r="M970" t="s"/>
      <c r="N970" t="s">
        <v>78</v>
      </c>
      <c r="O970" t="s">
        <v>79</v>
      </c>
      <c r="P970" t="s">
        <v>627</v>
      </c>
      <c r="Q970" t="s"/>
      <c r="R970" t="s">
        <v>80</v>
      </c>
      <c r="S970" t="s">
        <v>629</v>
      </c>
      <c r="T970" t="s">
        <v>82</v>
      </c>
      <c r="U970" t="s"/>
      <c r="V970" t="s">
        <v>83</v>
      </c>
      <c r="W970" t="s">
        <v>84</v>
      </c>
      <c r="X970" t="s"/>
      <c r="Y970" t="s">
        <v>85</v>
      </c>
      <c r="Z970">
        <f>HYPERLINK("https://hotelmonitor-cachepage.eclerx.com/savepage/tk_15432195367306352_sr_2047.html","info")</f>
        <v/>
      </c>
      <c r="AA970" t="n">
        <v>87338</v>
      </c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/>
      <c r="AM970" t="s"/>
      <c r="AN970" t="s">
        <v>87</v>
      </c>
      <c r="AO970" t="s">
        <v>88</v>
      </c>
      <c r="AP970" t="n">
        <v>72</v>
      </c>
      <c r="AQ970" t="s">
        <v>89</v>
      </c>
      <c r="AR970" t="s">
        <v>111</v>
      </c>
      <c r="AS970" t="s"/>
      <c r="AT970" t="s">
        <v>91</v>
      </c>
      <c r="AU970" t="s"/>
      <c r="AV970" t="s"/>
      <c r="AW970" t="s"/>
      <c r="AX970" t="s"/>
      <c r="AY970" t="n">
        <v>2277222</v>
      </c>
      <c r="AZ970" t="s">
        <v>628</v>
      </c>
      <c r="BA970" t="s"/>
      <c r="BB970" t="n">
        <v>1105939</v>
      </c>
      <c r="BC970" t="n">
        <v>-16.837078</v>
      </c>
      <c r="BD970" t="n">
        <v>28.233837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93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630</v>
      </c>
      <c r="F971" t="s"/>
      <c r="G971" t="s">
        <v>74</v>
      </c>
      <c r="H971" t="s">
        <v>75</v>
      </c>
      <c r="I971" t="s"/>
      <c r="J971" t="s">
        <v>76</v>
      </c>
      <c r="K971" t="n">
        <v>80</v>
      </c>
      <c r="L971" t="s">
        <v>77</v>
      </c>
      <c r="M971" t="s"/>
      <c r="N971" t="s">
        <v>78</v>
      </c>
      <c r="O971" t="s">
        <v>79</v>
      </c>
      <c r="P971" t="s">
        <v>630</v>
      </c>
      <c r="Q971" t="s"/>
      <c r="R971" t="s">
        <v>80</v>
      </c>
      <c r="S971" t="s">
        <v>188</v>
      </c>
      <c r="T971" t="s">
        <v>82</v>
      </c>
      <c r="U971" t="s"/>
      <c r="V971" t="s">
        <v>83</v>
      </c>
      <c r="W971" t="s">
        <v>84</v>
      </c>
      <c r="X971" t="s"/>
      <c r="Y971" t="s">
        <v>85</v>
      </c>
      <c r="Z971">
        <f>HYPERLINK("https://hotelmonitor-cachepage.eclerx.com/savepage/tk_1543224227926941_sr_2047.html","info")</f>
        <v/>
      </c>
      <c r="AA971" t="s"/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/>
      <c r="AM971" t="s"/>
      <c r="AN971" t="s">
        <v>87</v>
      </c>
      <c r="AO971" t="s">
        <v>88</v>
      </c>
      <c r="AP971" t="n">
        <v>732</v>
      </c>
      <c r="AQ971" t="s">
        <v>89</v>
      </c>
      <c r="AR971" t="s">
        <v>121</v>
      </c>
      <c r="AS971" t="s"/>
      <c r="AT971" t="s">
        <v>91</v>
      </c>
      <c r="AU971" t="s"/>
      <c r="AV971" t="s"/>
      <c r="AW971" t="s"/>
      <c r="AX971" t="s"/>
      <c r="AY971" t="s"/>
      <c r="AZ971" t="s"/>
      <c r="BA971" t="s"/>
      <c r="BB971" t="s"/>
      <c r="BC971" t="s"/>
      <c r="BD971" t="s"/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93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631</v>
      </c>
      <c r="F972" t="n">
        <v>72130</v>
      </c>
      <c r="G972" t="s">
        <v>74</v>
      </c>
      <c r="H972" t="s">
        <v>75</v>
      </c>
      <c r="I972" t="s"/>
      <c r="J972" t="s">
        <v>76</v>
      </c>
      <c r="K972" t="n">
        <v>363</v>
      </c>
      <c r="L972" t="s">
        <v>77</v>
      </c>
      <c r="M972" t="s"/>
      <c r="N972" t="s">
        <v>78</v>
      </c>
      <c r="O972" t="s">
        <v>79</v>
      </c>
      <c r="P972" t="s">
        <v>632</v>
      </c>
      <c r="Q972" t="s"/>
      <c r="R972" t="s">
        <v>80</v>
      </c>
      <c r="S972" t="s">
        <v>633</v>
      </c>
      <c r="T972" t="s">
        <v>82</v>
      </c>
      <c r="U972" t="s"/>
      <c r="V972" t="s">
        <v>83</v>
      </c>
      <c r="W972" t="s">
        <v>84</v>
      </c>
      <c r="X972" t="s"/>
      <c r="Y972" t="s">
        <v>85</v>
      </c>
      <c r="Z972">
        <f>HYPERLINK("https://hotelmonitor-cachepage.eclerx.com/savepage/tk_15432195787664888_sr_2047.html","info")</f>
        <v/>
      </c>
      <c r="AA972" t="n">
        <v>5049</v>
      </c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/>
      <c r="AM972" t="s"/>
      <c r="AN972" t="s">
        <v>87</v>
      </c>
      <c r="AO972" t="s">
        <v>88</v>
      </c>
      <c r="AP972" t="n">
        <v>78</v>
      </c>
      <c r="AQ972" t="s">
        <v>89</v>
      </c>
      <c r="AR972" t="s">
        <v>97</v>
      </c>
      <c r="AS972" t="s"/>
      <c r="AT972" t="s">
        <v>91</v>
      </c>
      <c r="AU972" t="s"/>
      <c r="AV972" t="s"/>
      <c r="AW972" t="s"/>
      <c r="AX972" t="s"/>
      <c r="AY972" t="n">
        <v>2277201</v>
      </c>
      <c r="AZ972" t="s">
        <v>634</v>
      </c>
      <c r="BA972" t="s"/>
      <c r="BB972" t="n">
        <v>446880</v>
      </c>
      <c r="BC972" t="n">
        <v>-16.71411</v>
      </c>
      <c r="BD972" t="n">
        <v>28.062136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93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631</v>
      </c>
      <c r="F973" t="n">
        <v>72130</v>
      </c>
      <c r="G973" t="s">
        <v>74</v>
      </c>
      <c r="H973" t="s">
        <v>75</v>
      </c>
      <c r="I973" t="s"/>
      <c r="J973" t="s">
        <v>76</v>
      </c>
      <c r="K973" t="n">
        <v>536</v>
      </c>
      <c r="L973" t="s">
        <v>77</v>
      </c>
      <c r="M973" t="s"/>
      <c r="N973" t="s">
        <v>78</v>
      </c>
      <c r="O973" t="s">
        <v>79</v>
      </c>
      <c r="P973" t="s">
        <v>632</v>
      </c>
      <c r="Q973" t="s"/>
      <c r="R973" t="s">
        <v>80</v>
      </c>
      <c r="S973" t="s">
        <v>635</v>
      </c>
      <c r="T973" t="s">
        <v>82</v>
      </c>
      <c r="U973" t="s"/>
      <c r="V973" t="s">
        <v>83</v>
      </c>
      <c r="W973" t="s">
        <v>84</v>
      </c>
      <c r="X973" t="s"/>
      <c r="Y973" t="s">
        <v>85</v>
      </c>
      <c r="Z973">
        <f>HYPERLINK("https://hotelmonitor-cachepage.eclerx.com/savepage/tk_15432195787664888_sr_2047.html","info")</f>
        <v/>
      </c>
      <c r="AA973" t="n">
        <v>5049</v>
      </c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/>
      <c r="AM973" t="s"/>
      <c r="AN973" t="s">
        <v>87</v>
      </c>
      <c r="AO973" t="s">
        <v>88</v>
      </c>
      <c r="AP973" t="n">
        <v>78</v>
      </c>
      <c r="AQ973" t="s">
        <v>89</v>
      </c>
      <c r="AR973" t="s">
        <v>126</v>
      </c>
      <c r="AS973" t="s"/>
      <c r="AT973" t="s">
        <v>91</v>
      </c>
      <c r="AU973" t="s"/>
      <c r="AV973" t="s"/>
      <c r="AW973" t="s"/>
      <c r="AX973" t="s"/>
      <c r="AY973" t="n">
        <v>2277201</v>
      </c>
      <c r="AZ973" t="s">
        <v>634</v>
      </c>
      <c r="BA973" t="s"/>
      <c r="BB973" t="n">
        <v>446880</v>
      </c>
      <c r="BC973" t="n">
        <v>-16.71411</v>
      </c>
      <c r="BD973" t="n">
        <v>28.062136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93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631</v>
      </c>
      <c r="F974" t="n">
        <v>72130</v>
      </c>
      <c r="G974" t="s">
        <v>74</v>
      </c>
      <c r="H974" t="s">
        <v>75</v>
      </c>
      <c r="I974" t="s"/>
      <c r="J974" t="s">
        <v>76</v>
      </c>
      <c r="K974" t="n">
        <v>363</v>
      </c>
      <c r="L974" t="s">
        <v>77</v>
      </c>
      <c r="M974" t="s"/>
      <c r="N974" t="s">
        <v>78</v>
      </c>
      <c r="O974" t="s">
        <v>79</v>
      </c>
      <c r="P974" t="s">
        <v>632</v>
      </c>
      <c r="Q974" t="s"/>
      <c r="R974" t="s">
        <v>80</v>
      </c>
      <c r="S974" t="s">
        <v>633</v>
      </c>
      <c r="T974" t="s">
        <v>82</v>
      </c>
      <c r="U974" t="s"/>
      <c r="V974" t="s">
        <v>83</v>
      </c>
      <c r="W974" t="s">
        <v>84</v>
      </c>
      <c r="X974" t="s"/>
      <c r="Y974" t="s">
        <v>85</v>
      </c>
      <c r="Z974">
        <f>HYPERLINK("https://hotelmonitor-cachepage.eclerx.com/savepage/tk_15432195787664888_sr_2047.html","info")</f>
        <v/>
      </c>
      <c r="AA974" t="n">
        <v>5049</v>
      </c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/>
      <c r="AM974" t="s"/>
      <c r="AN974" t="s">
        <v>87</v>
      </c>
      <c r="AO974" t="s">
        <v>88</v>
      </c>
      <c r="AP974" t="n">
        <v>78</v>
      </c>
      <c r="AQ974" t="s">
        <v>89</v>
      </c>
      <c r="AR974" t="s">
        <v>95</v>
      </c>
      <c r="AS974" t="s"/>
      <c r="AT974" t="s">
        <v>91</v>
      </c>
      <c r="AU974" t="s"/>
      <c r="AV974" t="s"/>
      <c r="AW974" t="s"/>
      <c r="AX974" t="s"/>
      <c r="AY974" t="n">
        <v>2277201</v>
      </c>
      <c r="AZ974" t="s">
        <v>634</v>
      </c>
      <c r="BA974" t="s"/>
      <c r="BB974" t="n">
        <v>446880</v>
      </c>
      <c r="BC974" t="n">
        <v>-16.71411</v>
      </c>
      <c r="BD974" t="n">
        <v>28.062136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93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631</v>
      </c>
      <c r="F975" t="n">
        <v>72130</v>
      </c>
      <c r="G975" t="s">
        <v>74</v>
      </c>
      <c r="H975" t="s">
        <v>75</v>
      </c>
      <c r="I975" t="s"/>
      <c r="J975" t="s">
        <v>76</v>
      </c>
      <c r="K975" t="n">
        <v>363</v>
      </c>
      <c r="L975" t="s">
        <v>77</v>
      </c>
      <c r="M975" t="s"/>
      <c r="N975" t="s">
        <v>78</v>
      </c>
      <c r="O975" t="s">
        <v>79</v>
      </c>
      <c r="P975" t="s">
        <v>632</v>
      </c>
      <c r="Q975" t="s"/>
      <c r="R975" t="s">
        <v>80</v>
      </c>
      <c r="S975" t="s">
        <v>633</v>
      </c>
      <c r="T975" t="s">
        <v>82</v>
      </c>
      <c r="U975" t="s"/>
      <c r="V975" t="s">
        <v>83</v>
      </c>
      <c r="W975" t="s">
        <v>84</v>
      </c>
      <c r="X975" t="s"/>
      <c r="Y975" t="s">
        <v>85</v>
      </c>
      <c r="Z975">
        <f>HYPERLINK("https://hotelmonitor-cachepage.eclerx.com/savepage/tk_15432195787664888_sr_2047.html","info")</f>
        <v/>
      </c>
      <c r="AA975" t="n">
        <v>5049</v>
      </c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/>
      <c r="AM975" t="s"/>
      <c r="AN975" t="s">
        <v>87</v>
      </c>
      <c r="AO975" t="s">
        <v>88</v>
      </c>
      <c r="AP975" t="n">
        <v>78</v>
      </c>
      <c r="AQ975" t="s">
        <v>89</v>
      </c>
      <c r="AR975" t="s">
        <v>96</v>
      </c>
      <c r="AS975" t="s"/>
      <c r="AT975" t="s">
        <v>91</v>
      </c>
      <c r="AU975" t="s"/>
      <c r="AV975" t="s"/>
      <c r="AW975" t="s"/>
      <c r="AX975" t="s"/>
      <c r="AY975" t="n">
        <v>2277201</v>
      </c>
      <c r="AZ975" t="s">
        <v>634</v>
      </c>
      <c r="BA975" t="s"/>
      <c r="BB975" t="n">
        <v>446880</v>
      </c>
      <c r="BC975" t="n">
        <v>-16.71411</v>
      </c>
      <c r="BD975" t="n">
        <v>28.062136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93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631</v>
      </c>
      <c r="F976" t="n">
        <v>72130</v>
      </c>
      <c r="G976" t="s">
        <v>74</v>
      </c>
      <c r="H976" t="s">
        <v>75</v>
      </c>
      <c r="I976" t="s"/>
      <c r="J976" t="s">
        <v>76</v>
      </c>
      <c r="K976" t="n">
        <v>363</v>
      </c>
      <c r="L976" t="s">
        <v>77</v>
      </c>
      <c r="M976" t="s"/>
      <c r="N976" t="s">
        <v>78</v>
      </c>
      <c r="O976" t="s">
        <v>79</v>
      </c>
      <c r="P976" t="s">
        <v>632</v>
      </c>
      <c r="Q976" t="s"/>
      <c r="R976" t="s">
        <v>80</v>
      </c>
      <c r="S976" t="s">
        <v>633</v>
      </c>
      <c r="T976" t="s">
        <v>82</v>
      </c>
      <c r="U976" t="s"/>
      <c r="V976" t="s">
        <v>83</v>
      </c>
      <c r="W976" t="s">
        <v>84</v>
      </c>
      <c r="X976" t="s"/>
      <c r="Y976" t="s">
        <v>85</v>
      </c>
      <c r="Z976">
        <f>HYPERLINK("https://hotelmonitor-cachepage.eclerx.com/savepage/tk_15432195787664888_sr_2047.html","info")</f>
        <v/>
      </c>
      <c r="AA976" t="n">
        <v>5049</v>
      </c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/>
      <c r="AM976" t="s"/>
      <c r="AN976" t="s">
        <v>87</v>
      </c>
      <c r="AO976" t="s">
        <v>88</v>
      </c>
      <c r="AP976" t="n">
        <v>78</v>
      </c>
      <c r="AQ976" t="s">
        <v>89</v>
      </c>
      <c r="AR976" t="s">
        <v>116</v>
      </c>
      <c r="AS976" t="s"/>
      <c r="AT976" t="s">
        <v>91</v>
      </c>
      <c r="AU976" t="s"/>
      <c r="AV976" t="s"/>
      <c r="AW976" t="s"/>
      <c r="AX976" t="s"/>
      <c r="AY976" t="n">
        <v>2277201</v>
      </c>
      <c r="AZ976" t="s">
        <v>634</v>
      </c>
      <c r="BA976" t="s"/>
      <c r="BB976" t="n">
        <v>446880</v>
      </c>
      <c r="BC976" t="n">
        <v>-16.71411</v>
      </c>
      <c r="BD976" t="n">
        <v>28.062136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93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631</v>
      </c>
      <c r="F977" t="n">
        <v>72130</v>
      </c>
      <c r="G977" t="s">
        <v>74</v>
      </c>
      <c r="H977" t="s">
        <v>75</v>
      </c>
      <c r="I977" t="s"/>
      <c r="J977" t="s">
        <v>76</v>
      </c>
      <c r="K977" t="n">
        <v>363</v>
      </c>
      <c r="L977" t="s">
        <v>77</v>
      </c>
      <c r="M977" t="s"/>
      <c r="N977" t="s">
        <v>78</v>
      </c>
      <c r="O977" t="s">
        <v>79</v>
      </c>
      <c r="P977" t="s">
        <v>632</v>
      </c>
      <c r="Q977" t="s"/>
      <c r="R977" t="s">
        <v>80</v>
      </c>
      <c r="S977" t="s">
        <v>633</v>
      </c>
      <c r="T977" t="s">
        <v>82</v>
      </c>
      <c r="U977" t="s"/>
      <c r="V977" t="s">
        <v>83</v>
      </c>
      <c r="W977" t="s">
        <v>84</v>
      </c>
      <c r="X977" t="s"/>
      <c r="Y977" t="s">
        <v>85</v>
      </c>
      <c r="Z977">
        <f>HYPERLINK("https://hotelmonitor-cachepage.eclerx.com/savepage/tk_15432195787664888_sr_2047.html","info")</f>
        <v/>
      </c>
      <c r="AA977" t="n">
        <v>5049</v>
      </c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/>
      <c r="AM977" t="s"/>
      <c r="AN977" t="s">
        <v>87</v>
      </c>
      <c r="AO977" t="s">
        <v>88</v>
      </c>
      <c r="AP977" t="n">
        <v>78</v>
      </c>
      <c r="AQ977" t="s">
        <v>89</v>
      </c>
      <c r="AR977" t="s">
        <v>636</v>
      </c>
      <c r="AS977" t="s"/>
      <c r="AT977" t="s">
        <v>91</v>
      </c>
      <c r="AU977" t="s"/>
      <c r="AV977" t="s"/>
      <c r="AW977" t="s"/>
      <c r="AX977" t="s"/>
      <c r="AY977" t="n">
        <v>2277201</v>
      </c>
      <c r="AZ977" t="s">
        <v>634</v>
      </c>
      <c r="BA977" t="s"/>
      <c r="BB977" t="n">
        <v>446880</v>
      </c>
      <c r="BC977" t="n">
        <v>-16.71411</v>
      </c>
      <c r="BD977" t="n">
        <v>28.062136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93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631</v>
      </c>
      <c r="F978" t="n">
        <v>72130</v>
      </c>
      <c r="G978" t="s">
        <v>74</v>
      </c>
      <c r="H978" t="s">
        <v>75</v>
      </c>
      <c r="I978" t="s"/>
      <c r="J978" t="s">
        <v>76</v>
      </c>
      <c r="K978" t="n">
        <v>363</v>
      </c>
      <c r="L978" t="s">
        <v>77</v>
      </c>
      <c r="M978" t="s"/>
      <c r="N978" t="s">
        <v>78</v>
      </c>
      <c r="O978" t="s">
        <v>79</v>
      </c>
      <c r="P978" t="s">
        <v>632</v>
      </c>
      <c r="Q978" t="s"/>
      <c r="R978" t="s">
        <v>80</v>
      </c>
      <c r="S978" t="s">
        <v>633</v>
      </c>
      <c r="T978" t="s">
        <v>82</v>
      </c>
      <c r="U978" t="s"/>
      <c r="V978" t="s">
        <v>83</v>
      </c>
      <c r="W978" t="s">
        <v>84</v>
      </c>
      <c r="X978" t="s"/>
      <c r="Y978" t="s">
        <v>85</v>
      </c>
      <c r="Z978">
        <f>HYPERLINK("https://hotelmonitor-cachepage.eclerx.com/savepage/tk_15432195787664888_sr_2047.html","info")</f>
        <v/>
      </c>
      <c r="AA978" t="n">
        <v>5049</v>
      </c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87</v>
      </c>
      <c r="AL978" t="s"/>
      <c r="AM978" t="s"/>
      <c r="AN978" t="s">
        <v>87</v>
      </c>
      <c r="AO978" t="s">
        <v>88</v>
      </c>
      <c r="AP978" t="n">
        <v>78</v>
      </c>
      <c r="AQ978" t="s">
        <v>89</v>
      </c>
      <c r="AR978" t="s">
        <v>107</v>
      </c>
      <c r="AS978" t="s"/>
      <c r="AT978" t="s">
        <v>91</v>
      </c>
      <c r="AU978" t="s"/>
      <c r="AV978" t="s"/>
      <c r="AW978" t="s"/>
      <c r="AX978" t="s"/>
      <c r="AY978" t="n">
        <v>2277201</v>
      </c>
      <c r="AZ978" t="s">
        <v>634</v>
      </c>
      <c r="BA978" t="s"/>
      <c r="BB978" t="n">
        <v>446880</v>
      </c>
      <c r="BC978" t="n">
        <v>-16.71411</v>
      </c>
      <c r="BD978" t="n">
        <v>28.062136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93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637</v>
      </c>
      <c r="F979" t="n">
        <v>152609</v>
      </c>
      <c r="G979" t="s">
        <v>74</v>
      </c>
      <c r="H979" t="s">
        <v>75</v>
      </c>
      <c r="I979" t="s"/>
      <c r="J979" t="s">
        <v>76</v>
      </c>
      <c r="K979" t="n">
        <v>381</v>
      </c>
      <c r="L979" t="s">
        <v>77</v>
      </c>
      <c r="M979" t="s"/>
      <c r="N979" t="s">
        <v>78</v>
      </c>
      <c r="O979" t="s">
        <v>79</v>
      </c>
      <c r="P979" t="s">
        <v>637</v>
      </c>
      <c r="Q979" t="s"/>
      <c r="R979" t="s">
        <v>80</v>
      </c>
      <c r="S979" t="s">
        <v>638</v>
      </c>
      <c r="T979" t="s">
        <v>82</v>
      </c>
      <c r="U979" t="s"/>
      <c r="V979" t="s">
        <v>83</v>
      </c>
      <c r="W979" t="s">
        <v>84</v>
      </c>
      <c r="X979" t="s"/>
      <c r="Y979" t="s">
        <v>85</v>
      </c>
      <c r="Z979">
        <f>HYPERLINK("https://hotelmonitor-cachepage.eclerx.com/savepage/tk_15432195996255145_sr_2047.html","info")</f>
        <v/>
      </c>
      <c r="AA979" t="n">
        <v>60841</v>
      </c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87</v>
      </c>
      <c r="AL979" t="s"/>
      <c r="AM979" t="s"/>
      <c r="AN979" t="s">
        <v>87</v>
      </c>
      <c r="AO979" t="s">
        <v>88</v>
      </c>
      <c r="AP979" t="n">
        <v>81</v>
      </c>
      <c r="AQ979" t="s">
        <v>89</v>
      </c>
      <c r="AR979" t="s">
        <v>99</v>
      </c>
      <c r="AS979" t="s"/>
      <c r="AT979" t="s">
        <v>91</v>
      </c>
      <c r="AU979" t="s"/>
      <c r="AV979" t="s"/>
      <c r="AW979" t="s"/>
      <c r="AX979" t="s"/>
      <c r="AY979" t="n">
        <v>2268339</v>
      </c>
      <c r="AZ979" t="s">
        <v>639</v>
      </c>
      <c r="BA979" t="s"/>
      <c r="BB979" t="n">
        <v>623473</v>
      </c>
      <c r="BC979" t="n">
        <v>-16.747993</v>
      </c>
      <c r="BD979" t="n">
        <v>28.112911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93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637</v>
      </c>
      <c r="F980" t="n">
        <v>152609</v>
      </c>
      <c r="G980" t="s">
        <v>74</v>
      </c>
      <c r="H980" t="s">
        <v>75</v>
      </c>
      <c r="I980" t="s"/>
      <c r="J980" t="s">
        <v>76</v>
      </c>
      <c r="K980" t="n">
        <v>430</v>
      </c>
      <c r="L980" t="s">
        <v>77</v>
      </c>
      <c r="M980" t="s"/>
      <c r="N980" t="s">
        <v>78</v>
      </c>
      <c r="O980" t="s">
        <v>79</v>
      </c>
      <c r="P980" t="s">
        <v>637</v>
      </c>
      <c r="Q980" t="s"/>
      <c r="R980" t="s">
        <v>80</v>
      </c>
      <c r="S980" t="s">
        <v>640</v>
      </c>
      <c r="T980" t="s">
        <v>82</v>
      </c>
      <c r="U980" t="s"/>
      <c r="V980" t="s">
        <v>83</v>
      </c>
      <c r="W980" t="s">
        <v>84</v>
      </c>
      <c r="X980" t="s"/>
      <c r="Y980" t="s">
        <v>85</v>
      </c>
      <c r="Z980">
        <f>HYPERLINK("https://hotelmonitor-cachepage.eclerx.com/savepage/tk_15432195996255145_sr_2047.html","info")</f>
        <v/>
      </c>
      <c r="AA980" t="n">
        <v>60841</v>
      </c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/>
      <c r="AM980" t="s"/>
      <c r="AN980" t="s">
        <v>87</v>
      </c>
      <c r="AO980" t="s">
        <v>88</v>
      </c>
      <c r="AP980" t="n">
        <v>81</v>
      </c>
      <c r="AQ980" t="s">
        <v>89</v>
      </c>
      <c r="AR980" t="s">
        <v>95</v>
      </c>
      <c r="AS980" t="s"/>
      <c r="AT980" t="s">
        <v>91</v>
      </c>
      <c r="AU980" t="s"/>
      <c r="AV980" t="s"/>
      <c r="AW980" t="s"/>
      <c r="AX980" t="s"/>
      <c r="AY980" t="n">
        <v>2268339</v>
      </c>
      <c r="AZ980" t="s">
        <v>639</v>
      </c>
      <c r="BA980" t="s"/>
      <c r="BB980" t="n">
        <v>623473</v>
      </c>
      <c r="BC980" t="n">
        <v>-16.747993</v>
      </c>
      <c r="BD980" t="n">
        <v>28.112911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93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637</v>
      </c>
      <c r="F981" t="n">
        <v>152609</v>
      </c>
      <c r="G981" t="s">
        <v>74</v>
      </c>
      <c r="H981" t="s">
        <v>75</v>
      </c>
      <c r="I981" t="s"/>
      <c r="J981" t="s">
        <v>76</v>
      </c>
      <c r="K981" t="n">
        <v>431</v>
      </c>
      <c r="L981" t="s">
        <v>77</v>
      </c>
      <c r="M981" t="s"/>
      <c r="N981" t="s">
        <v>78</v>
      </c>
      <c r="O981" t="s">
        <v>79</v>
      </c>
      <c r="P981" t="s">
        <v>637</v>
      </c>
      <c r="Q981" t="s"/>
      <c r="R981" t="s">
        <v>80</v>
      </c>
      <c r="S981" t="s">
        <v>641</v>
      </c>
      <c r="T981" t="s">
        <v>82</v>
      </c>
      <c r="U981" t="s"/>
      <c r="V981" t="s">
        <v>83</v>
      </c>
      <c r="W981" t="s">
        <v>84</v>
      </c>
      <c r="X981" t="s"/>
      <c r="Y981" t="s">
        <v>85</v>
      </c>
      <c r="Z981">
        <f>HYPERLINK("https://hotelmonitor-cachepage.eclerx.com/savepage/tk_15432195996255145_sr_2047.html","info")</f>
        <v/>
      </c>
      <c r="AA981" t="n">
        <v>60841</v>
      </c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/>
      <c r="AM981" t="s"/>
      <c r="AN981" t="s">
        <v>87</v>
      </c>
      <c r="AO981" t="s">
        <v>88</v>
      </c>
      <c r="AP981" t="n">
        <v>81</v>
      </c>
      <c r="AQ981" t="s">
        <v>89</v>
      </c>
      <c r="AR981" t="s">
        <v>96</v>
      </c>
      <c r="AS981" t="s"/>
      <c r="AT981" t="s">
        <v>91</v>
      </c>
      <c r="AU981" t="s"/>
      <c r="AV981" t="s"/>
      <c r="AW981" t="s"/>
      <c r="AX981" t="s"/>
      <c r="AY981" t="n">
        <v>2268339</v>
      </c>
      <c r="AZ981" t="s">
        <v>639</v>
      </c>
      <c r="BA981" t="s"/>
      <c r="BB981" t="n">
        <v>623473</v>
      </c>
      <c r="BC981" t="n">
        <v>-16.747993</v>
      </c>
      <c r="BD981" t="n">
        <v>28.112911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93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637</v>
      </c>
      <c r="F982" t="n">
        <v>152609</v>
      </c>
      <c r="G982" t="s">
        <v>74</v>
      </c>
      <c r="H982" t="s">
        <v>75</v>
      </c>
      <c r="I982" t="s"/>
      <c r="J982" t="s">
        <v>76</v>
      </c>
      <c r="K982" t="n">
        <v>403</v>
      </c>
      <c r="L982" t="s">
        <v>77</v>
      </c>
      <c r="M982" t="s"/>
      <c r="N982" t="s">
        <v>78</v>
      </c>
      <c r="O982" t="s">
        <v>79</v>
      </c>
      <c r="P982" t="s">
        <v>637</v>
      </c>
      <c r="Q982" t="s"/>
      <c r="R982" t="s">
        <v>80</v>
      </c>
      <c r="S982" t="s">
        <v>642</v>
      </c>
      <c r="T982" t="s">
        <v>82</v>
      </c>
      <c r="U982" t="s"/>
      <c r="V982" t="s">
        <v>83</v>
      </c>
      <c r="W982" t="s">
        <v>84</v>
      </c>
      <c r="X982" t="s"/>
      <c r="Y982" t="s">
        <v>85</v>
      </c>
      <c r="Z982">
        <f>HYPERLINK("https://hotelmonitor-cachepage.eclerx.com/savepage/tk_15432195996255145_sr_2047.html","info")</f>
        <v/>
      </c>
      <c r="AA982" t="n">
        <v>60841</v>
      </c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/>
      <c r="AM982" t="s"/>
      <c r="AN982" t="s">
        <v>87</v>
      </c>
      <c r="AO982" t="s">
        <v>88</v>
      </c>
      <c r="AP982" t="n">
        <v>81</v>
      </c>
      <c r="AQ982" t="s">
        <v>89</v>
      </c>
      <c r="AR982" t="s">
        <v>105</v>
      </c>
      <c r="AS982" t="s"/>
      <c r="AT982" t="s">
        <v>91</v>
      </c>
      <c r="AU982" t="s"/>
      <c r="AV982" t="s"/>
      <c r="AW982" t="s"/>
      <c r="AX982" t="s"/>
      <c r="AY982" t="n">
        <v>2268339</v>
      </c>
      <c r="AZ982" t="s">
        <v>639</v>
      </c>
      <c r="BA982" t="s"/>
      <c r="BB982" t="n">
        <v>623473</v>
      </c>
      <c r="BC982" t="n">
        <v>-16.747993</v>
      </c>
      <c r="BD982" t="n">
        <v>28.112911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93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637</v>
      </c>
      <c r="F983" t="n">
        <v>152609</v>
      </c>
      <c r="G983" t="s">
        <v>74</v>
      </c>
      <c r="H983" t="s">
        <v>75</v>
      </c>
      <c r="I983" t="s"/>
      <c r="J983" t="s">
        <v>76</v>
      </c>
      <c r="K983" t="n">
        <v>431</v>
      </c>
      <c r="L983" t="s">
        <v>77</v>
      </c>
      <c r="M983" t="s"/>
      <c r="N983" t="s">
        <v>78</v>
      </c>
      <c r="O983" t="s">
        <v>79</v>
      </c>
      <c r="P983" t="s">
        <v>637</v>
      </c>
      <c r="Q983" t="s"/>
      <c r="R983" t="s">
        <v>80</v>
      </c>
      <c r="S983" t="s">
        <v>641</v>
      </c>
      <c r="T983" t="s">
        <v>82</v>
      </c>
      <c r="U983" t="s"/>
      <c r="V983" t="s">
        <v>83</v>
      </c>
      <c r="W983" t="s">
        <v>84</v>
      </c>
      <c r="X983" t="s"/>
      <c r="Y983" t="s">
        <v>85</v>
      </c>
      <c r="Z983">
        <f>HYPERLINK("https://hotelmonitor-cachepage.eclerx.com/savepage/tk_15432195996255145_sr_2047.html","info")</f>
        <v/>
      </c>
      <c r="AA983" t="n">
        <v>60841</v>
      </c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87</v>
      </c>
      <c r="AL983" t="s"/>
      <c r="AM983" t="s"/>
      <c r="AN983" t="s">
        <v>87</v>
      </c>
      <c r="AO983" t="s">
        <v>88</v>
      </c>
      <c r="AP983" t="n">
        <v>81</v>
      </c>
      <c r="AQ983" t="s">
        <v>89</v>
      </c>
      <c r="AR983" t="s">
        <v>106</v>
      </c>
      <c r="AS983" t="s"/>
      <c r="AT983" t="s">
        <v>91</v>
      </c>
      <c r="AU983" t="s"/>
      <c r="AV983" t="s"/>
      <c r="AW983" t="s"/>
      <c r="AX983" t="s"/>
      <c r="AY983" t="n">
        <v>2268339</v>
      </c>
      <c r="AZ983" t="s">
        <v>639</v>
      </c>
      <c r="BA983" t="s"/>
      <c r="BB983" t="n">
        <v>623473</v>
      </c>
      <c r="BC983" t="n">
        <v>-16.747993</v>
      </c>
      <c r="BD983" t="n">
        <v>28.112911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93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637</v>
      </c>
      <c r="F984" t="n">
        <v>152609</v>
      </c>
      <c r="G984" t="s">
        <v>74</v>
      </c>
      <c r="H984" t="s">
        <v>75</v>
      </c>
      <c r="I984" t="s"/>
      <c r="J984" t="s">
        <v>76</v>
      </c>
      <c r="K984" t="n">
        <v>398</v>
      </c>
      <c r="L984" t="s">
        <v>77</v>
      </c>
      <c r="M984" t="s"/>
      <c r="N984" t="s">
        <v>78</v>
      </c>
      <c r="O984" t="s">
        <v>79</v>
      </c>
      <c r="P984" t="s">
        <v>637</v>
      </c>
      <c r="Q984" t="s"/>
      <c r="R984" t="s">
        <v>80</v>
      </c>
      <c r="S984" t="s">
        <v>643</v>
      </c>
      <c r="T984" t="s">
        <v>82</v>
      </c>
      <c r="U984" t="s"/>
      <c r="V984" t="s">
        <v>83</v>
      </c>
      <c r="W984" t="s">
        <v>84</v>
      </c>
      <c r="X984" t="s"/>
      <c r="Y984" t="s">
        <v>85</v>
      </c>
      <c r="Z984">
        <f>HYPERLINK("https://hotelmonitor-cachepage.eclerx.com/savepage/tk_15432195996255145_sr_2047.html","info")</f>
        <v/>
      </c>
      <c r="AA984" t="n">
        <v>60841</v>
      </c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87</v>
      </c>
      <c r="AL984" t="s"/>
      <c r="AM984" t="s"/>
      <c r="AN984" t="s">
        <v>87</v>
      </c>
      <c r="AO984" t="s">
        <v>88</v>
      </c>
      <c r="AP984" t="n">
        <v>81</v>
      </c>
      <c r="AQ984" t="s">
        <v>89</v>
      </c>
      <c r="AR984" t="s">
        <v>225</v>
      </c>
      <c r="AS984" t="s"/>
      <c r="AT984" t="s">
        <v>91</v>
      </c>
      <c r="AU984" t="s"/>
      <c r="AV984" t="s"/>
      <c r="AW984" t="s"/>
      <c r="AX984" t="s"/>
      <c r="AY984" t="n">
        <v>2268339</v>
      </c>
      <c r="AZ984" t="s">
        <v>639</v>
      </c>
      <c r="BA984" t="s"/>
      <c r="BB984" t="n">
        <v>623473</v>
      </c>
      <c r="BC984" t="n">
        <v>-16.747993</v>
      </c>
      <c r="BD984" t="n">
        <v>28.112911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93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637</v>
      </c>
      <c r="F985" t="n">
        <v>152609</v>
      </c>
      <c r="G985" t="s">
        <v>74</v>
      </c>
      <c r="H985" t="s">
        <v>75</v>
      </c>
      <c r="I985" t="s"/>
      <c r="J985" t="s">
        <v>76</v>
      </c>
      <c r="K985" t="n">
        <v>407</v>
      </c>
      <c r="L985" t="s">
        <v>77</v>
      </c>
      <c r="M985" t="s"/>
      <c r="N985" t="s">
        <v>78</v>
      </c>
      <c r="O985" t="s">
        <v>79</v>
      </c>
      <c r="P985" t="s">
        <v>637</v>
      </c>
      <c r="Q985" t="s"/>
      <c r="R985" t="s">
        <v>80</v>
      </c>
      <c r="S985" t="s">
        <v>644</v>
      </c>
      <c r="T985" t="s">
        <v>82</v>
      </c>
      <c r="U985" t="s"/>
      <c r="V985" t="s">
        <v>83</v>
      </c>
      <c r="W985" t="s">
        <v>84</v>
      </c>
      <c r="X985" t="s"/>
      <c r="Y985" t="s">
        <v>85</v>
      </c>
      <c r="Z985">
        <f>HYPERLINK("https://hotelmonitor-cachepage.eclerx.com/savepage/tk_15432195996255145_sr_2047.html","info")</f>
        <v/>
      </c>
      <c r="AA985" t="n">
        <v>60841</v>
      </c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87</v>
      </c>
      <c r="AL985" t="s"/>
      <c r="AM985" t="s"/>
      <c r="AN985" t="s">
        <v>87</v>
      </c>
      <c r="AO985" t="s">
        <v>88</v>
      </c>
      <c r="AP985" t="n">
        <v>81</v>
      </c>
      <c r="AQ985" t="s">
        <v>89</v>
      </c>
      <c r="AR985" t="s">
        <v>113</v>
      </c>
      <c r="AS985" t="s"/>
      <c r="AT985" t="s">
        <v>91</v>
      </c>
      <c r="AU985" t="s"/>
      <c r="AV985" t="s"/>
      <c r="AW985" t="s"/>
      <c r="AX985" t="s"/>
      <c r="AY985" t="n">
        <v>2268339</v>
      </c>
      <c r="AZ985" t="s">
        <v>639</v>
      </c>
      <c r="BA985" t="s"/>
      <c r="BB985" t="n">
        <v>623473</v>
      </c>
      <c r="BC985" t="n">
        <v>-16.747993</v>
      </c>
      <c r="BD985" t="n">
        <v>28.112911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93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637</v>
      </c>
      <c r="F986" t="n">
        <v>152609</v>
      </c>
      <c r="G986" t="s">
        <v>74</v>
      </c>
      <c r="H986" t="s">
        <v>75</v>
      </c>
      <c r="I986" t="s"/>
      <c r="J986" t="s">
        <v>76</v>
      </c>
      <c r="K986" t="n">
        <v>413</v>
      </c>
      <c r="L986" t="s">
        <v>77</v>
      </c>
      <c r="M986" t="s"/>
      <c r="N986" t="s">
        <v>78</v>
      </c>
      <c r="O986" t="s">
        <v>79</v>
      </c>
      <c r="P986" t="s">
        <v>637</v>
      </c>
      <c r="Q986" t="s"/>
      <c r="R986" t="s">
        <v>80</v>
      </c>
      <c r="S986" t="s">
        <v>645</v>
      </c>
      <c r="T986" t="s">
        <v>82</v>
      </c>
      <c r="U986" t="s"/>
      <c r="V986" t="s">
        <v>83</v>
      </c>
      <c r="W986" t="s">
        <v>84</v>
      </c>
      <c r="X986" t="s"/>
      <c r="Y986" t="s">
        <v>85</v>
      </c>
      <c r="Z986">
        <f>HYPERLINK("https://hotelmonitor-cachepage.eclerx.com/savepage/tk_15432195996255145_sr_2047.html","info")</f>
        <v/>
      </c>
      <c r="AA986" t="n">
        <v>60841</v>
      </c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87</v>
      </c>
      <c r="AL986" t="s"/>
      <c r="AM986" t="s"/>
      <c r="AN986" t="s">
        <v>87</v>
      </c>
      <c r="AO986" t="s">
        <v>88</v>
      </c>
      <c r="AP986" t="n">
        <v>81</v>
      </c>
      <c r="AQ986" t="s">
        <v>89</v>
      </c>
      <c r="AR986" t="s">
        <v>115</v>
      </c>
      <c r="AS986" t="s"/>
      <c r="AT986" t="s">
        <v>91</v>
      </c>
      <c r="AU986" t="s"/>
      <c r="AV986" t="s"/>
      <c r="AW986" t="s"/>
      <c r="AX986" t="s"/>
      <c r="AY986" t="n">
        <v>2268339</v>
      </c>
      <c r="AZ986" t="s">
        <v>639</v>
      </c>
      <c r="BA986" t="s"/>
      <c r="BB986" t="n">
        <v>623473</v>
      </c>
      <c r="BC986" t="n">
        <v>-16.747993</v>
      </c>
      <c r="BD986" t="n">
        <v>28.112911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93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637</v>
      </c>
      <c r="F987" t="n">
        <v>152609</v>
      </c>
      <c r="G987" t="s">
        <v>74</v>
      </c>
      <c r="H987" t="s">
        <v>75</v>
      </c>
      <c r="I987" t="s"/>
      <c r="J987" t="s">
        <v>76</v>
      </c>
      <c r="K987" t="n">
        <v>409</v>
      </c>
      <c r="L987" t="s">
        <v>77</v>
      </c>
      <c r="M987" t="s"/>
      <c r="N987" t="s">
        <v>78</v>
      </c>
      <c r="O987" t="s">
        <v>79</v>
      </c>
      <c r="P987" t="s">
        <v>637</v>
      </c>
      <c r="Q987" t="s"/>
      <c r="R987" t="s">
        <v>80</v>
      </c>
      <c r="S987" t="s">
        <v>646</v>
      </c>
      <c r="T987" t="s">
        <v>82</v>
      </c>
      <c r="U987" t="s"/>
      <c r="V987" t="s">
        <v>83</v>
      </c>
      <c r="W987" t="s">
        <v>84</v>
      </c>
      <c r="X987" t="s"/>
      <c r="Y987" t="s">
        <v>85</v>
      </c>
      <c r="Z987">
        <f>HYPERLINK("https://hotelmonitor-cachepage.eclerx.com/savepage/tk_15432195996255145_sr_2047.html","info")</f>
        <v/>
      </c>
      <c r="AA987" t="n">
        <v>60841</v>
      </c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87</v>
      </c>
      <c r="AL987" t="s"/>
      <c r="AM987" t="s"/>
      <c r="AN987" t="s">
        <v>87</v>
      </c>
      <c r="AO987" t="s">
        <v>88</v>
      </c>
      <c r="AP987" t="n">
        <v>81</v>
      </c>
      <c r="AQ987" t="s">
        <v>89</v>
      </c>
      <c r="AR987" t="s">
        <v>111</v>
      </c>
      <c r="AS987" t="s"/>
      <c r="AT987" t="s">
        <v>91</v>
      </c>
      <c r="AU987" t="s"/>
      <c r="AV987" t="s"/>
      <c r="AW987" t="s"/>
      <c r="AX987" t="s"/>
      <c r="AY987" t="n">
        <v>2268339</v>
      </c>
      <c r="AZ987" t="s">
        <v>639</v>
      </c>
      <c r="BA987" t="s"/>
      <c r="BB987" t="n">
        <v>623473</v>
      </c>
      <c r="BC987" t="n">
        <v>-16.747993</v>
      </c>
      <c r="BD987" t="n">
        <v>28.112911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93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637</v>
      </c>
      <c r="F988" t="n">
        <v>152609</v>
      </c>
      <c r="G988" t="s">
        <v>74</v>
      </c>
      <c r="H988" t="s">
        <v>75</v>
      </c>
      <c r="I988" t="s"/>
      <c r="J988" t="s">
        <v>76</v>
      </c>
      <c r="K988" t="n">
        <v>430</v>
      </c>
      <c r="L988" t="s">
        <v>77</v>
      </c>
      <c r="M988" t="s"/>
      <c r="N988" t="s">
        <v>78</v>
      </c>
      <c r="O988" t="s">
        <v>79</v>
      </c>
      <c r="P988" t="s">
        <v>637</v>
      </c>
      <c r="Q988" t="s"/>
      <c r="R988" t="s">
        <v>80</v>
      </c>
      <c r="S988" t="s">
        <v>640</v>
      </c>
      <c r="T988" t="s">
        <v>82</v>
      </c>
      <c r="U988" t="s"/>
      <c r="V988" t="s">
        <v>83</v>
      </c>
      <c r="W988" t="s">
        <v>84</v>
      </c>
      <c r="X988" t="s"/>
      <c r="Y988" t="s">
        <v>85</v>
      </c>
      <c r="Z988">
        <f>HYPERLINK("https://hotelmonitor-cachepage.eclerx.com/savepage/tk_15432195996255145_sr_2047.html","info")</f>
        <v/>
      </c>
      <c r="AA988" t="n">
        <v>60841</v>
      </c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87</v>
      </c>
      <c r="AL988" t="s"/>
      <c r="AM988" t="s"/>
      <c r="AN988" t="s">
        <v>87</v>
      </c>
      <c r="AO988" t="s">
        <v>88</v>
      </c>
      <c r="AP988" t="n">
        <v>81</v>
      </c>
      <c r="AQ988" t="s">
        <v>89</v>
      </c>
      <c r="AR988" t="s">
        <v>116</v>
      </c>
      <c r="AS988" t="s"/>
      <c r="AT988" t="s">
        <v>91</v>
      </c>
      <c r="AU988" t="s"/>
      <c r="AV988" t="s"/>
      <c r="AW988" t="s"/>
      <c r="AX988" t="s"/>
      <c r="AY988" t="n">
        <v>2268339</v>
      </c>
      <c r="AZ988" t="s">
        <v>639</v>
      </c>
      <c r="BA988" t="s"/>
      <c r="BB988" t="n">
        <v>623473</v>
      </c>
      <c r="BC988" t="n">
        <v>-16.747993</v>
      </c>
      <c r="BD988" t="n">
        <v>28.112911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93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647</v>
      </c>
      <c r="F989" t="s"/>
      <c r="G989" t="s">
        <v>74</v>
      </c>
      <c r="H989" t="s">
        <v>75</v>
      </c>
      <c r="I989" t="s"/>
      <c r="J989" t="s">
        <v>76</v>
      </c>
      <c r="K989" t="n">
        <v>284</v>
      </c>
      <c r="L989" t="s">
        <v>77</v>
      </c>
      <c r="M989" t="s"/>
      <c r="N989" t="s">
        <v>78</v>
      </c>
      <c r="O989" t="s">
        <v>79</v>
      </c>
      <c r="P989" t="s">
        <v>647</v>
      </c>
      <c r="Q989" t="s"/>
      <c r="R989" t="s">
        <v>80</v>
      </c>
      <c r="S989" t="s">
        <v>648</v>
      </c>
      <c r="T989" t="s">
        <v>82</v>
      </c>
      <c r="U989" t="s"/>
      <c r="V989" t="s">
        <v>83</v>
      </c>
      <c r="W989" t="s">
        <v>84</v>
      </c>
      <c r="X989" t="s"/>
      <c r="Y989" t="s">
        <v>85</v>
      </c>
      <c r="Z989">
        <f>HYPERLINK("https://hotelmonitor-cachepage.eclerx.com/savepage/tk_15432191210643206_sr_2047.html","info")</f>
        <v/>
      </c>
      <c r="AA989" t="s"/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87</v>
      </c>
      <c r="AL989" t="s"/>
      <c r="AM989" t="s"/>
      <c r="AN989" t="s">
        <v>87</v>
      </c>
      <c r="AO989" t="s">
        <v>88</v>
      </c>
      <c r="AP989" t="n">
        <v>13</v>
      </c>
      <c r="AQ989" t="s">
        <v>89</v>
      </c>
      <c r="AR989" t="s">
        <v>649</v>
      </c>
      <c r="AS989" t="s"/>
      <c r="AT989" t="s">
        <v>91</v>
      </c>
      <c r="AU989" t="s"/>
      <c r="AV989" t="s"/>
      <c r="AW989" t="s"/>
      <c r="AX989" t="s"/>
      <c r="AY989" t="s"/>
      <c r="AZ989" t="s"/>
      <c r="BA989" t="s"/>
      <c r="BB989" t="n">
        <v>12913435</v>
      </c>
      <c r="BC989" t="s"/>
      <c r="BD989" t="s"/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93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647</v>
      </c>
      <c r="F990" t="s"/>
      <c r="G990" t="s">
        <v>74</v>
      </c>
      <c r="H990" t="s">
        <v>75</v>
      </c>
      <c r="I990" t="s"/>
      <c r="J990" t="s">
        <v>76</v>
      </c>
      <c r="K990" t="n">
        <v>303</v>
      </c>
      <c r="L990" t="s">
        <v>77</v>
      </c>
      <c r="M990" t="s"/>
      <c r="N990" t="s">
        <v>78</v>
      </c>
      <c r="O990" t="s">
        <v>79</v>
      </c>
      <c r="P990" t="s">
        <v>647</v>
      </c>
      <c r="Q990" t="s"/>
      <c r="R990" t="s">
        <v>80</v>
      </c>
      <c r="S990" t="s">
        <v>650</v>
      </c>
      <c r="T990" t="s">
        <v>82</v>
      </c>
      <c r="U990" t="s"/>
      <c r="V990" t="s">
        <v>83</v>
      </c>
      <c r="W990" t="s">
        <v>84</v>
      </c>
      <c r="X990" t="s"/>
      <c r="Y990" t="s">
        <v>85</v>
      </c>
      <c r="Z990">
        <f>HYPERLINK("https://hotelmonitor-cachepage.eclerx.com/savepage/tk_15432191210643206_sr_2047.html","info")</f>
        <v/>
      </c>
      <c r="AA990" t="s"/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87</v>
      </c>
      <c r="AL990" t="s"/>
      <c r="AM990" t="s"/>
      <c r="AN990" t="s">
        <v>87</v>
      </c>
      <c r="AO990" t="s">
        <v>88</v>
      </c>
      <c r="AP990" t="n">
        <v>13</v>
      </c>
      <c r="AQ990" t="s">
        <v>89</v>
      </c>
      <c r="AR990" t="s">
        <v>96</v>
      </c>
      <c r="AS990" t="s"/>
      <c r="AT990" t="s">
        <v>91</v>
      </c>
      <c r="AU990" t="s"/>
      <c r="AV990" t="s"/>
      <c r="AW990" t="s"/>
      <c r="AX990" t="s"/>
      <c r="AY990" t="s"/>
      <c r="AZ990" t="s"/>
      <c r="BA990" t="s"/>
      <c r="BB990" t="n">
        <v>12913435</v>
      </c>
      <c r="BC990" t="s"/>
      <c r="BD990" t="s"/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93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647</v>
      </c>
      <c r="F991" t="s"/>
      <c r="G991" t="s">
        <v>74</v>
      </c>
      <c r="H991" t="s">
        <v>75</v>
      </c>
      <c r="I991" t="s"/>
      <c r="J991" t="s">
        <v>76</v>
      </c>
      <c r="K991" t="n">
        <v>303</v>
      </c>
      <c r="L991" t="s">
        <v>77</v>
      </c>
      <c r="M991" t="s"/>
      <c r="N991" t="s">
        <v>78</v>
      </c>
      <c r="O991" t="s">
        <v>79</v>
      </c>
      <c r="P991" t="s">
        <v>647</v>
      </c>
      <c r="Q991" t="s"/>
      <c r="R991" t="s">
        <v>80</v>
      </c>
      <c r="S991" t="s">
        <v>650</v>
      </c>
      <c r="T991" t="s">
        <v>82</v>
      </c>
      <c r="U991" t="s"/>
      <c r="V991" t="s">
        <v>83</v>
      </c>
      <c r="W991" t="s">
        <v>84</v>
      </c>
      <c r="X991" t="s"/>
      <c r="Y991" t="s">
        <v>85</v>
      </c>
      <c r="Z991">
        <f>HYPERLINK("https://hotelmonitor-cachepage.eclerx.com/savepage/tk_15432191210643206_sr_2047.html","info")</f>
        <v/>
      </c>
      <c r="AA991" t="s"/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87</v>
      </c>
      <c r="AL991" t="s"/>
      <c r="AM991" t="s"/>
      <c r="AN991" t="s">
        <v>87</v>
      </c>
      <c r="AO991" t="s">
        <v>88</v>
      </c>
      <c r="AP991" t="n">
        <v>13</v>
      </c>
      <c r="AQ991" t="s">
        <v>89</v>
      </c>
      <c r="AR991" t="s">
        <v>97</v>
      </c>
      <c r="AS991" t="s"/>
      <c r="AT991" t="s">
        <v>91</v>
      </c>
      <c r="AU991" t="s"/>
      <c r="AV991" t="s"/>
      <c r="AW991" t="s"/>
      <c r="AX991" t="s"/>
      <c r="AY991" t="s"/>
      <c r="AZ991" t="s"/>
      <c r="BA991" t="s"/>
      <c r="BB991" t="n">
        <v>12913435</v>
      </c>
      <c r="BC991" t="s"/>
      <c r="BD991" t="s"/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93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647</v>
      </c>
      <c r="F992" t="s"/>
      <c r="G992" t="s">
        <v>74</v>
      </c>
      <c r="H992" t="s">
        <v>75</v>
      </c>
      <c r="I992" t="s"/>
      <c r="J992" t="s">
        <v>76</v>
      </c>
      <c r="K992" t="n">
        <v>303</v>
      </c>
      <c r="L992" t="s">
        <v>77</v>
      </c>
      <c r="M992" t="s"/>
      <c r="N992" t="s">
        <v>78</v>
      </c>
      <c r="O992" t="s">
        <v>79</v>
      </c>
      <c r="P992" t="s">
        <v>647</v>
      </c>
      <c r="Q992" t="s"/>
      <c r="R992" t="s">
        <v>80</v>
      </c>
      <c r="S992" t="s">
        <v>650</v>
      </c>
      <c r="T992" t="s">
        <v>82</v>
      </c>
      <c r="U992" t="s"/>
      <c r="V992" t="s">
        <v>83</v>
      </c>
      <c r="W992" t="s">
        <v>84</v>
      </c>
      <c r="X992" t="s"/>
      <c r="Y992" t="s">
        <v>85</v>
      </c>
      <c r="Z992">
        <f>HYPERLINK("https://hotelmonitor-cachepage.eclerx.com/savepage/tk_15432191210643206_sr_2047.html","info")</f>
        <v/>
      </c>
      <c r="AA992" t="s"/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87</v>
      </c>
      <c r="AL992" t="s"/>
      <c r="AM992" t="s"/>
      <c r="AN992" t="s">
        <v>87</v>
      </c>
      <c r="AO992" t="s">
        <v>88</v>
      </c>
      <c r="AP992" t="n">
        <v>13</v>
      </c>
      <c r="AQ992" t="s">
        <v>89</v>
      </c>
      <c r="AR992" t="s">
        <v>95</v>
      </c>
      <c r="AS992" t="s"/>
      <c r="AT992" t="s">
        <v>91</v>
      </c>
      <c r="AU992" t="s"/>
      <c r="AV992" t="s"/>
      <c r="AW992" t="s"/>
      <c r="AX992" t="s"/>
      <c r="AY992" t="s"/>
      <c r="AZ992" t="s"/>
      <c r="BA992" t="s"/>
      <c r="BB992" t="n">
        <v>12913435</v>
      </c>
      <c r="BC992" t="s"/>
      <c r="BD992" t="s"/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93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647</v>
      </c>
      <c r="F993" t="s"/>
      <c r="G993" t="s">
        <v>74</v>
      </c>
      <c r="H993" t="s">
        <v>75</v>
      </c>
      <c r="I993" t="s"/>
      <c r="J993" t="s">
        <v>76</v>
      </c>
      <c r="K993" t="n">
        <v>304</v>
      </c>
      <c r="L993" t="s">
        <v>77</v>
      </c>
      <c r="M993" t="s"/>
      <c r="N993" t="s">
        <v>78</v>
      </c>
      <c r="O993" t="s">
        <v>79</v>
      </c>
      <c r="P993" t="s">
        <v>647</v>
      </c>
      <c r="Q993" t="s"/>
      <c r="R993" t="s">
        <v>80</v>
      </c>
      <c r="S993" t="s">
        <v>431</v>
      </c>
      <c r="T993" t="s">
        <v>82</v>
      </c>
      <c r="U993" t="s"/>
      <c r="V993" t="s">
        <v>83</v>
      </c>
      <c r="W993" t="s">
        <v>84</v>
      </c>
      <c r="X993" t="s"/>
      <c r="Y993" t="s">
        <v>85</v>
      </c>
      <c r="Z993">
        <f>HYPERLINK("https://hotelmonitor-cachepage.eclerx.com/savepage/tk_15432191210643206_sr_2047.html","info")</f>
        <v/>
      </c>
      <c r="AA993" t="s"/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87</v>
      </c>
      <c r="AL993" t="s"/>
      <c r="AM993" t="s"/>
      <c r="AN993" t="s">
        <v>87</v>
      </c>
      <c r="AO993" t="s">
        <v>88</v>
      </c>
      <c r="AP993" t="n">
        <v>13</v>
      </c>
      <c r="AQ993" t="s">
        <v>89</v>
      </c>
      <c r="AR993" t="s">
        <v>99</v>
      </c>
      <c r="AS993" t="s"/>
      <c r="AT993" t="s">
        <v>91</v>
      </c>
      <c r="AU993" t="s"/>
      <c r="AV993" t="s"/>
      <c r="AW993" t="s"/>
      <c r="AX993" t="s"/>
      <c r="AY993" t="s"/>
      <c r="AZ993" t="s"/>
      <c r="BA993" t="s"/>
      <c r="BB993" t="n">
        <v>12913435</v>
      </c>
      <c r="BC993" t="s"/>
      <c r="BD993" t="s"/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93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647</v>
      </c>
      <c r="F994" t="s"/>
      <c r="G994" t="s">
        <v>74</v>
      </c>
      <c r="H994" t="s">
        <v>75</v>
      </c>
      <c r="I994" t="s"/>
      <c r="J994" t="s">
        <v>76</v>
      </c>
      <c r="K994" t="n">
        <v>310</v>
      </c>
      <c r="L994" t="s">
        <v>77</v>
      </c>
      <c r="M994" t="s"/>
      <c r="N994" t="s">
        <v>78</v>
      </c>
      <c r="O994" t="s">
        <v>79</v>
      </c>
      <c r="P994" t="s">
        <v>647</v>
      </c>
      <c r="Q994" t="s"/>
      <c r="R994" t="s">
        <v>80</v>
      </c>
      <c r="S994" t="s">
        <v>651</v>
      </c>
      <c r="T994" t="s">
        <v>82</v>
      </c>
      <c r="U994" t="s"/>
      <c r="V994" t="s">
        <v>83</v>
      </c>
      <c r="W994" t="s">
        <v>84</v>
      </c>
      <c r="X994" t="s"/>
      <c r="Y994" t="s">
        <v>85</v>
      </c>
      <c r="Z994">
        <f>HYPERLINK("https://hotelmonitor-cachepage.eclerx.com/savepage/tk_15432191210643206_sr_2047.html","info")</f>
        <v/>
      </c>
      <c r="AA994" t="s"/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87</v>
      </c>
      <c r="AL994" t="s"/>
      <c r="AM994" t="s"/>
      <c r="AN994" t="s">
        <v>87</v>
      </c>
      <c r="AO994" t="s">
        <v>88</v>
      </c>
      <c r="AP994" t="n">
        <v>13</v>
      </c>
      <c r="AQ994" t="s">
        <v>89</v>
      </c>
      <c r="AR994" t="s">
        <v>111</v>
      </c>
      <c r="AS994" t="s"/>
      <c r="AT994" t="s">
        <v>91</v>
      </c>
      <c r="AU994" t="s"/>
      <c r="AV994" t="s"/>
      <c r="AW994" t="s"/>
      <c r="AX994" t="s"/>
      <c r="AY994" t="s"/>
      <c r="AZ994" t="s"/>
      <c r="BA994" t="s"/>
      <c r="BB994" t="n">
        <v>12913435</v>
      </c>
      <c r="BC994" t="s"/>
      <c r="BD994" t="s"/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93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647</v>
      </c>
      <c r="F995" t="s"/>
      <c r="G995" t="s">
        <v>74</v>
      </c>
      <c r="H995" t="s">
        <v>75</v>
      </c>
      <c r="I995" t="s"/>
      <c r="J995" t="s">
        <v>76</v>
      </c>
      <c r="K995" t="n">
        <v>303</v>
      </c>
      <c r="L995" t="s">
        <v>77</v>
      </c>
      <c r="M995" t="s"/>
      <c r="N995" t="s">
        <v>78</v>
      </c>
      <c r="O995" t="s">
        <v>79</v>
      </c>
      <c r="P995" t="s">
        <v>647</v>
      </c>
      <c r="Q995" t="s"/>
      <c r="R995" t="s">
        <v>80</v>
      </c>
      <c r="S995" t="s">
        <v>650</v>
      </c>
      <c r="T995" t="s">
        <v>82</v>
      </c>
      <c r="U995" t="s"/>
      <c r="V995" t="s">
        <v>83</v>
      </c>
      <c r="W995" t="s">
        <v>84</v>
      </c>
      <c r="X995" t="s"/>
      <c r="Y995" t="s">
        <v>85</v>
      </c>
      <c r="Z995">
        <f>HYPERLINK("https://hotelmonitor-cachepage.eclerx.com/savepage/tk_15432191210643206_sr_2047.html","info")</f>
        <v/>
      </c>
      <c r="AA995" t="s"/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87</v>
      </c>
      <c r="AL995" t="s"/>
      <c r="AM995" t="s"/>
      <c r="AN995" t="s">
        <v>87</v>
      </c>
      <c r="AO995" t="s">
        <v>88</v>
      </c>
      <c r="AP995" t="n">
        <v>13</v>
      </c>
      <c r="AQ995" t="s">
        <v>89</v>
      </c>
      <c r="AR995" t="s">
        <v>106</v>
      </c>
      <c r="AS995" t="s"/>
      <c r="AT995" t="s">
        <v>91</v>
      </c>
      <c r="AU995" t="s"/>
      <c r="AV995" t="s"/>
      <c r="AW995" t="s"/>
      <c r="AX995" t="s"/>
      <c r="AY995" t="s"/>
      <c r="AZ995" t="s"/>
      <c r="BA995" t="s"/>
      <c r="BB995" t="n">
        <v>12913435</v>
      </c>
      <c r="BC995" t="s"/>
      <c r="BD995" t="s"/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93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647</v>
      </c>
      <c r="F996" t="s"/>
      <c r="G996" t="s">
        <v>74</v>
      </c>
      <c r="H996" t="s">
        <v>75</v>
      </c>
      <c r="I996" t="s"/>
      <c r="J996" t="s">
        <v>76</v>
      </c>
      <c r="K996" t="n">
        <v>303</v>
      </c>
      <c r="L996" t="s">
        <v>77</v>
      </c>
      <c r="M996" t="s"/>
      <c r="N996" t="s">
        <v>78</v>
      </c>
      <c r="O996" t="s">
        <v>79</v>
      </c>
      <c r="P996" t="s">
        <v>647</v>
      </c>
      <c r="Q996" t="s"/>
      <c r="R996" t="s">
        <v>80</v>
      </c>
      <c r="S996" t="s">
        <v>650</v>
      </c>
      <c r="T996" t="s">
        <v>82</v>
      </c>
      <c r="U996" t="s"/>
      <c r="V996" t="s">
        <v>83</v>
      </c>
      <c r="W996" t="s">
        <v>84</v>
      </c>
      <c r="X996" t="s"/>
      <c r="Y996" t="s">
        <v>85</v>
      </c>
      <c r="Z996">
        <f>HYPERLINK("https://hotelmonitor-cachepage.eclerx.com/savepage/tk_15432191210643206_sr_2047.html","info")</f>
        <v/>
      </c>
      <c r="AA996" t="s"/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87</v>
      </c>
      <c r="AL996" t="s"/>
      <c r="AM996" t="s"/>
      <c r="AN996" t="s">
        <v>87</v>
      </c>
      <c r="AO996" t="s">
        <v>88</v>
      </c>
      <c r="AP996" t="n">
        <v>13</v>
      </c>
      <c r="AQ996" t="s">
        <v>89</v>
      </c>
      <c r="AR996" t="s">
        <v>107</v>
      </c>
      <c r="AS996" t="s"/>
      <c r="AT996" t="s">
        <v>91</v>
      </c>
      <c r="AU996" t="s"/>
      <c r="AV996" t="s"/>
      <c r="AW996" t="s"/>
      <c r="AX996" t="s"/>
      <c r="AY996" t="s"/>
      <c r="AZ996" t="s"/>
      <c r="BA996" t="s"/>
      <c r="BB996" t="n">
        <v>12913435</v>
      </c>
      <c r="BC996" t="s"/>
      <c r="BD996" t="s"/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93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652</v>
      </c>
      <c r="F997" t="n">
        <v>72063</v>
      </c>
      <c r="G997" t="s">
        <v>74</v>
      </c>
      <c r="H997" t="s">
        <v>75</v>
      </c>
      <c r="I997" t="s"/>
      <c r="J997" t="s">
        <v>76</v>
      </c>
      <c r="K997" t="n">
        <v>44</v>
      </c>
      <c r="L997" t="s">
        <v>77</v>
      </c>
      <c r="M997" t="s"/>
      <c r="N997" t="s">
        <v>78</v>
      </c>
      <c r="O997" t="s">
        <v>79</v>
      </c>
      <c r="P997" t="s">
        <v>652</v>
      </c>
      <c r="Q997" t="s"/>
      <c r="R997" t="s">
        <v>80</v>
      </c>
      <c r="S997" t="s">
        <v>194</v>
      </c>
      <c r="T997" t="s">
        <v>82</v>
      </c>
      <c r="U997" t="s"/>
      <c r="V997" t="s">
        <v>83</v>
      </c>
      <c r="W997" t="s">
        <v>84</v>
      </c>
      <c r="X997" t="s"/>
      <c r="Y997" t="s">
        <v>85</v>
      </c>
      <c r="Z997">
        <f>HYPERLINK("https://hotelmonitor-cachepage.eclerx.com/savepage/tk_15432196772476404_sr_2047.html","info")</f>
        <v/>
      </c>
      <c r="AA997" t="n">
        <v>1117</v>
      </c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87</v>
      </c>
      <c r="AL997" t="s"/>
      <c r="AM997" t="s"/>
      <c r="AN997" t="s">
        <v>87</v>
      </c>
      <c r="AO997" t="s">
        <v>88</v>
      </c>
      <c r="AP997" t="n">
        <v>92</v>
      </c>
      <c r="AQ997" t="s">
        <v>89</v>
      </c>
      <c r="AR997" t="s">
        <v>96</v>
      </c>
      <c r="AS997" t="s"/>
      <c r="AT997" t="s">
        <v>91</v>
      </c>
      <c r="AU997" t="s"/>
      <c r="AV997" t="s"/>
      <c r="AW997" t="s"/>
      <c r="AX997" t="s"/>
      <c r="AY997" t="n">
        <v>2267483</v>
      </c>
      <c r="AZ997" t="s">
        <v>653</v>
      </c>
      <c r="BA997" t="s"/>
      <c r="BB997" t="n">
        <v>231690</v>
      </c>
      <c r="BC997" t="n">
        <v>-16.549212</v>
      </c>
      <c r="BD997" t="n">
        <v>28.416607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93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652</v>
      </c>
      <c r="F998" t="n">
        <v>72063</v>
      </c>
      <c r="G998" t="s">
        <v>74</v>
      </c>
      <c r="H998" t="s">
        <v>75</v>
      </c>
      <c r="I998" t="s"/>
      <c r="J998" t="s">
        <v>76</v>
      </c>
      <c r="K998" t="n">
        <v>45</v>
      </c>
      <c r="L998" t="s">
        <v>77</v>
      </c>
      <c r="M998" t="s"/>
      <c r="N998" t="s">
        <v>78</v>
      </c>
      <c r="O998" t="s">
        <v>79</v>
      </c>
      <c r="P998" t="s">
        <v>652</v>
      </c>
      <c r="Q998" t="s"/>
      <c r="R998" t="s">
        <v>80</v>
      </c>
      <c r="S998" t="s">
        <v>332</v>
      </c>
      <c r="T998" t="s">
        <v>82</v>
      </c>
      <c r="U998" t="s"/>
      <c r="V998" t="s">
        <v>83</v>
      </c>
      <c r="W998" t="s">
        <v>84</v>
      </c>
      <c r="X998" t="s"/>
      <c r="Y998" t="s">
        <v>85</v>
      </c>
      <c r="Z998">
        <f>HYPERLINK("https://hotelmonitor-cachepage.eclerx.com/savepage/tk_15432196772476404_sr_2047.html","info")</f>
        <v/>
      </c>
      <c r="AA998" t="n">
        <v>1117</v>
      </c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87</v>
      </c>
      <c r="AL998" t="s"/>
      <c r="AM998" t="s"/>
      <c r="AN998" t="s">
        <v>87</v>
      </c>
      <c r="AO998" t="s">
        <v>88</v>
      </c>
      <c r="AP998" t="n">
        <v>92</v>
      </c>
      <c r="AQ998" t="s">
        <v>89</v>
      </c>
      <c r="AR998" t="s">
        <v>95</v>
      </c>
      <c r="AS998" t="s"/>
      <c r="AT998" t="s">
        <v>91</v>
      </c>
      <c r="AU998" t="s"/>
      <c r="AV998" t="s"/>
      <c r="AW998" t="s"/>
      <c r="AX998" t="s"/>
      <c r="AY998" t="n">
        <v>2267483</v>
      </c>
      <c r="AZ998" t="s">
        <v>653</v>
      </c>
      <c r="BA998" t="s"/>
      <c r="BB998" t="n">
        <v>231690</v>
      </c>
      <c r="BC998" t="n">
        <v>-16.549212</v>
      </c>
      <c r="BD998" t="n">
        <v>28.416607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93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652</v>
      </c>
      <c r="F999" t="n">
        <v>72063</v>
      </c>
      <c r="G999" t="s">
        <v>74</v>
      </c>
      <c r="H999" t="s">
        <v>75</v>
      </c>
      <c r="I999" t="s"/>
      <c r="J999" t="s">
        <v>76</v>
      </c>
      <c r="K999" t="n">
        <v>50</v>
      </c>
      <c r="L999" t="s">
        <v>77</v>
      </c>
      <c r="M999" t="s"/>
      <c r="N999" t="s">
        <v>78</v>
      </c>
      <c r="O999" t="s">
        <v>79</v>
      </c>
      <c r="P999" t="s">
        <v>652</v>
      </c>
      <c r="Q999" t="s"/>
      <c r="R999" t="s">
        <v>80</v>
      </c>
      <c r="S999" t="s">
        <v>203</v>
      </c>
      <c r="T999" t="s">
        <v>82</v>
      </c>
      <c r="U999" t="s"/>
      <c r="V999" t="s">
        <v>83</v>
      </c>
      <c r="W999" t="s">
        <v>84</v>
      </c>
      <c r="X999" t="s"/>
      <c r="Y999" t="s">
        <v>85</v>
      </c>
      <c r="Z999">
        <f>HYPERLINK("https://hotelmonitor-cachepage.eclerx.com/savepage/tk_15432196772476404_sr_2047.html","info")</f>
        <v/>
      </c>
      <c r="AA999" t="n">
        <v>1117</v>
      </c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87</v>
      </c>
      <c r="AL999" t="s"/>
      <c r="AM999" t="s"/>
      <c r="AN999" t="s">
        <v>87</v>
      </c>
      <c r="AO999" t="s">
        <v>88</v>
      </c>
      <c r="AP999" t="n">
        <v>92</v>
      </c>
      <c r="AQ999" t="s">
        <v>89</v>
      </c>
      <c r="AR999" t="s">
        <v>99</v>
      </c>
      <c r="AS999" t="s"/>
      <c r="AT999" t="s">
        <v>91</v>
      </c>
      <c r="AU999" t="s"/>
      <c r="AV999" t="s"/>
      <c r="AW999" t="s"/>
      <c r="AX999" t="s"/>
      <c r="AY999" t="n">
        <v>2267483</v>
      </c>
      <c r="AZ999" t="s">
        <v>653</v>
      </c>
      <c r="BA999" t="s"/>
      <c r="BB999" t="n">
        <v>231690</v>
      </c>
      <c r="BC999" t="n">
        <v>-16.549212</v>
      </c>
      <c r="BD999" t="n">
        <v>28.416607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93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652</v>
      </c>
      <c r="F1000" t="n">
        <v>72063</v>
      </c>
      <c r="G1000" t="s">
        <v>74</v>
      </c>
      <c r="H1000" t="s">
        <v>75</v>
      </c>
      <c r="I1000" t="s"/>
      <c r="J1000" t="s">
        <v>76</v>
      </c>
      <c r="K1000" t="n">
        <v>45</v>
      </c>
      <c r="L1000" t="s">
        <v>77</v>
      </c>
      <c r="M1000" t="s"/>
      <c r="N1000" t="s">
        <v>78</v>
      </c>
      <c r="O1000" t="s">
        <v>79</v>
      </c>
      <c r="P1000" t="s">
        <v>652</v>
      </c>
      <c r="Q1000" t="s"/>
      <c r="R1000" t="s">
        <v>80</v>
      </c>
      <c r="S1000" t="s">
        <v>332</v>
      </c>
      <c r="T1000" t="s">
        <v>82</v>
      </c>
      <c r="U1000" t="s"/>
      <c r="V1000" t="s">
        <v>83</v>
      </c>
      <c r="W1000" t="s">
        <v>84</v>
      </c>
      <c r="X1000" t="s"/>
      <c r="Y1000" t="s">
        <v>85</v>
      </c>
      <c r="Z1000">
        <f>HYPERLINK("https://hotelmonitor-cachepage.eclerx.com/savepage/tk_15432196772476404_sr_2047.html","info")</f>
        <v/>
      </c>
      <c r="AA1000" t="n">
        <v>1117</v>
      </c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87</v>
      </c>
      <c r="AL1000" t="s"/>
      <c r="AM1000" t="s"/>
      <c r="AN1000" t="s">
        <v>87</v>
      </c>
      <c r="AO1000" t="s">
        <v>88</v>
      </c>
      <c r="AP1000" t="n">
        <v>92</v>
      </c>
      <c r="AQ1000" t="s">
        <v>89</v>
      </c>
      <c r="AR1000" t="s">
        <v>97</v>
      </c>
      <c r="AS1000" t="s"/>
      <c r="AT1000" t="s">
        <v>91</v>
      </c>
      <c r="AU1000" t="s"/>
      <c r="AV1000" t="s"/>
      <c r="AW1000" t="s"/>
      <c r="AX1000" t="s"/>
      <c r="AY1000" t="n">
        <v>2267483</v>
      </c>
      <c r="AZ1000" t="s">
        <v>653</v>
      </c>
      <c r="BA1000" t="s"/>
      <c r="BB1000" t="n">
        <v>231690</v>
      </c>
      <c r="BC1000" t="n">
        <v>-16.549212</v>
      </c>
      <c r="BD1000" t="n">
        <v>28.416607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93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652</v>
      </c>
      <c r="F1001" t="n">
        <v>72063</v>
      </c>
      <c r="G1001" t="s">
        <v>74</v>
      </c>
      <c r="H1001" t="s">
        <v>75</v>
      </c>
      <c r="I1001" t="s"/>
      <c r="J1001" t="s">
        <v>76</v>
      </c>
      <c r="K1001" t="n">
        <v>57</v>
      </c>
      <c r="L1001" t="s">
        <v>77</v>
      </c>
      <c r="M1001" t="s"/>
      <c r="N1001" t="s">
        <v>78</v>
      </c>
      <c r="O1001" t="s">
        <v>79</v>
      </c>
      <c r="P1001" t="s">
        <v>652</v>
      </c>
      <c r="Q1001" t="s"/>
      <c r="R1001" t="s">
        <v>80</v>
      </c>
      <c r="S1001" t="s">
        <v>375</v>
      </c>
      <c r="T1001" t="s">
        <v>82</v>
      </c>
      <c r="U1001" t="s"/>
      <c r="V1001" t="s">
        <v>83</v>
      </c>
      <c r="W1001" t="s">
        <v>84</v>
      </c>
      <c r="X1001" t="s"/>
      <c r="Y1001" t="s">
        <v>85</v>
      </c>
      <c r="Z1001">
        <f>HYPERLINK("https://hotelmonitor-cachepage.eclerx.com/savepage/tk_15432196772476404_sr_2047.html","info")</f>
        <v/>
      </c>
      <c r="AA1001" t="n">
        <v>1117</v>
      </c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87</v>
      </c>
      <c r="AL1001" t="s"/>
      <c r="AM1001" t="s"/>
      <c r="AN1001" t="s">
        <v>87</v>
      </c>
      <c r="AO1001" t="s">
        <v>88</v>
      </c>
      <c r="AP1001" t="n">
        <v>92</v>
      </c>
      <c r="AQ1001" t="s">
        <v>89</v>
      </c>
      <c r="AR1001" t="s">
        <v>111</v>
      </c>
      <c r="AS1001" t="s"/>
      <c r="AT1001" t="s">
        <v>91</v>
      </c>
      <c r="AU1001" t="s"/>
      <c r="AV1001" t="s"/>
      <c r="AW1001" t="s"/>
      <c r="AX1001" t="s"/>
      <c r="AY1001" t="n">
        <v>2267483</v>
      </c>
      <c r="AZ1001" t="s">
        <v>653</v>
      </c>
      <c r="BA1001" t="s"/>
      <c r="BB1001" t="n">
        <v>231690</v>
      </c>
      <c r="BC1001" t="n">
        <v>-16.549212</v>
      </c>
      <c r="BD1001" t="n">
        <v>28.416607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93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652</v>
      </c>
      <c r="F1002" t="n">
        <v>72063</v>
      </c>
      <c r="G1002" t="s">
        <v>74</v>
      </c>
      <c r="H1002" t="s">
        <v>75</v>
      </c>
      <c r="I1002" t="s"/>
      <c r="J1002" t="s">
        <v>76</v>
      </c>
      <c r="K1002" t="n">
        <v>45</v>
      </c>
      <c r="L1002" t="s">
        <v>77</v>
      </c>
      <c r="M1002" t="s"/>
      <c r="N1002" t="s">
        <v>78</v>
      </c>
      <c r="O1002" t="s">
        <v>79</v>
      </c>
      <c r="P1002" t="s">
        <v>652</v>
      </c>
      <c r="Q1002" t="s"/>
      <c r="R1002" t="s">
        <v>80</v>
      </c>
      <c r="S1002" t="s">
        <v>332</v>
      </c>
      <c r="T1002" t="s">
        <v>82</v>
      </c>
      <c r="U1002" t="s"/>
      <c r="V1002" t="s">
        <v>83</v>
      </c>
      <c r="W1002" t="s">
        <v>84</v>
      </c>
      <c r="X1002" t="s"/>
      <c r="Y1002" t="s">
        <v>85</v>
      </c>
      <c r="Z1002">
        <f>HYPERLINK("https://hotelmonitor-cachepage.eclerx.com/savepage/tk_15432196772476404_sr_2047.html","info")</f>
        <v/>
      </c>
      <c r="AA1002" t="n">
        <v>1117</v>
      </c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/>
      <c r="AM1002" t="s"/>
      <c r="AN1002" t="s">
        <v>87</v>
      </c>
      <c r="AO1002" t="s">
        <v>88</v>
      </c>
      <c r="AP1002" t="n">
        <v>92</v>
      </c>
      <c r="AQ1002" t="s">
        <v>89</v>
      </c>
      <c r="AR1002" t="s">
        <v>116</v>
      </c>
      <c r="AS1002" t="s"/>
      <c r="AT1002" t="s">
        <v>91</v>
      </c>
      <c r="AU1002" t="s"/>
      <c r="AV1002" t="s"/>
      <c r="AW1002" t="s"/>
      <c r="AX1002" t="s"/>
      <c r="AY1002" t="n">
        <v>2267483</v>
      </c>
      <c r="AZ1002" t="s">
        <v>653</v>
      </c>
      <c r="BA1002" t="s"/>
      <c r="BB1002" t="n">
        <v>231690</v>
      </c>
      <c r="BC1002" t="n">
        <v>-16.549212</v>
      </c>
      <c r="BD1002" t="n">
        <v>28.416607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93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652</v>
      </c>
      <c r="F1003" t="n">
        <v>72063</v>
      </c>
      <c r="G1003" t="s">
        <v>74</v>
      </c>
      <c r="H1003" t="s">
        <v>75</v>
      </c>
      <c r="I1003" t="s"/>
      <c r="J1003" t="s">
        <v>76</v>
      </c>
      <c r="K1003" t="n">
        <v>44</v>
      </c>
      <c r="L1003" t="s">
        <v>77</v>
      </c>
      <c r="M1003" t="s"/>
      <c r="N1003" t="s">
        <v>78</v>
      </c>
      <c r="O1003" t="s">
        <v>79</v>
      </c>
      <c r="P1003" t="s">
        <v>652</v>
      </c>
      <c r="Q1003" t="s"/>
      <c r="R1003" t="s">
        <v>80</v>
      </c>
      <c r="S1003" t="s">
        <v>194</v>
      </c>
      <c r="T1003" t="s">
        <v>82</v>
      </c>
      <c r="U1003" t="s"/>
      <c r="V1003" t="s">
        <v>83</v>
      </c>
      <c r="W1003" t="s">
        <v>84</v>
      </c>
      <c r="X1003" t="s"/>
      <c r="Y1003" t="s">
        <v>85</v>
      </c>
      <c r="Z1003">
        <f>HYPERLINK("https://hotelmonitor-cachepage.eclerx.com/savepage/tk_15432196772476404_sr_2047.html","info")</f>
        <v/>
      </c>
      <c r="AA1003" t="n">
        <v>1117</v>
      </c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/>
      <c r="AM1003" t="s"/>
      <c r="AN1003" t="s">
        <v>87</v>
      </c>
      <c r="AO1003" t="s">
        <v>88</v>
      </c>
      <c r="AP1003" t="n">
        <v>92</v>
      </c>
      <c r="AQ1003" t="s">
        <v>89</v>
      </c>
      <c r="AR1003" t="s">
        <v>96</v>
      </c>
      <c r="AS1003" t="s"/>
      <c r="AT1003" t="s">
        <v>91</v>
      </c>
      <c r="AU1003" t="s"/>
      <c r="AV1003" t="s"/>
      <c r="AW1003" t="s"/>
      <c r="AX1003" t="s"/>
      <c r="AY1003" t="n">
        <v>2267483</v>
      </c>
      <c r="AZ1003" t="s">
        <v>653</v>
      </c>
      <c r="BA1003" t="s"/>
      <c r="BB1003" t="n">
        <v>231690</v>
      </c>
      <c r="BC1003" t="n">
        <v>-16.549212</v>
      </c>
      <c r="BD1003" t="n">
        <v>28.416607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93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654</v>
      </c>
      <c r="F1004" t="n">
        <v>3577020</v>
      </c>
      <c r="G1004" t="s">
        <v>74</v>
      </c>
      <c r="H1004" t="s">
        <v>75</v>
      </c>
      <c r="I1004" t="s"/>
      <c r="J1004" t="s">
        <v>76</v>
      </c>
      <c r="K1004" t="n">
        <v>41</v>
      </c>
      <c r="L1004" t="s">
        <v>77</v>
      </c>
      <c r="M1004" t="s"/>
      <c r="N1004" t="s">
        <v>78</v>
      </c>
      <c r="O1004" t="s">
        <v>79</v>
      </c>
      <c r="P1004" t="s">
        <v>655</v>
      </c>
      <c r="Q1004" t="s"/>
      <c r="R1004" t="s">
        <v>80</v>
      </c>
      <c r="S1004" t="s">
        <v>360</v>
      </c>
      <c r="T1004" t="s">
        <v>82</v>
      </c>
      <c r="U1004" t="s"/>
      <c r="V1004" t="s">
        <v>83</v>
      </c>
      <c r="W1004" t="s">
        <v>84</v>
      </c>
      <c r="X1004" t="s"/>
      <c r="Y1004" t="s">
        <v>85</v>
      </c>
      <c r="Z1004">
        <f>HYPERLINK("https://hotelmonitor-cachepage.eclerx.com/savepage/tk_15432204171280773_sr_2047.html","info")</f>
        <v/>
      </c>
      <c r="AA1004" t="n">
        <v>132649</v>
      </c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/>
      <c r="AM1004" t="s"/>
      <c r="AN1004" t="s">
        <v>87</v>
      </c>
      <c r="AO1004" t="s">
        <v>88</v>
      </c>
      <c r="AP1004" t="n">
        <v>196</v>
      </c>
      <c r="AQ1004" t="s">
        <v>89</v>
      </c>
      <c r="AR1004" t="s">
        <v>90</v>
      </c>
      <c r="AS1004" t="s"/>
      <c r="AT1004" t="s">
        <v>91</v>
      </c>
      <c r="AU1004" t="s"/>
      <c r="AV1004" t="s"/>
      <c r="AW1004" t="s"/>
      <c r="AX1004" t="s"/>
      <c r="AY1004" t="n">
        <v>2268309</v>
      </c>
      <c r="AZ1004" t="s">
        <v>656</v>
      </c>
      <c r="BA1004" t="s"/>
      <c r="BB1004" t="n">
        <v>1020467</v>
      </c>
      <c r="BC1004" t="n">
        <v>-16.553272</v>
      </c>
      <c r="BD1004" t="n">
        <v>28.41705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93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654</v>
      </c>
      <c r="F1005" t="n">
        <v>3577020</v>
      </c>
      <c r="G1005" t="s">
        <v>74</v>
      </c>
      <c r="H1005" t="s">
        <v>75</v>
      </c>
      <c r="I1005" t="s"/>
      <c r="J1005" t="s">
        <v>76</v>
      </c>
      <c r="K1005" t="n">
        <v>47</v>
      </c>
      <c r="L1005" t="s">
        <v>77</v>
      </c>
      <c r="M1005" t="s"/>
      <c r="N1005" t="s">
        <v>78</v>
      </c>
      <c r="O1005" t="s">
        <v>79</v>
      </c>
      <c r="P1005" t="s">
        <v>655</v>
      </c>
      <c r="Q1005" t="s"/>
      <c r="R1005" t="s">
        <v>80</v>
      </c>
      <c r="S1005" t="s">
        <v>286</v>
      </c>
      <c r="T1005" t="s">
        <v>82</v>
      </c>
      <c r="U1005" t="s"/>
      <c r="V1005" t="s">
        <v>83</v>
      </c>
      <c r="W1005" t="s">
        <v>84</v>
      </c>
      <c r="X1005" t="s"/>
      <c r="Y1005" t="s">
        <v>85</v>
      </c>
      <c r="Z1005">
        <f>HYPERLINK("https://hotelmonitor-cachepage.eclerx.com/savepage/tk_15432204171280773_sr_2047.html","info")</f>
        <v/>
      </c>
      <c r="AA1005" t="n">
        <v>132649</v>
      </c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/>
      <c r="AM1005" t="s"/>
      <c r="AN1005" t="s">
        <v>87</v>
      </c>
      <c r="AO1005" t="s">
        <v>88</v>
      </c>
      <c r="AP1005" t="n">
        <v>196</v>
      </c>
      <c r="AQ1005" t="s">
        <v>89</v>
      </c>
      <c r="AR1005" t="s">
        <v>106</v>
      </c>
      <c r="AS1005" t="s"/>
      <c r="AT1005" t="s">
        <v>91</v>
      </c>
      <c r="AU1005" t="s"/>
      <c r="AV1005" t="s"/>
      <c r="AW1005" t="s"/>
      <c r="AX1005" t="s"/>
      <c r="AY1005" t="n">
        <v>2268309</v>
      </c>
      <c r="AZ1005" t="s">
        <v>656</v>
      </c>
      <c r="BA1005" t="s"/>
      <c r="BB1005" t="n">
        <v>1020467</v>
      </c>
      <c r="BC1005" t="n">
        <v>-16.553272</v>
      </c>
      <c r="BD1005" t="n">
        <v>28.41705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93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654</v>
      </c>
      <c r="F1006" t="n">
        <v>3577020</v>
      </c>
      <c r="G1006" t="s">
        <v>74</v>
      </c>
      <c r="H1006" t="s">
        <v>75</v>
      </c>
      <c r="I1006" t="s"/>
      <c r="J1006" t="s">
        <v>76</v>
      </c>
      <c r="K1006" t="n">
        <v>47</v>
      </c>
      <c r="L1006" t="s">
        <v>77</v>
      </c>
      <c r="M1006" t="s"/>
      <c r="N1006" t="s">
        <v>78</v>
      </c>
      <c r="O1006" t="s">
        <v>79</v>
      </c>
      <c r="P1006" t="s">
        <v>655</v>
      </c>
      <c r="Q1006" t="s"/>
      <c r="R1006" t="s">
        <v>80</v>
      </c>
      <c r="S1006" t="s">
        <v>286</v>
      </c>
      <c r="T1006" t="s">
        <v>82</v>
      </c>
      <c r="U1006" t="s"/>
      <c r="V1006" t="s">
        <v>83</v>
      </c>
      <c r="W1006" t="s">
        <v>84</v>
      </c>
      <c r="X1006" t="s"/>
      <c r="Y1006" t="s">
        <v>85</v>
      </c>
      <c r="Z1006">
        <f>HYPERLINK("https://hotelmonitor-cachepage.eclerx.com/savepage/tk_15432204171280773_sr_2047.html","info")</f>
        <v/>
      </c>
      <c r="AA1006" t="n">
        <v>132649</v>
      </c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/>
      <c r="AM1006" t="s"/>
      <c r="AN1006" t="s">
        <v>87</v>
      </c>
      <c r="AO1006" t="s">
        <v>88</v>
      </c>
      <c r="AP1006" t="n">
        <v>196</v>
      </c>
      <c r="AQ1006" t="s">
        <v>89</v>
      </c>
      <c r="AR1006" t="s">
        <v>96</v>
      </c>
      <c r="AS1006" t="s"/>
      <c r="AT1006" t="s">
        <v>91</v>
      </c>
      <c r="AU1006" t="s"/>
      <c r="AV1006" t="s"/>
      <c r="AW1006" t="s"/>
      <c r="AX1006" t="s"/>
      <c r="AY1006" t="n">
        <v>2268309</v>
      </c>
      <c r="AZ1006" t="s">
        <v>656</v>
      </c>
      <c r="BA1006" t="s"/>
      <c r="BB1006" t="n">
        <v>1020467</v>
      </c>
      <c r="BC1006" t="n">
        <v>-16.553272</v>
      </c>
      <c r="BD1006" t="n">
        <v>28.41705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93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654</v>
      </c>
      <c r="F1007" t="n">
        <v>3577020</v>
      </c>
      <c r="G1007" t="s">
        <v>74</v>
      </c>
      <c r="H1007" t="s">
        <v>75</v>
      </c>
      <c r="I1007" t="s"/>
      <c r="J1007" t="s">
        <v>76</v>
      </c>
      <c r="K1007" t="n">
        <v>42</v>
      </c>
      <c r="L1007" t="s">
        <v>77</v>
      </c>
      <c r="M1007" t="s"/>
      <c r="N1007" t="s">
        <v>78</v>
      </c>
      <c r="O1007" t="s">
        <v>79</v>
      </c>
      <c r="P1007" t="s">
        <v>655</v>
      </c>
      <c r="Q1007" t="s"/>
      <c r="R1007" t="s">
        <v>80</v>
      </c>
      <c r="S1007" t="s">
        <v>284</v>
      </c>
      <c r="T1007" t="s">
        <v>82</v>
      </c>
      <c r="U1007" t="s"/>
      <c r="V1007" t="s">
        <v>83</v>
      </c>
      <c r="W1007" t="s">
        <v>84</v>
      </c>
      <c r="X1007" t="s"/>
      <c r="Y1007" t="s">
        <v>85</v>
      </c>
      <c r="Z1007">
        <f>HYPERLINK("https://hotelmonitor-cachepage.eclerx.com/savepage/tk_15432204171280773_sr_2047.html","info")</f>
        <v/>
      </c>
      <c r="AA1007" t="n">
        <v>132649</v>
      </c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/>
      <c r="AM1007" t="s"/>
      <c r="AN1007" t="s">
        <v>87</v>
      </c>
      <c r="AO1007" t="s">
        <v>88</v>
      </c>
      <c r="AP1007" t="n">
        <v>196</v>
      </c>
      <c r="AQ1007" t="s">
        <v>89</v>
      </c>
      <c r="AR1007" t="s">
        <v>99</v>
      </c>
      <c r="AS1007" t="s"/>
      <c r="AT1007" t="s">
        <v>91</v>
      </c>
      <c r="AU1007" t="s"/>
      <c r="AV1007" t="s"/>
      <c r="AW1007" t="s"/>
      <c r="AX1007" t="s"/>
      <c r="AY1007" t="n">
        <v>2268309</v>
      </c>
      <c r="AZ1007" t="s">
        <v>656</v>
      </c>
      <c r="BA1007" t="s"/>
      <c r="BB1007" t="n">
        <v>1020467</v>
      </c>
      <c r="BC1007" t="n">
        <v>-16.553272</v>
      </c>
      <c r="BD1007" t="n">
        <v>28.41705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93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654</v>
      </c>
      <c r="F1008" t="n">
        <v>3577020</v>
      </c>
      <c r="G1008" t="s">
        <v>74</v>
      </c>
      <c r="H1008" t="s">
        <v>75</v>
      </c>
      <c r="I1008" t="s"/>
      <c r="J1008" t="s">
        <v>76</v>
      </c>
      <c r="K1008" t="n">
        <v>47</v>
      </c>
      <c r="L1008" t="s">
        <v>77</v>
      </c>
      <c r="M1008" t="s"/>
      <c r="N1008" t="s">
        <v>78</v>
      </c>
      <c r="O1008" t="s">
        <v>79</v>
      </c>
      <c r="P1008" t="s">
        <v>655</v>
      </c>
      <c r="Q1008" t="s"/>
      <c r="R1008" t="s">
        <v>80</v>
      </c>
      <c r="S1008" t="s">
        <v>286</v>
      </c>
      <c r="T1008" t="s">
        <v>82</v>
      </c>
      <c r="U1008" t="s"/>
      <c r="V1008" t="s">
        <v>83</v>
      </c>
      <c r="W1008" t="s">
        <v>84</v>
      </c>
      <c r="X1008" t="s"/>
      <c r="Y1008" t="s">
        <v>85</v>
      </c>
      <c r="Z1008">
        <f>HYPERLINK("https://hotelmonitor-cachepage.eclerx.com/savepage/tk_15432204171280773_sr_2047.html","info")</f>
        <v/>
      </c>
      <c r="AA1008" t="n">
        <v>132649</v>
      </c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/>
      <c r="AM1008" t="s"/>
      <c r="AN1008" t="s">
        <v>87</v>
      </c>
      <c r="AO1008" t="s">
        <v>88</v>
      </c>
      <c r="AP1008" t="n">
        <v>196</v>
      </c>
      <c r="AQ1008" t="s">
        <v>89</v>
      </c>
      <c r="AR1008" t="s">
        <v>298</v>
      </c>
      <c r="AS1008" t="s"/>
      <c r="AT1008" t="s">
        <v>91</v>
      </c>
      <c r="AU1008" t="s"/>
      <c r="AV1008" t="s"/>
      <c r="AW1008" t="s"/>
      <c r="AX1008" t="s"/>
      <c r="AY1008" t="n">
        <v>2268309</v>
      </c>
      <c r="AZ1008" t="s">
        <v>656</v>
      </c>
      <c r="BA1008" t="s"/>
      <c r="BB1008" t="n">
        <v>1020467</v>
      </c>
      <c r="BC1008" t="n">
        <v>-16.553272</v>
      </c>
      <c r="BD1008" t="n">
        <v>28.41705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93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654</v>
      </c>
      <c r="F1009" t="n">
        <v>3577020</v>
      </c>
      <c r="G1009" t="s">
        <v>74</v>
      </c>
      <c r="H1009" t="s">
        <v>75</v>
      </c>
      <c r="I1009" t="s"/>
      <c r="J1009" t="s">
        <v>76</v>
      </c>
      <c r="K1009" t="n">
        <v>60</v>
      </c>
      <c r="L1009" t="s">
        <v>77</v>
      </c>
      <c r="M1009" t="s"/>
      <c r="N1009" t="s">
        <v>78</v>
      </c>
      <c r="O1009" t="s">
        <v>79</v>
      </c>
      <c r="P1009" t="s">
        <v>655</v>
      </c>
      <c r="Q1009" t="s"/>
      <c r="R1009" t="s">
        <v>80</v>
      </c>
      <c r="S1009" t="s">
        <v>150</v>
      </c>
      <c r="T1009" t="s">
        <v>82</v>
      </c>
      <c r="U1009" t="s"/>
      <c r="V1009" t="s">
        <v>83</v>
      </c>
      <c r="W1009" t="s">
        <v>84</v>
      </c>
      <c r="X1009" t="s"/>
      <c r="Y1009" t="s">
        <v>85</v>
      </c>
      <c r="Z1009">
        <f>HYPERLINK("https://hotelmonitor-cachepage.eclerx.com/savepage/tk_15432204171280773_sr_2047.html","info")</f>
        <v/>
      </c>
      <c r="AA1009" t="n">
        <v>132649</v>
      </c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/>
      <c r="AM1009" t="s"/>
      <c r="AN1009" t="s">
        <v>87</v>
      </c>
      <c r="AO1009" t="s">
        <v>88</v>
      </c>
      <c r="AP1009" t="n">
        <v>196</v>
      </c>
      <c r="AQ1009" t="s">
        <v>89</v>
      </c>
      <c r="AR1009" t="s">
        <v>118</v>
      </c>
      <c r="AS1009" t="s"/>
      <c r="AT1009" t="s">
        <v>91</v>
      </c>
      <c r="AU1009" t="s"/>
      <c r="AV1009" t="s"/>
      <c r="AW1009" t="s"/>
      <c r="AX1009" t="s"/>
      <c r="AY1009" t="n">
        <v>2268309</v>
      </c>
      <c r="AZ1009" t="s">
        <v>656</v>
      </c>
      <c r="BA1009" t="s"/>
      <c r="BB1009" t="n">
        <v>1020467</v>
      </c>
      <c r="BC1009" t="n">
        <v>-16.553272</v>
      </c>
      <c r="BD1009" t="n">
        <v>28.41705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93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654</v>
      </c>
      <c r="F1010" t="n">
        <v>3577020</v>
      </c>
      <c r="G1010" t="s">
        <v>74</v>
      </c>
      <c r="H1010" t="s">
        <v>75</v>
      </c>
      <c r="I1010" t="s"/>
      <c r="J1010" t="s">
        <v>76</v>
      </c>
      <c r="K1010" t="n">
        <v>44</v>
      </c>
      <c r="L1010" t="s">
        <v>77</v>
      </c>
      <c r="M1010" t="s"/>
      <c r="N1010" t="s">
        <v>78</v>
      </c>
      <c r="O1010" t="s">
        <v>79</v>
      </c>
      <c r="P1010" t="s">
        <v>655</v>
      </c>
      <c r="Q1010" t="s"/>
      <c r="R1010" t="s">
        <v>80</v>
      </c>
      <c r="S1010" t="s">
        <v>194</v>
      </c>
      <c r="T1010" t="s">
        <v>82</v>
      </c>
      <c r="U1010" t="s"/>
      <c r="V1010" t="s">
        <v>83</v>
      </c>
      <c r="W1010" t="s">
        <v>84</v>
      </c>
      <c r="X1010" t="s"/>
      <c r="Y1010" t="s">
        <v>85</v>
      </c>
      <c r="Z1010">
        <f>HYPERLINK("https://hotelmonitor-cachepage.eclerx.com/savepage/tk_15432204171280773_sr_2047.html","info")</f>
        <v/>
      </c>
      <c r="AA1010" t="n">
        <v>132649</v>
      </c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/>
      <c r="AM1010" t="s"/>
      <c r="AN1010" t="s">
        <v>87</v>
      </c>
      <c r="AO1010" t="s">
        <v>88</v>
      </c>
      <c r="AP1010" t="n">
        <v>196</v>
      </c>
      <c r="AQ1010" t="s">
        <v>89</v>
      </c>
      <c r="AR1010" t="s">
        <v>111</v>
      </c>
      <c r="AS1010" t="s"/>
      <c r="AT1010" t="s">
        <v>91</v>
      </c>
      <c r="AU1010" t="s"/>
      <c r="AV1010" t="s"/>
      <c r="AW1010" t="s"/>
      <c r="AX1010" t="s"/>
      <c r="AY1010" t="n">
        <v>2268309</v>
      </c>
      <c r="AZ1010" t="s">
        <v>656</v>
      </c>
      <c r="BA1010" t="s"/>
      <c r="BB1010" t="n">
        <v>1020467</v>
      </c>
      <c r="BC1010" t="n">
        <v>-16.553272</v>
      </c>
      <c r="BD1010" t="n">
        <v>28.41705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93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654</v>
      </c>
      <c r="F1011" t="n">
        <v>3577020</v>
      </c>
      <c r="G1011" t="s">
        <v>74</v>
      </c>
      <c r="H1011" t="s">
        <v>75</v>
      </c>
      <c r="I1011" t="s"/>
      <c r="J1011" t="s">
        <v>76</v>
      </c>
      <c r="K1011" t="n">
        <v>47</v>
      </c>
      <c r="L1011" t="s">
        <v>77</v>
      </c>
      <c r="M1011" t="s"/>
      <c r="N1011" t="s">
        <v>78</v>
      </c>
      <c r="O1011" t="s">
        <v>79</v>
      </c>
      <c r="P1011" t="s">
        <v>655</v>
      </c>
      <c r="Q1011" t="s"/>
      <c r="R1011" t="s">
        <v>80</v>
      </c>
      <c r="S1011" t="s">
        <v>286</v>
      </c>
      <c r="T1011" t="s">
        <v>82</v>
      </c>
      <c r="U1011" t="s"/>
      <c r="V1011" t="s">
        <v>83</v>
      </c>
      <c r="W1011" t="s">
        <v>84</v>
      </c>
      <c r="X1011" t="s"/>
      <c r="Y1011" t="s">
        <v>85</v>
      </c>
      <c r="Z1011">
        <f>HYPERLINK("https://hotelmonitor-cachepage.eclerx.com/savepage/tk_15432204171280773_sr_2047.html","info")</f>
        <v/>
      </c>
      <c r="AA1011" t="n">
        <v>132649</v>
      </c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/>
      <c r="AM1011" t="s"/>
      <c r="AN1011" t="s">
        <v>87</v>
      </c>
      <c r="AO1011" t="s">
        <v>88</v>
      </c>
      <c r="AP1011" t="n">
        <v>196</v>
      </c>
      <c r="AQ1011" t="s">
        <v>89</v>
      </c>
      <c r="AR1011" t="s">
        <v>96</v>
      </c>
      <c r="AS1011" t="s"/>
      <c r="AT1011" t="s">
        <v>91</v>
      </c>
      <c r="AU1011" t="s"/>
      <c r="AV1011" t="s"/>
      <c r="AW1011" t="s"/>
      <c r="AX1011" t="s"/>
      <c r="AY1011" t="n">
        <v>2268309</v>
      </c>
      <c r="AZ1011" t="s">
        <v>656</v>
      </c>
      <c r="BA1011" t="s"/>
      <c r="BB1011" t="n">
        <v>1020467</v>
      </c>
      <c r="BC1011" t="n">
        <v>-16.553272</v>
      </c>
      <c r="BD1011" t="n">
        <v>28.41705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93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657</v>
      </c>
      <c r="F1012" t="n">
        <v>72159</v>
      </c>
      <c r="G1012" t="s">
        <v>74</v>
      </c>
      <c r="H1012" t="s">
        <v>75</v>
      </c>
      <c r="I1012" t="s"/>
      <c r="J1012" t="s">
        <v>76</v>
      </c>
      <c r="K1012" t="n">
        <v>90</v>
      </c>
      <c r="L1012" t="s">
        <v>77</v>
      </c>
      <c r="M1012" t="s"/>
      <c r="N1012" t="s">
        <v>78</v>
      </c>
      <c r="O1012" t="s">
        <v>79</v>
      </c>
      <c r="P1012" t="s">
        <v>658</v>
      </c>
      <c r="Q1012" t="s"/>
      <c r="R1012" t="s">
        <v>80</v>
      </c>
      <c r="S1012" t="s">
        <v>240</v>
      </c>
      <c r="T1012" t="s">
        <v>82</v>
      </c>
      <c r="U1012" t="s"/>
      <c r="V1012" t="s">
        <v>83</v>
      </c>
      <c r="W1012" t="s">
        <v>84</v>
      </c>
      <c r="X1012" t="s"/>
      <c r="Y1012" t="s">
        <v>85</v>
      </c>
      <c r="Z1012">
        <f>HYPERLINK("https://hotelmonitor-cachepage.eclerx.com/savepage/tk_15432201138350222_sr_2047.html","info")</f>
        <v/>
      </c>
      <c r="AA1012" t="n">
        <v>1112</v>
      </c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87</v>
      </c>
      <c r="AL1012" t="s"/>
      <c r="AM1012" t="s"/>
      <c r="AN1012" t="s">
        <v>87</v>
      </c>
      <c r="AO1012" t="s">
        <v>88</v>
      </c>
      <c r="AP1012" t="n">
        <v>153</v>
      </c>
      <c r="AQ1012" t="s">
        <v>89</v>
      </c>
      <c r="AR1012" t="s">
        <v>96</v>
      </c>
      <c r="AS1012" t="s"/>
      <c r="AT1012" t="s">
        <v>91</v>
      </c>
      <c r="AU1012" t="s"/>
      <c r="AV1012" t="s"/>
      <c r="AW1012" t="s"/>
      <c r="AX1012" t="s"/>
      <c r="AY1012" t="n">
        <v>2267701</v>
      </c>
      <c r="AZ1012" t="s">
        <v>659</v>
      </c>
      <c r="BA1012" t="s"/>
      <c r="BB1012" t="n">
        <v>231691</v>
      </c>
      <c r="BC1012" t="n">
        <v>-16.555487</v>
      </c>
      <c r="BD1012" t="n">
        <v>28.415728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93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657</v>
      </c>
      <c r="F1013" t="n">
        <v>72159</v>
      </c>
      <c r="G1013" t="s">
        <v>74</v>
      </c>
      <c r="H1013" t="s">
        <v>75</v>
      </c>
      <c r="I1013" t="s"/>
      <c r="J1013" t="s">
        <v>76</v>
      </c>
      <c r="K1013" t="n">
        <v>90</v>
      </c>
      <c r="L1013" t="s">
        <v>77</v>
      </c>
      <c r="M1013" t="s"/>
      <c r="N1013" t="s">
        <v>78</v>
      </c>
      <c r="O1013" t="s">
        <v>79</v>
      </c>
      <c r="P1013" t="s">
        <v>658</v>
      </c>
      <c r="Q1013" t="s"/>
      <c r="R1013" t="s">
        <v>80</v>
      </c>
      <c r="S1013" t="s">
        <v>240</v>
      </c>
      <c r="T1013" t="s">
        <v>82</v>
      </c>
      <c r="U1013" t="s"/>
      <c r="V1013" t="s">
        <v>83</v>
      </c>
      <c r="W1013" t="s">
        <v>84</v>
      </c>
      <c r="X1013" t="s"/>
      <c r="Y1013" t="s">
        <v>85</v>
      </c>
      <c r="Z1013">
        <f>HYPERLINK("https://hotelmonitor-cachepage.eclerx.com/savepage/tk_15432201138350222_sr_2047.html","info")</f>
        <v/>
      </c>
      <c r="AA1013" t="n">
        <v>1112</v>
      </c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87</v>
      </c>
      <c r="AL1013" t="s"/>
      <c r="AM1013" t="s"/>
      <c r="AN1013" t="s">
        <v>87</v>
      </c>
      <c r="AO1013" t="s">
        <v>88</v>
      </c>
      <c r="AP1013" t="n">
        <v>153</v>
      </c>
      <c r="AQ1013" t="s">
        <v>89</v>
      </c>
      <c r="AR1013" t="s">
        <v>106</v>
      </c>
      <c r="AS1013" t="s"/>
      <c r="AT1013" t="s">
        <v>91</v>
      </c>
      <c r="AU1013" t="s"/>
      <c r="AV1013" t="s"/>
      <c r="AW1013" t="s"/>
      <c r="AX1013" t="s"/>
      <c r="AY1013" t="n">
        <v>2267701</v>
      </c>
      <c r="AZ1013" t="s">
        <v>659</v>
      </c>
      <c r="BA1013" t="s"/>
      <c r="BB1013" t="n">
        <v>231691</v>
      </c>
      <c r="BC1013" t="n">
        <v>-16.555487</v>
      </c>
      <c r="BD1013" t="n">
        <v>28.415728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93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657</v>
      </c>
      <c r="F1014" t="n">
        <v>72159</v>
      </c>
      <c r="G1014" t="s">
        <v>74</v>
      </c>
      <c r="H1014" t="s">
        <v>75</v>
      </c>
      <c r="I1014" t="s"/>
      <c r="J1014" t="s">
        <v>76</v>
      </c>
      <c r="K1014" t="n">
        <v>90</v>
      </c>
      <c r="L1014" t="s">
        <v>77</v>
      </c>
      <c r="M1014" t="s"/>
      <c r="N1014" t="s">
        <v>78</v>
      </c>
      <c r="O1014" t="s">
        <v>79</v>
      </c>
      <c r="P1014" t="s">
        <v>658</v>
      </c>
      <c r="Q1014" t="s"/>
      <c r="R1014" t="s">
        <v>80</v>
      </c>
      <c r="S1014" t="s">
        <v>240</v>
      </c>
      <c r="T1014" t="s">
        <v>82</v>
      </c>
      <c r="U1014" t="s"/>
      <c r="V1014" t="s">
        <v>83</v>
      </c>
      <c r="W1014" t="s">
        <v>84</v>
      </c>
      <c r="X1014" t="s"/>
      <c r="Y1014" t="s">
        <v>85</v>
      </c>
      <c r="Z1014">
        <f>HYPERLINK("https://hotelmonitor-cachepage.eclerx.com/savepage/tk_15432201138350222_sr_2047.html","info")</f>
        <v/>
      </c>
      <c r="AA1014" t="n">
        <v>1112</v>
      </c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87</v>
      </c>
      <c r="AL1014" t="s"/>
      <c r="AM1014" t="s"/>
      <c r="AN1014" t="s">
        <v>87</v>
      </c>
      <c r="AO1014" t="s">
        <v>88</v>
      </c>
      <c r="AP1014" t="n">
        <v>153</v>
      </c>
      <c r="AQ1014" t="s">
        <v>89</v>
      </c>
      <c r="AR1014" t="s">
        <v>96</v>
      </c>
      <c r="AS1014" t="s"/>
      <c r="AT1014" t="s">
        <v>91</v>
      </c>
      <c r="AU1014" t="s"/>
      <c r="AV1014" t="s"/>
      <c r="AW1014" t="s"/>
      <c r="AX1014" t="s"/>
      <c r="AY1014" t="n">
        <v>2267701</v>
      </c>
      <c r="AZ1014" t="s">
        <v>659</v>
      </c>
      <c r="BA1014" t="s"/>
      <c r="BB1014" t="n">
        <v>231691</v>
      </c>
      <c r="BC1014" t="n">
        <v>-16.555487</v>
      </c>
      <c r="BD1014" t="n">
        <v>28.415728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93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660</v>
      </c>
      <c r="F1015" t="n">
        <v>72171</v>
      </c>
      <c r="G1015" t="s">
        <v>74</v>
      </c>
      <c r="H1015" t="s">
        <v>75</v>
      </c>
      <c r="I1015" t="s"/>
      <c r="J1015" t="s">
        <v>76</v>
      </c>
      <c r="K1015" t="n">
        <v>117</v>
      </c>
      <c r="L1015" t="s">
        <v>77</v>
      </c>
      <c r="M1015" t="s"/>
      <c r="N1015" t="s">
        <v>78</v>
      </c>
      <c r="O1015" t="s">
        <v>79</v>
      </c>
      <c r="P1015" t="s">
        <v>661</v>
      </c>
      <c r="Q1015" t="s"/>
      <c r="R1015" t="s">
        <v>80</v>
      </c>
      <c r="S1015" t="s">
        <v>270</v>
      </c>
      <c r="T1015" t="s">
        <v>82</v>
      </c>
      <c r="U1015" t="s"/>
      <c r="V1015" t="s">
        <v>83</v>
      </c>
      <c r="W1015" t="s">
        <v>84</v>
      </c>
      <c r="X1015" t="s"/>
      <c r="Y1015" t="s">
        <v>85</v>
      </c>
      <c r="Z1015">
        <f>HYPERLINK("https://hotelmonitor-cachepage.eclerx.com/savepage/tk_15432199194518514_sr_2047.html","info")</f>
        <v/>
      </c>
      <c r="AA1015" t="n">
        <v>1132</v>
      </c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87</v>
      </c>
      <c r="AL1015" t="s"/>
      <c r="AM1015" t="s"/>
      <c r="AN1015" t="s">
        <v>87</v>
      </c>
      <c r="AO1015" t="s">
        <v>88</v>
      </c>
      <c r="AP1015" t="n">
        <v>125</v>
      </c>
      <c r="AQ1015" t="s">
        <v>89</v>
      </c>
      <c r="AR1015" t="s">
        <v>90</v>
      </c>
      <c r="AS1015" t="s"/>
      <c r="AT1015" t="s">
        <v>91</v>
      </c>
      <c r="AU1015" t="s"/>
      <c r="AV1015" t="s"/>
      <c r="AW1015" t="s"/>
      <c r="AX1015" t="s"/>
      <c r="AY1015" t="n">
        <v>2267565</v>
      </c>
      <c r="AZ1015" t="s">
        <v>662</v>
      </c>
      <c r="BA1015" t="s"/>
      <c r="BB1015" t="n">
        <v>530900</v>
      </c>
      <c r="BC1015" t="n">
        <v>-16.725403</v>
      </c>
      <c r="BD1015" t="n">
        <v>28.056973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93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660</v>
      </c>
      <c r="F1016" t="n">
        <v>72171</v>
      </c>
      <c r="G1016" t="s">
        <v>74</v>
      </c>
      <c r="H1016" t="s">
        <v>75</v>
      </c>
      <c r="I1016" t="s"/>
      <c r="J1016" t="s">
        <v>76</v>
      </c>
      <c r="K1016" t="n">
        <v>128</v>
      </c>
      <c r="L1016" t="s">
        <v>77</v>
      </c>
      <c r="M1016" t="s"/>
      <c r="N1016" t="s">
        <v>78</v>
      </c>
      <c r="O1016" t="s">
        <v>79</v>
      </c>
      <c r="P1016" t="s">
        <v>661</v>
      </c>
      <c r="Q1016" t="s"/>
      <c r="R1016" t="s">
        <v>80</v>
      </c>
      <c r="S1016" t="s">
        <v>451</v>
      </c>
      <c r="T1016" t="s">
        <v>82</v>
      </c>
      <c r="U1016" t="s"/>
      <c r="V1016" t="s">
        <v>83</v>
      </c>
      <c r="W1016" t="s">
        <v>84</v>
      </c>
      <c r="X1016" t="s"/>
      <c r="Y1016" t="s">
        <v>85</v>
      </c>
      <c r="Z1016">
        <f>HYPERLINK("https://hotelmonitor-cachepage.eclerx.com/savepage/tk_15432199194518514_sr_2047.html","info")</f>
        <v/>
      </c>
      <c r="AA1016" t="n">
        <v>1132</v>
      </c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87</v>
      </c>
      <c r="AL1016" t="s"/>
      <c r="AM1016" t="s"/>
      <c r="AN1016" t="s">
        <v>87</v>
      </c>
      <c r="AO1016" t="s">
        <v>88</v>
      </c>
      <c r="AP1016" t="n">
        <v>125</v>
      </c>
      <c r="AQ1016" t="s">
        <v>89</v>
      </c>
      <c r="AR1016" t="s">
        <v>96</v>
      </c>
      <c r="AS1016" t="s"/>
      <c r="AT1016" t="s">
        <v>91</v>
      </c>
      <c r="AU1016" t="s"/>
      <c r="AV1016" t="s"/>
      <c r="AW1016" t="s"/>
      <c r="AX1016" t="s"/>
      <c r="AY1016" t="n">
        <v>2267565</v>
      </c>
      <c r="AZ1016" t="s">
        <v>662</v>
      </c>
      <c r="BA1016" t="s"/>
      <c r="BB1016" t="n">
        <v>530900</v>
      </c>
      <c r="BC1016" t="n">
        <v>-16.725403</v>
      </c>
      <c r="BD1016" t="n">
        <v>28.056973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93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660</v>
      </c>
      <c r="F1017" t="n">
        <v>72171</v>
      </c>
      <c r="G1017" t="s">
        <v>74</v>
      </c>
      <c r="H1017" t="s">
        <v>75</v>
      </c>
      <c r="I1017" t="s"/>
      <c r="J1017" t="s">
        <v>76</v>
      </c>
      <c r="K1017" t="n">
        <v>128</v>
      </c>
      <c r="L1017" t="s">
        <v>77</v>
      </c>
      <c r="M1017" t="s"/>
      <c r="N1017" t="s">
        <v>78</v>
      </c>
      <c r="O1017" t="s">
        <v>79</v>
      </c>
      <c r="P1017" t="s">
        <v>661</v>
      </c>
      <c r="Q1017" t="s"/>
      <c r="R1017" t="s">
        <v>80</v>
      </c>
      <c r="S1017" t="s">
        <v>451</v>
      </c>
      <c r="T1017" t="s">
        <v>82</v>
      </c>
      <c r="U1017" t="s"/>
      <c r="V1017" t="s">
        <v>83</v>
      </c>
      <c r="W1017" t="s">
        <v>84</v>
      </c>
      <c r="X1017" t="s"/>
      <c r="Y1017" t="s">
        <v>85</v>
      </c>
      <c r="Z1017">
        <f>HYPERLINK("https://hotelmonitor-cachepage.eclerx.com/savepage/tk_15432199194518514_sr_2047.html","info")</f>
        <v/>
      </c>
      <c r="AA1017" t="n">
        <v>1132</v>
      </c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87</v>
      </c>
      <c r="AL1017" t="s"/>
      <c r="AM1017" t="s"/>
      <c r="AN1017" t="s">
        <v>87</v>
      </c>
      <c r="AO1017" t="s">
        <v>88</v>
      </c>
      <c r="AP1017" t="n">
        <v>125</v>
      </c>
      <c r="AQ1017" t="s">
        <v>89</v>
      </c>
      <c r="AR1017" t="s">
        <v>106</v>
      </c>
      <c r="AS1017" t="s"/>
      <c r="AT1017" t="s">
        <v>91</v>
      </c>
      <c r="AU1017" t="s"/>
      <c r="AV1017" t="s"/>
      <c r="AW1017" t="s"/>
      <c r="AX1017" t="s"/>
      <c r="AY1017" t="n">
        <v>2267565</v>
      </c>
      <c r="AZ1017" t="s">
        <v>662</v>
      </c>
      <c r="BA1017" t="s"/>
      <c r="BB1017" t="n">
        <v>530900</v>
      </c>
      <c r="BC1017" t="n">
        <v>-16.725403</v>
      </c>
      <c r="BD1017" t="n">
        <v>28.056973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93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660</v>
      </c>
      <c r="F1018" t="n">
        <v>72171</v>
      </c>
      <c r="G1018" t="s">
        <v>74</v>
      </c>
      <c r="H1018" t="s">
        <v>75</v>
      </c>
      <c r="I1018" t="s"/>
      <c r="J1018" t="s">
        <v>76</v>
      </c>
      <c r="K1018" t="n">
        <v>128</v>
      </c>
      <c r="L1018" t="s">
        <v>77</v>
      </c>
      <c r="M1018" t="s"/>
      <c r="N1018" t="s">
        <v>78</v>
      </c>
      <c r="O1018" t="s">
        <v>79</v>
      </c>
      <c r="P1018" t="s">
        <v>661</v>
      </c>
      <c r="Q1018" t="s"/>
      <c r="R1018" t="s">
        <v>80</v>
      </c>
      <c r="S1018" t="s">
        <v>451</v>
      </c>
      <c r="T1018" t="s">
        <v>82</v>
      </c>
      <c r="U1018" t="s"/>
      <c r="V1018" t="s">
        <v>83</v>
      </c>
      <c r="W1018" t="s">
        <v>84</v>
      </c>
      <c r="X1018" t="s"/>
      <c r="Y1018" t="s">
        <v>85</v>
      </c>
      <c r="Z1018">
        <f>HYPERLINK("https://hotelmonitor-cachepage.eclerx.com/savepage/tk_15432199194518514_sr_2047.html","info")</f>
        <v/>
      </c>
      <c r="AA1018" t="n">
        <v>1132</v>
      </c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87</v>
      </c>
      <c r="AL1018" t="s"/>
      <c r="AM1018" t="s"/>
      <c r="AN1018" t="s">
        <v>87</v>
      </c>
      <c r="AO1018" t="s">
        <v>88</v>
      </c>
      <c r="AP1018" t="n">
        <v>125</v>
      </c>
      <c r="AQ1018" t="s">
        <v>89</v>
      </c>
      <c r="AR1018" t="s">
        <v>96</v>
      </c>
      <c r="AS1018" t="s"/>
      <c r="AT1018" t="s">
        <v>91</v>
      </c>
      <c r="AU1018" t="s"/>
      <c r="AV1018" t="s"/>
      <c r="AW1018" t="s"/>
      <c r="AX1018" t="s"/>
      <c r="AY1018" t="n">
        <v>2267565</v>
      </c>
      <c r="AZ1018" t="s">
        <v>662</v>
      </c>
      <c r="BA1018" t="s"/>
      <c r="BB1018" t="n">
        <v>530900</v>
      </c>
      <c r="BC1018" t="n">
        <v>-16.725403</v>
      </c>
      <c r="BD1018" t="n">
        <v>28.056973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93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663</v>
      </c>
      <c r="F1019" t="s"/>
      <c r="G1019" t="s">
        <v>74</v>
      </c>
      <c r="H1019" t="s">
        <v>75</v>
      </c>
      <c r="I1019" t="s"/>
      <c r="J1019" t="s">
        <v>76</v>
      </c>
      <c r="K1019" t="n">
        <v>78</v>
      </c>
      <c r="L1019" t="s">
        <v>77</v>
      </c>
      <c r="M1019" t="s"/>
      <c r="N1019" t="s">
        <v>78</v>
      </c>
      <c r="O1019" t="s">
        <v>79</v>
      </c>
      <c r="P1019" t="s">
        <v>663</v>
      </c>
      <c r="Q1019" t="s"/>
      <c r="R1019" t="s">
        <v>80</v>
      </c>
      <c r="S1019" t="s">
        <v>260</v>
      </c>
      <c r="T1019" t="s">
        <v>82</v>
      </c>
      <c r="U1019" t="s"/>
      <c r="V1019" t="s">
        <v>83</v>
      </c>
      <c r="W1019" t="s">
        <v>84</v>
      </c>
      <c r="X1019" t="s"/>
      <c r="Y1019" t="s">
        <v>85</v>
      </c>
      <c r="Z1019">
        <f>HYPERLINK("https://hotelmonitor-cachepage.eclerx.com/savepage/tk_15432225732077332_sr_2047.html","info")</f>
        <v/>
      </c>
      <c r="AA1019" t="s"/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87</v>
      </c>
      <c r="AL1019" t="s"/>
      <c r="AM1019" t="s"/>
      <c r="AN1019" t="s">
        <v>87</v>
      </c>
      <c r="AO1019" t="s">
        <v>88</v>
      </c>
      <c r="AP1019" t="n">
        <v>498</v>
      </c>
      <c r="AQ1019" t="s">
        <v>89</v>
      </c>
      <c r="AR1019" t="s">
        <v>146</v>
      </c>
      <c r="AS1019" t="s"/>
      <c r="AT1019" t="s">
        <v>91</v>
      </c>
      <c r="AU1019" t="s"/>
      <c r="AV1019" t="s"/>
      <c r="AW1019" t="s"/>
      <c r="AX1019" t="s"/>
      <c r="AY1019" t="s"/>
      <c r="AZ1019" t="s"/>
      <c r="BA1019" t="s"/>
      <c r="BB1019" t="s"/>
      <c r="BC1019" t="s"/>
      <c r="BD1019" t="s"/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93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663</v>
      </c>
      <c r="F1020" t="s"/>
      <c r="G1020" t="s">
        <v>74</v>
      </c>
      <c r="H1020" t="s">
        <v>75</v>
      </c>
      <c r="I1020" t="s"/>
      <c r="J1020" t="s">
        <v>76</v>
      </c>
      <c r="K1020" t="n">
        <v>79</v>
      </c>
      <c r="L1020" t="s">
        <v>77</v>
      </c>
      <c r="M1020" t="s"/>
      <c r="N1020" t="s">
        <v>78</v>
      </c>
      <c r="O1020" t="s">
        <v>79</v>
      </c>
      <c r="P1020" t="s">
        <v>663</v>
      </c>
      <c r="Q1020" t="s"/>
      <c r="R1020" t="s">
        <v>80</v>
      </c>
      <c r="S1020" t="s">
        <v>210</v>
      </c>
      <c r="T1020" t="s">
        <v>82</v>
      </c>
      <c r="U1020" t="s"/>
      <c r="V1020" t="s">
        <v>83</v>
      </c>
      <c r="W1020" t="s">
        <v>84</v>
      </c>
      <c r="X1020" t="s"/>
      <c r="Y1020" t="s">
        <v>85</v>
      </c>
      <c r="Z1020">
        <f>HYPERLINK("https://hotelmonitor-cachepage.eclerx.com/savepage/tk_15432225732077332_sr_2047.html","info")</f>
        <v/>
      </c>
      <c r="AA1020" t="s"/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87</v>
      </c>
      <c r="AL1020" t="s"/>
      <c r="AM1020" t="s"/>
      <c r="AN1020" t="s">
        <v>87</v>
      </c>
      <c r="AO1020" t="s">
        <v>88</v>
      </c>
      <c r="AP1020" t="n">
        <v>498</v>
      </c>
      <c r="AQ1020" t="s">
        <v>89</v>
      </c>
      <c r="AR1020" t="s">
        <v>414</v>
      </c>
      <c r="AS1020" t="s"/>
      <c r="AT1020" t="s">
        <v>91</v>
      </c>
      <c r="AU1020" t="s"/>
      <c r="AV1020" t="s"/>
      <c r="AW1020" t="s"/>
      <c r="AX1020" t="s"/>
      <c r="AY1020" t="s"/>
      <c r="AZ1020" t="s"/>
      <c r="BA1020" t="s"/>
      <c r="BB1020" t="s"/>
      <c r="BC1020" t="s"/>
      <c r="BD1020" t="s"/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93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663</v>
      </c>
      <c r="F1021" t="s"/>
      <c r="G1021" t="s">
        <v>74</v>
      </c>
      <c r="H1021" t="s">
        <v>75</v>
      </c>
      <c r="I1021" t="s"/>
      <c r="J1021" t="s">
        <v>76</v>
      </c>
      <c r="K1021" t="n">
        <v>78</v>
      </c>
      <c r="L1021" t="s">
        <v>77</v>
      </c>
      <c r="M1021" t="s"/>
      <c r="N1021" t="s">
        <v>78</v>
      </c>
      <c r="O1021" t="s">
        <v>79</v>
      </c>
      <c r="P1021" t="s">
        <v>663</v>
      </c>
      <c r="Q1021" t="s"/>
      <c r="R1021" t="s">
        <v>80</v>
      </c>
      <c r="S1021" t="s">
        <v>260</v>
      </c>
      <c r="T1021" t="s">
        <v>82</v>
      </c>
      <c r="U1021" t="s"/>
      <c r="V1021" t="s">
        <v>83</v>
      </c>
      <c r="W1021" t="s">
        <v>84</v>
      </c>
      <c r="X1021" t="s"/>
      <c r="Y1021" t="s">
        <v>85</v>
      </c>
      <c r="Z1021">
        <f>HYPERLINK("https://hotelmonitor-cachepage.eclerx.com/savepage/tk_15432225732077332_sr_2047.html","info")</f>
        <v/>
      </c>
      <c r="AA1021" t="s"/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/>
      <c r="AM1021" t="s"/>
      <c r="AN1021" t="s">
        <v>87</v>
      </c>
      <c r="AO1021" t="s">
        <v>88</v>
      </c>
      <c r="AP1021" t="n">
        <v>498</v>
      </c>
      <c r="AQ1021" t="s">
        <v>89</v>
      </c>
      <c r="AR1021" t="s">
        <v>71</v>
      </c>
      <c r="AS1021" t="s"/>
      <c r="AT1021" t="s">
        <v>91</v>
      </c>
      <c r="AU1021" t="s"/>
      <c r="AV1021" t="s"/>
      <c r="AW1021" t="s"/>
      <c r="AX1021" t="s"/>
      <c r="AY1021" t="s"/>
      <c r="AZ1021" t="s"/>
      <c r="BA1021" t="s"/>
      <c r="BB1021" t="s"/>
      <c r="BC1021" t="s"/>
      <c r="BD1021" t="s"/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93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663</v>
      </c>
      <c r="F1022" t="s"/>
      <c r="G1022" t="s">
        <v>74</v>
      </c>
      <c r="H1022" t="s">
        <v>75</v>
      </c>
      <c r="I1022" t="s"/>
      <c r="J1022" t="s">
        <v>76</v>
      </c>
      <c r="K1022" t="n">
        <v>84</v>
      </c>
      <c r="L1022" t="s">
        <v>77</v>
      </c>
      <c r="M1022" t="s"/>
      <c r="N1022" t="s">
        <v>78</v>
      </c>
      <c r="O1022" t="s">
        <v>79</v>
      </c>
      <c r="P1022" t="s">
        <v>663</v>
      </c>
      <c r="Q1022" t="s"/>
      <c r="R1022" t="s">
        <v>80</v>
      </c>
      <c r="S1022" t="s">
        <v>235</v>
      </c>
      <c r="T1022" t="s">
        <v>82</v>
      </c>
      <c r="U1022" t="s"/>
      <c r="V1022" t="s">
        <v>83</v>
      </c>
      <c r="W1022" t="s">
        <v>84</v>
      </c>
      <c r="X1022" t="s"/>
      <c r="Y1022" t="s">
        <v>85</v>
      </c>
      <c r="Z1022">
        <f>HYPERLINK("https://hotelmonitor-cachepage.eclerx.com/savepage/tk_15432225732077332_sr_2047.html","info")</f>
        <v/>
      </c>
      <c r="AA1022" t="s"/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/>
      <c r="AM1022" t="s"/>
      <c r="AN1022" t="s">
        <v>87</v>
      </c>
      <c r="AO1022" t="s">
        <v>88</v>
      </c>
      <c r="AP1022" t="n">
        <v>498</v>
      </c>
      <c r="AQ1022" t="s">
        <v>89</v>
      </c>
      <c r="AR1022" t="s">
        <v>204</v>
      </c>
      <c r="AS1022" t="s"/>
      <c r="AT1022" t="s">
        <v>91</v>
      </c>
      <c r="AU1022" t="s"/>
      <c r="AV1022" t="s"/>
      <c r="AW1022" t="s"/>
      <c r="AX1022" t="s"/>
      <c r="AY1022" t="s"/>
      <c r="AZ1022" t="s"/>
      <c r="BA1022" t="s"/>
      <c r="BB1022" t="s"/>
      <c r="BC1022" t="s"/>
      <c r="BD1022" t="s"/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93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664</v>
      </c>
      <c r="F1023" t="n">
        <v>72217</v>
      </c>
      <c r="G1023" t="s">
        <v>74</v>
      </c>
      <c r="H1023" t="s">
        <v>75</v>
      </c>
      <c r="I1023" t="s"/>
      <c r="J1023" t="s">
        <v>76</v>
      </c>
      <c r="K1023" t="n">
        <v>38</v>
      </c>
      <c r="L1023" t="s">
        <v>77</v>
      </c>
      <c r="M1023" t="s"/>
      <c r="N1023" t="s">
        <v>78</v>
      </c>
      <c r="O1023" t="s">
        <v>79</v>
      </c>
      <c r="P1023" t="s">
        <v>665</v>
      </c>
      <c r="Q1023" t="s"/>
      <c r="R1023" t="s">
        <v>80</v>
      </c>
      <c r="S1023" t="s">
        <v>390</v>
      </c>
      <c r="T1023" t="s">
        <v>82</v>
      </c>
      <c r="U1023" t="s"/>
      <c r="V1023" t="s">
        <v>83</v>
      </c>
      <c r="W1023" t="s">
        <v>84</v>
      </c>
      <c r="X1023" t="s"/>
      <c r="Y1023" t="s">
        <v>85</v>
      </c>
      <c r="Z1023">
        <f>HYPERLINK("https://hotelmonitor-cachepage.eclerx.com/savepage/tk_15432204733739178_sr_2047.html","info")</f>
        <v/>
      </c>
      <c r="AA1023" t="n">
        <v>4082</v>
      </c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/>
      <c r="AM1023" t="s"/>
      <c r="AN1023" t="s">
        <v>87</v>
      </c>
      <c r="AO1023" t="s">
        <v>88</v>
      </c>
      <c r="AP1023" t="n">
        <v>204</v>
      </c>
      <c r="AQ1023" t="s">
        <v>89</v>
      </c>
      <c r="AR1023" t="s">
        <v>99</v>
      </c>
      <c r="AS1023" t="s"/>
      <c r="AT1023" t="s">
        <v>91</v>
      </c>
      <c r="AU1023" t="s"/>
      <c r="AV1023" t="s"/>
      <c r="AW1023" t="s"/>
      <c r="AX1023" t="s"/>
      <c r="AY1023" t="n">
        <v>2268144</v>
      </c>
      <c r="AZ1023" t="s">
        <v>666</v>
      </c>
      <c r="BA1023" t="s"/>
      <c r="BB1023" t="n">
        <v>314825</v>
      </c>
      <c r="BC1023" t="n">
        <v>-16.539629</v>
      </c>
      <c r="BD1023" t="n">
        <v>28.413654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93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664</v>
      </c>
      <c r="F1024" t="n">
        <v>72217</v>
      </c>
      <c r="G1024" t="s">
        <v>74</v>
      </c>
      <c r="H1024" t="s">
        <v>75</v>
      </c>
      <c r="I1024" t="s"/>
      <c r="J1024" t="s">
        <v>76</v>
      </c>
      <c r="K1024" t="n">
        <v>43</v>
      </c>
      <c r="L1024" t="s">
        <v>77</v>
      </c>
      <c r="M1024" t="s"/>
      <c r="N1024" t="s">
        <v>78</v>
      </c>
      <c r="O1024" t="s">
        <v>79</v>
      </c>
      <c r="P1024" t="s">
        <v>665</v>
      </c>
      <c r="Q1024" t="s"/>
      <c r="R1024" t="s">
        <v>80</v>
      </c>
      <c r="S1024" t="s">
        <v>191</v>
      </c>
      <c r="T1024" t="s">
        <v>82</v>
      </c>
      <c r="U1024" t="s"/>
      <c r="V1024" t="s">
        <v>83</v>
      </c>
      <c r="W1024" t="s">
        <v>84</v>
      </c>
      <c r="X1024" t="s"/>
      <c r="Y1024" t="s">
        <v>85</v>
      </c>
      <c r="Z1024">
        <f>HYPERLINK("https://hotelmonitor-cachepage.eclerx.com/savepage/tk_15432204733739178_sr_2047.html","info")</f>
        <v/>
      </c>
      <c r="AA1024" t="n">
        <v>4082</v>
      </c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/>
      <c r="AM1024" t="s"/>
      <c r="AN1024" t="s">
        <v>87</v>
      </c>
      <c r="AO1024" t="s">
        <v>88</v>
      </c>
      <c r="AP1024" t="n">
        <v>204</v>
      </c>
      <c r="AQ1024" t="s">
        <v>89</v>
      </c>
      <c r="AR1024" t="s">
        <v>96</v>
      </c>
      <c r="AS1024" t="s"/>
      <c r="AT1024" t="s">
        <v>91</v>
      </c>
      <c r="AU1024" t="s"/>
      <c r="AV1024" t="s"/>
      <c r="AW1024" t="s"/>
      <c r="AX1024" t="s"/>
      <c r="AY1024" t="n">
        <v>2268144</v>
      </c>
      <c r="AZ1024" t="s">
        <v>666</v>
      </c>
      <c r="BA1024" t="s"/>
      <c r="BB1024" t="n">
        <v>314825</v>
      </c>
      <c r="BC1024" t="n">
        <v>-16.539629</v>
      </c>
      <c r="BD1024" t="n">
        <v>28.413654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93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664</v>
      </c>
      <c r="F1025" t="n">
        <v>72217</v>
      </c>
      <c r="G1025" t="s">
        <v>74</v>
      </c>
      <c r="H1025" t="s">
        <v>75</v>
      </c>
      <c r="I1025" t="s"/>
      <c r="J1025" t="s">
        <v>76</v>
      </c>
      <c r="K1025" t="n">
        <v>42</v>
      </c>
      <c r="L1025" t="s">
        <v>77</v>
      </c>
      <c r="M1025" t="s"/>
      <c r="N1025" t="s">
        <v>78</v>
      </c>
      <c r="O1025" t="s">
        <v>79</v>
      </c>
      <c r="P1025" t="s">
        <v>665</v>
      </c>
      <c r="Q1025" t="s"/>
      <c r="R1025" t="s">
        <v>80</v>
      </c>
      <c r="S1025" t="s">
        <v>284</v>
      </c>
      <c r="T1025" t="s">
        <v>82</v>
      </c>
      <c r="U1025" t="s"/>
      <c r="V1025" t="s">
        <v>83</v>
      </c>
      <c r="W1025" t="s">
        <v>84</v>
      </c>
      <c r="X1025" t="s"/>
      <c r="Y1025" t="s">
        <v>85</v>
      </c>
      <c r="Z1025">
        <f>HYPERLINK("https://hotelmonitor-cachepage.eclerx.com/savepage/tk_15432204733739178_sr_2047.html","info")</f>
        <v/>
      </c>
      <c r="AA1025" t="n">
        <v>4082</v>
      </c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/>
      <c r="AM1025" t="s"/>
      <c r="AN1025" t="s">
        <v>87</v>
      </c>
      <c r="AO1025" t="s">
        <v>88</v>
      </c>
      <c r="AP1025" t="n">
        <v>204</v>
      </c>
      <c r="AQ1025" t="s">
        <v>89</v>
      </c>
      <c r="AR1025" t="s">
        <v>90</v>
      </c>
      <c r="AS1025" t="s"/>
      <c r="AT1025" t="s">
        <v>91</v>
      </c>
      <c r="AU1025" t="s"/>
      <c r="AV1025" t="s"/>
      <c r="AW1025" t="s"/>
      <c r="AX1025" t="s"/>
      <c r="AY1025" t="n">
        <v>2268144</v>
      </c>
      <c r="AZ1025" t="s">
        <v>666</v>
      </c>
      <c r="BA1025" t="s"/>
      <c r="BB1025" t="n">
        <v>314825</v>
      </c>
      <c r="BC1025" t="n">
        <v>-16.539629</v>
      </c>
      <c r="BD1025" t="n">
        <v>28.413654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93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664</v>
      </c>
      <c r="F1026" t="n">
        <v>72217</v>
      </c>
      <c r="G1026" t="s">
        <v>74</v>
      </c>
      <c r="H1026" t="s">
        <v>75</v>
      </c>
      <c r="I1026" t="s"/>
      <c r="J1026" t="s">
        <v>76</v>
      </c>
      <c r="K1026" t="n">
        <v>40</v>
      </c>
      <c r="L1026" t="s">
        <v>77</v>
      </c>
      <c r="M1026" t="s"/>
      <c r="N1026" t="s">
        <v>78</v>
      </c>
      <c r="O1026" t="s">
        <v>79</v>
      </c>
      <c r="P1026" t="s">
        <v>665</v>
      </c>
      <c r="Q1026" t="s"/>
      <c r="R1026" t="s">
        <v>80</v>
      </c>
      <c r="S1026" t="s">
        <v>330</v>
      </c>
      <c r="T1026" t="s">
        <v>82</v>
      </c>
      <c r="U1026" t="s"/>
      <c r="V1026" t="s">
        <v>83</v>
      </c>
      <c r="W1026" t="s">
        <v>84</v>
      </c>
      <c r="X1026" t="s"/>
      <c r="Y1026" t="s">
        <v>85</v>
      </c>
      <c r="Z1026">
        <f>HYPERLINK("https://hotelmonitor-cachepage.eclerx.com/savepage/tk_15432204733739178_sr_2047.html","info")</f>
        <v/>
      </c>
      <c r="AA1026" t="n">
        <v>4082</v>
      </c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/>
      <c r="AM1026" t="s"/>
      <c r="AN1026" t="s">
        <v>87</v>
      </c>
      <c r="AO1026" t="s">
        <v>88</v>
      </c>
      <c r="AP1026" t="n">
        <v>204</v>
      </c>
      <c r="AQ1026" t="s">
        <v>89</v>
      </c>
      <c r="AR1026" t="s">
        <v>111</v>
      </c>
      <c r="AS1026" t="s"/>
      <c r="AT1026" t="s">
        <v>91</v>
      </c>
      <c r="AU1026" t="s"/>
      <c r="AV1026" t="s"/>
      <c r="AW1026" t="s"/>
      <c r="AX1026" t="s"/>
      <c r="AY1026" t="n">
        <v>2268144</v>
      </c>
      <c r="AZ1026" t="s">
        <v>666</v>
      </c>
      <c r="BA1026" t="s"/>
      <c r="BB1026" t="n">
        <v>314825</v>
      </c>
      <c r="BC1026" t="n">
        <v>-16.539629</v>
      </c>
      <c r="BD1026" t="n">
        <v>28.413654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93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664</v>
      </c>
      <c r="F1027" t="n">
        <v>72217</v>
      </c>
      <c r="G1027" t="s">
        <v>74</v>
      </c>
      <c r="H1027" t="s">
        <v>75</v>
      </c>
      <c r="I1027" t="s"/>
      <c r="J1027" t="s">
        <v>76</v>
      </c>
      <c r="K1027" t="n">
        <v>41</v>
      </c>
      <c r="L1027" t="s">
        <v>77</v>
      </c>
      <c r="M1027" t="s"/>
      <c r="N1027" t="s">
        <v>78</v>
      </c>
      <c r="O1027" t="s">
        <v>79</v>
      </c>
      <c r="P1027" t="s">
        <v>665</v>
      </c>
      <c r="Q1027" t="s"/>
      <c r="R1027" t="s">
        <v>80</v>
      </c>
      <c r="S1027" t="s">
        <v>360</v>
      </c>
      <c r="T1027" t="s">
        <v>82</v>
      </c>
      <c r="U1027" t="s"/>
      <c r="V1027" t="s">
        <v>83</v>
      </c>
      <c r="W1027" t="s">
        <v>84</v>
      </c>
      <c r="X1027" t="s"/>
      <c r="Y1027" t="s">
        <v>85</v>
      </c>
      <c r="Z1027">
        <f>HYPERLINK("https://hotelmonitor-cachepage.eclerx.com/savepage/tk_15432204733739178_sr_2047.html","info")</f>
        <v/>
      </c>
      <c r="AA1027" t="n">
        <v>4082</v>
      </c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/>
      <c r="AM1027" t="s"/>
      <c r="AN1027" t="s">
        <v>87</v>
      </c>
      <c r="AO1027" t="s">
        <v>88</v>
      </c>
      <c r="AP1027" t="n">
        <v>204</v>
      </c>
      <c r="AQ1027" t="s">
        <v>89</v>
      </c>
      <c r="AR1027" t="s">
        <v>109</v>
      </c>
      <c r="AS1027" t="s"/>
      <c r="AT1027" t="s">
        <v>91</v>
      </c>
      <c r="AU1027" t="s"/>
      <c r="AV1027" t="s"/>
      <c r="AW1027" t="s"/>
      <c r="AX1027" t="s"/>
      <c r="AY1027" t="n">
        <v>2268144</v>
      </c>
      <c r="AZ1027" t="s">
        <v>666</v>
      </c>
      <c r="BA1027" t="s"/>
      <c r="BB1027" t="n">
        <v>314825</v>
      </c>
      <c r="BC1027" t="n">
        <v>-16.539629</v>
      </c>
      <c r="BD1027" t="n">
        <v>28.413654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93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664</v>
      </c>
      <c r="F1028" t="n">
        <v>72217</v>
      </c>
      <c r="G1028" t="s">
        <v>74</v>
      </c>
      <c r="H1028" t="s">
        <v>75</v>
      </c>
      <c r="I1028" t="s"/>
      <c r="J1028" t="s">
        <v>76</v>
      </c>
      <c r="K1028" t="n">
        <v>43</v>
      </c>
      <c r="L1028" t="s">
        <v>77</v>
      </c>
      <c r="M1028" t="s"/>
      <c r="N1028" t="s">
        <v>78</v>
      </c>
      <c r="O1028" t="s">
        <v>79</v>
      </c>
      <c r="P1028" t="s">
        <v>665</v>
      </c>
      <c r="Q1028" t="s"/>
      <c r="R1028" t="s">
        <v>80</v>
      </c>
      <c r="S1028" t="s">
        <v>191</v>
      </c>
      <c r="T1028" t="s">
        <v>82</v>
      </c>
      <c r="U1028" t="s"/>
      <c r="V1028" t="s">
        <v>83</v>
      </c>
      <c r="W1028" t="s">
        <v>84</v>
      </c>
      <c r="X1028" t="s"/>
      <c r="Y1028" t="s">
        <v>85</v>
      </c>
      <c r="Z1028">
        <f>HYPERLINK("https://hotelmonitor-cachepage.eclerx.com/savepage/tk_15432204733739178_sr_2047.html","info")</f>
        <v/>
      </c>
      <c r="AA1028" t="n">
        <v>4082</v>
      </c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/>
      <c r="AM1028" t="s"/>
      <c r="AN1028" t="s">
        <v>87</v>
      </c>
      <c r="AO1028" t="s">
        <v>88</v>
      </c>
      <c r="AP1028" t="n">
        <v>204</v>
      </c>
      <c r="AQ1028" t="s">
        <v>89</v>
      </c>
      <c r="AR1028" t="s">
        <v>228</v>
      </c>
      <c r="AS1028" t="s"/>
      <c r="AT1028" t="s">
        <v>91</v>
      </c>
      <c r="AU1028" t="s"/>
      <c r="AV1028" t="s"/>
      <c r="AW1028" t="s"/>
      <c r="AX1028" t="s"/>
      <c r="AY1028" t="n">
        <v>2268144</v>
      </c>
      <c r="AZ1028" t="s">
        <v>666</v>
      </c>
      <c r="BA1028" t="s"/>
      <c r="BB1028" t="n">
        <v>314825</v>
      </c>
      <c r="BC1028" t="n">
        <v>-16.539629</v>
      </c>
      <c r="BD1028" t="n">
        <v>28.413654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93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664</v>
      </c>
      <c r="F1029" t="n">
        <v>72217</v>
      </c>
      <c r="G1029" t="s">
        <v>74</v>
      </c>
      <c r="H1029" t="s">
        <v>75</v>
      </c>
      <c r="I1029" t="s"/>
      <c r="J1029" t="s">
        <v>76</v>
      </c>
      <c r="K1029" t="n">
        <v>43</v>
      </c>
      <c r="L1029" t="s">
        <v>77</v>
      </c>
      <c r="M1029" t="s"/>
      <c r="N1029" t="s">
        <v>78</v>
      </c>
      <c r="O1029" t="s">
        <v>79</v>
      </c>
      <c r="P1029" t="s">
        <v>665</v>
      </c>
      <c r="Q1029" t="s"/>
      <c r="R1029" t="s">
        <v>80</v>
      </c>
      <c r="S1029" t="s">
        <v>191</v>
      </c>
      <c r="T1029" t="s">
        <v>82</v>
      </c>
      <c r="U1029" t="s"/>
      <c r="V1029" t="s">
        <v>83</v>
      </c>
      <c r="W1029" t="s">
        <v>84</v>
      </c>
      <c r="X1029" t="s"/>
      <c r="Y1029" t="s">
        <v>85</v>
      </c>
      <c r="Z1029">
        <f>HYPERLINK("https://hotelmonitor-cachepage.eclerx.com/savepage/tk_15432204733739178_sr_2047.html","info")</f>
        <v/>
      </c>
      <c r="AA1029" t="n">
        <v>4082</v>
      </c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/>
      <c r="AM1029" t="s"/>
      <c r="AN1029" t="s">
        <v>87</v>
      </c>
      <c r="AO1029" t="s">
        <v>88</v>
      </c>
      <c r="AP1029" t="n">
        <v>204</v>
      </c>
      <c r="AQ1029" t="s">
        <v>89</v>
      </c>
      <c r="AR1029" t="s">
        <v>113</v>
      </c>
      <c r="AS1029" t="s"/>
      <c r="AT1029" t="s">
        <v>91</v>
      </c>
      <c r="AU1029" t="s"/>
      <c r="AV1029" t="s"/>
      <c r="AW1029" t="s"/>
      <c r="AX1029" t="s"/>
      <c r="AY1029" t="n">
        <v>2268144</v>
      </c>
      <c r="AZ1029" t="s">
        <v>666</v>
      </c>
      <c r="BA1029" t="s"/>
      <c r="BB1029" t="n">
        <v>314825</v>
      </c>
      <c r="BC1029" t="n">
        <v>-16.539629</v>
      </c>
      <c r="BD1029" t="n">
        <v>28.413654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93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664</v>
      </c>
      <c r="F1030" t="n">
        <v>72217</v>
      </c>
      <c r="G1030" t="s">
        <v>74</v>
      </c>
      <c r="H1030" t="s">
        <v>75</v>
      </c>
      <c r="I1030" t="s"/>
      <c r="J1030" t="s">
        <v>76</v>
      </c>
      <c r="K1030" t="n">
        <v>41</v>
      </c>
      <c r="L1030" t="s">
        <v>77</v>
      </c>
      <c r="M1030" t="s"/>
      <c r="N1030" t="s">
        <v>78</v>
      </c>
      <c r="O1030" t="s">
        <v>79</v>
      </c>
      <c r="P1030" t="s">
        <v>665</v>
      </c>
      <c r="Q1030" t="s"/>
      <c r="R1030" t="s">
        <v>80</v>
      </c>
      <c r="S1030" t="s">
        <v>360</v>
      </c>
      <c r="T1030" t="s">
        <v>82</v>
      </c>
      <c r="U1030" t="s"/>
      <c r="V1030" t="s">
        <v>83</v>
      </c>
      <c r="W1030" t="s">
        <v>84</v>
      </c>
      <c r="X1030" t="s"/>
      <c r="Y1030" t="s">
        <v>85</v>
      </c>
      <c r="Z1030">
        <f>HYPERLINK("https://hotelmonitor-cachepage.eclerx.com/savepage/tk_15432204733739178_sr_2047.html","info")</f>
        <v/>
      </c>
      <c r="AA1030" t="n">
        <v>4082</v>
      </c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/>
      <c r="AM1030" t="s"/>
      <c r="AN1030" t="s">
        <v>87</v>
      </c>
      <c r="AO1030" t="s">
        <v>88</v>
      </c>
      <c r="AP1030" t="n">
        <v>204</v>
      </c>
      <c r="AQ1030" t="s">
        <v>89</v>
      </c>
      <c r="AR1030" t="s">
        <v>115</v>
      </c>
      <c r="AS1030" t="s"/>
      <c r="AT1030" t="s">
        <v>91</v>
      </c>
      <c r="AU1030" t="s"/>
      <c r="AV1030" t="s"/>
      <c r="AW1030" t="s"/>
      <c r="AX1030" t="s"/>
      <c r="AY1030" t="n">
        <v>2268144</v>
      </c>
      <c r="AZ1030" t="s">
        <v>666</v>
      </c>
      <c r="BA1030" t="s"/>
      <c r="BB1030" t="n">
        <v>314825</v>
      </c>
      <c r="BC1030" t="n">
        <v>-16.539629</v>
      </c>
      <c r="BD1030" t="n">
        <v>28.413654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93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667</v>
      </c>
      <c r="F1031" t="n">
        <v>-1</v>
      </c>
      <c r="G1031" t="s">
        <v>74</v>
      </c>
      <c r="H1031" t="s">
        <v>75</v>
      </c>
      <c r="I1031" t="s"/>
      <c r="J1031" t="s">
        <v>76</v>
      </c>
      <c r="K1031" t="n">
        <v>215</v>
      </c>
      <c r="L1031" t="s">
        <v>77</v>
      </c>
      <c r="M1031" t="s"/>
      <c r="N1031" t="s">
        <v>78</v>
      </c>
      <c r="O1031" t="s">
        <v>79</v>
      </c>
      <c r="P1031" t="s">
        <v>667</v>
      </c>
      <c r="Q1031" t="s"/>
      <c r="R1031" t="s">
        <v>80</v>
      </c>
      <c r="S1031" t="s">
        <v>157</v>
      </c>
      <c r="T1031" t="s">
        <v>82</v>
      </c>
      <c r="U1031" t="s"/>
      <c r="V1031" t="s">
        <v>83</v>
      </c>
      <c r="W1031" t="s">
        <v>84</v>
      </c>
      <c r="X1031" t="s"/>
      <c r="Y1031" t="s">
        <v>85</v>
      </c>
      <c r="Z1031">
        <f>HYPERLINK("https://hotelmonitor-cachepage.eclerx.com/savepage/tk_15432202846147814_sr_2047.html","info")</f>
        <v/>
      </c>
      <c r="AA1031" t="n">
        <v>-6736996</v>
      </c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87</v>
      </c>
      <c r="AL1031" t="s"/>
      <c r="AM1031" t="s"/>
      <c r="AN1031" t="s">
        <v>87</v>
      </c>
      <c r="AO1031" t="s">
        <v>88</v>
      </c>
      <c r="AP1031" t="n">
        <v>177</v>
      </c>
      <c r="AQ1031" t="s">
        <v>89</v>
      </c>
      <c r="AR1031" t="s">
        <v>97</v>
      </c>
      <c r="AS1031" t="s"/>
      <c r="AT1031" t="s">
        <v>91</v>
      </c>
      <c r="AU1031" t="s"/>
      <c r="AV1031" t="s"/>
      <c r="AW1031" t="s"/>
      <c r="AX1031" t="s"/>
      <c r="AY1031" t="n">
        <v>6736996</v>
      </c>
      <c r="AZ1031" t="s"/>
      <c r="BA1031" t="s"/>
      <c r="BB1031" t="n">
        <v>13290846</v>
      </c>
      <c r="BC1031" t="s"/>
      <c r="BD1031" t="s"/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93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667</v>
      </c>
      <c r="F1032" t="n">
        <v>-1</v>
      </c>
      <c r="G1032" t="s">
        <v>74</v>
      </c>
      <c r="H1032" t="s">
        <v>75</v>
      </c>
      <c r="I1032" t="s"/>
      <c r="J1032" t="s">
        <v>76</v>
      </c>
      <c r="K1032" t="n">
        <v>215</v>
      </c>
      <c r="L1032" t="s">
        <v>77</v>
      </c>
      <c r="M1032" t="s"/>
      <c r="N1032" t="s">
        <v>78</v>
      </c>
      <c r="O1032" t="s">
        <v>79</v>
      </c>
      <c r="P1032" t="s">
        <v>667</v>
      </c>
      <c r="Q1032" t="s"/>
      <c r="R1032" t="s">
        <v>80</v>
      </c>
      <c r="S1032" t="s">
        <v>157</v>
      </c>
      <c r="T1032" t="s">
        <v>82</v>
      </c>
      <c r="U1032" t="s"/>
      <c r="V1032" t="s">
        <v>83</v>
      </c>
      <c r="W1032" t="s">
        <v>84</v>
      </c>
      <c r="X1032" t="s"/>
      <c r="Y1032" t="s">
        <v>85</v>
      </c>
      <c r="Z1032">
        <f>HYPERLINK("https://hotelmonitor-cachepage.eclerx.com/savepage/tk_15432202846147814_sr_2047.html","info")</f>
        <v/>
      </c>
      <c r="AA1032" t="n">
        <v>-6736996</v>
      </c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87</v>
      </c>
      <c r="AL1032" t="s"/>
      <c r="AM1032" t="s"/>
      <c r="AN1032" t="s">
        <v>87</v>
      </c>
      <c r="AO1032" t="s">
        <v>88</v>
      </c>
      <c r="AP1032" t="n">
        <v>177</v>
      </c>
      <c r="AQ1032" t="s">
        <v>89</v>
      </c>
      <c r="AR1032" t="s">
        <v>95</v>
      </c>
      <c r="AS1032" t="s"/>
      <c r="AT1032" t="s">
        <v>91</v>
      </c>
      <c r="AU1032" t="s"/>
      <c r="AV1032" t="s"/>
      <c r="AW1032" t="s"/>
      <c r="AX1032" t="s"/>
      <c r="AY1032" t="n">
        <v>6736996</v>
      </c>
      <c r="AZ1032" t="s"/>
      <c r="BA1032" t="s"/>
      <c r="BB1032" t="n">
        <v>13290846</v>
      </c>
      <c r="BC1032" t="s"/>
      <c r="BD1032" t="s"/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93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667</v>
      </c>
      <c r="F1033" t="n">
        <v>-1</v>
      </c>
      <c r="G1033" t="s">
        <v>74</v>
      </c>
      <c r="H1033" t="s">
        <v>75</v>
      </c>
      <c r="I1033" t="s"/>
      <c r="J1033" t="s">
        <v>76</v>
      </c>
      <c r="K1033" t="n">
        <v>219</v>
      </c>
      <c r="L1033" t="s">
        <v>77</v>
      </c>
      <c r="M1033" t="s"/>
      <c r="N1033" t="s">
        <v>78</v>
      </c>
      <c r="O1033" t="s">
        <v>79</v>
      </c>
      <c r="P1033" t="s">
        <v>667</v>
      </c>
      <c r="Q1033" t="s"/>
      <c r="R1033" t="s">
        <v>80</v>
      </c>
      <c r="S1033" t="s">
        <v>615</v>
      </c>
      <c r="T1033" t="s">
        <v>82</v>
      </c>
      <c r="U1033" t="s"/>
      <c r="V1033" t="s">
        <v>83</v>
      </c>
      <c r="W1033" t="s">
        <v>84</v>
      </c>
      <c r="X1033" t="s"/>
      <c r="Y1033" t="s">
        <v>85</v>
      </c>
      <c r="Z1033">
        <f>HYPERLINK("https://hotelmonitor-cachepage.eclerx.com/savepage/tk_15432202846147814_sr_2047.html","info")</f>
        <v/>
      </c>
      <c r="AA1033" t="n">
        <v>-6736996</v>
      </c>
      <c r="AB1033" t="s"/>
      <c r="AC1033" t="s"/>
      <c r="AD1033" t="s">
        <v>86</v>
      </c>
      <c r="AE1033" t="s"/>
      <c r="AF1033" t="s"/>
      <c r="AG1033" t="s"/>
      <c r="AH1033" t="s"/>
      <c r="AI1033" t="s"/>
      <c r="AJ1033" t="s"/>
      <c r="AK1033" t="s">
        <v>87</v>
      </c>
      <c r="AL1033" t="s"/>
      <c r="AM1033" t="s"/>
      <c r="AN1033" t="s">
        <v>87</v>
      </c>
      <c r="AO1033" t="s">
        <v>88</v>
      </c>
      <c r="AP1033" t="n">
        <v>177</v>
      </c>
      <c r="AQ1033" t="s">
        <v>89</v>
      </c>
      <c r="AR1033" t="s">
        <v>668</v>
      </c>
      <c r="AS1033" t="s"/>
      <c r="AT1033" t="s">
        <v>91</v>
      </c>
      <c r="AU1033" t="s"/>
      <c r="AV1033" t="s"/>
      <c r="AW1033" t="s"/>
      <c r="AX1033" t="s"/>
      <c r="AY1033" t="n">
        <v>6736996</v>
      </c>
      <c r="AZ1033" t="s"/>
      <c r="BA1033" t="s"/>
      <c r="BB1033" t="n">
        <v>13290846</v>
      </c>
      <c r="BC1033" t="s"/>
      <c r="BD1033" t="s"/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93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667</v>
      </c>
      <c r="F1034" t="n">
        <v>-1</v>
      </c>
      <c r="G1034" t="s">
        <v>74</v>
      </c>
      <c r="H1034" t="s">
        <v>75</v>
      </c>
      <c r="I1034" t="s"/>
      <c r="J1034" t="s">
        <v>76</v>
      </c>
      <c r="K1034" t="n">
        <v>215</v>
      </c>
      <c r="L1034" t="s">
        <v>77</v>
      </c>
      <c r="M1034" t="s"/>
      <c r="N1034" t="s">
        <v>78</v>
      </c>
      <c r="O1034" t="s">
        <v>79</v>
      </c>
      <c r="P1034" t="s">
        <v>667</v>
      </c>
      <c r="Q1034" t="s"/>
      <c r="R1034" t="s">
        <v>80</v>
      </c>
      <c r="S1034" t="s">
        <v>157</v>
      </c>
      <c r="T1034" t="s">
        <v>82</v>
      </c>
      <c r="U1034" t="s"/>
      <c r="V1034" t="s">
        <v>83</v>
      </c>
      <c r="W1034" t="s">
        <v>84</v>
      </c>
      <c r="X1034" t="s"/>
      <c r="Y1034" t="s">
        <v>85</v>
      </c>
      <c r="Z1034">
        <f>HYPERLINK("https://hotelmonitor-cachepage.eclerx.com/savepage/tk_15432202846147814_sr_2047.html","info")</f>
        <v/>
      </c>
      <c r="AA1034" t="n">
        <v>-6736996</v>
      </c>
      <c r="AB1034" t="s"/>
      <c r="AC1034" t="s"/>
      <c r="AD1034" t="s">
        <v>86</v>
      </c>
      <c r="AE1034" t="s"/>
      <c r="AF1034" t="s"/>
      <c r="AG1034" t="s"/>
      <c r="AH1034" t="s"/>
      <c r="AI1034" t="s"/>
      <c r="AJ1034" t="s"/>
      <c r="AK1034" t="s">
        <v>87</v>
      </c>
      <c r="AL1034" t="s"/>
      <c r="AM1034" t="s"/>
      <c r="AN1034" t="s">
        <v>87</v>
      </c>
      <c r="AO1034" t="s">
        <v>88</v>
      </c>
      <c r="AP1034" t="n">
        <v>177</v>
      </c>
      <c r="AQ1034" t="s">
        <v>89</v>
      </c>
      <c r="AR1034" t="s">
        <v>96</v>
      </c>
      <c r="AS1034" t="s"/>
      <c r="AT1034" t="s">
        <v>91</v>
      </c>
      <c r="AU1034" t="s"/>
      <c r="AV1034" t="s"/>
      <c r="AW1034" t="s"/>
      <c r="AX1034" t="s"/>
      <c r="AY1034" t="n">
        <v>6736996</v>
      </c>
      <c r="AZ1034" t="s"/>
      <c r="BA1034" t="s"/>
      <c r="BB1034" t="n">
        <v>13290846</v>
      </c>
      <c r="BC1034" t="s"/>
      <c r="BD1034" t="s"/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93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667</v>
      </c>
      <c r="F1035" t="n">
        <v>-1</v>
      </c>
      <c r="G1035" t="s">
        <v>74</v>
      </c>
      <c r="H1035" t="s">
        <v>75</v>
      </c>
      <c r="I1035" t="s"/>
      <c r="J1035" t="s">
        <v>76</v>
      </c>
      <c r="K1035" t="n">
        <v>215</v>
      </c>
      <c r="L1035" t="s">
        <v>77</v>
      </c>
      <c r="M1035" t="s"/>
      <c r="N1035" t="s">
        <v>78</v>
      </c>
      <c r="O1035" t="s">
        <v>79</v>
      </c>
      <c r="P1035" t="s">
        <v>667</v>
      </c>
      <c r="Q1035" t="s"/>
      <c r="R1035" t="s">
        <v>80</v>
      </c>
      <c r="S1035" t="s">
        <v>157</v>
      </c>
      <c r="T1035" t="s">
        <v>82</v>
      </c>
      <c r="U1035" t="s"/>
      <c r="V1035" t="s">
        <v>83</v>
      </c>
      <c r="W1035" t="s">
        <v>84</v>
      </c>
      <c r="X1035" t="s"/>
      <c r="Y1035" t="s">
        <v>85</v>
      </c>
      <c r="Z1035">
        <f>HYPERLINK("https://hotelmonitor-cachepage.eclerx.com/savepage/tk_15432202846147814_sr_2047.html","info")</f>
        <v/>
      </c>
      <c r="AA1035" t="n">
        <v>-6736996</v>
      </c>
      <c r="AB1035" t="s"/>
      <c r="AC1035" t="s"/>
      <c r="AD1035" t="s">
        <v>86</v>
      </c>
      <c r="AE1035" t="s"/>
      <c r="AF1035" t="s"/>
      <c r="AG1035" t="s"/>
      <c r="AH1035" t="s"/>
      <c r="AI1035" t="s"/>
      <c r="AJ1035" t="s"/>
      <c r="AK1035" t="s">
        <v>87</v>
      </c>
      <c r="AL1035" t="s"/>
      <c r="AM1035" t="s"/>
      <c r="AN1035" t="s">
        <v>87</v>
      </c>
      <c r="AO1035" t="s">
        <v>88</v>
      </c>
      <c r="AP1035" t="n">
        <v>177</v>
      </c>
      <c r="AQ1035" t="s">
        <v>89</v>
      </c>
      <c r="AR1035" t="s">
        <v>106</v>
      </c>
      <c r="AS1035" t="s"/>
      <c r="AT1035" t="s">
        <v>91</v>
      </c>
      <c r="AU1035" t="s"/>
      <c r="AV1035" t="s"/>
      <c r="AW1035" t="s"/>
      <c r="AX1035" t="s"/>
      <c r="AY1035" t="n">
        <v>6736996</v>
      </c>
      <c r="AZ1035" t="s"/>
      <c r="BA1035" t="s"/>
      <c r="BB1035" t="n">
        <v>13290846</v>
      </c>
      <c r="BC1035" t="s"/>
      <c r="BD1035" t="s"/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93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667</v>
      </c>
      <c r="F1036" t="n">
        <v>-1</v>
      </c>
      <c r="G1036" t="s">
        <v>74</v>
      </c>
      <c r="H1036" t="s">
        <v>75</v>
      </c>
      <c r="I1036" t="s"/>
      <c r="J1036" t="s">
        <v>76</v>
      </c>
      <c r="K1036" t="n">
        <v>215</v>
      </c>
      <c r="L1036" t="s">
        <v>77</v>
      </c>
      <c r="M1036" t="s"/>
      <c r="N1036" t="s">
        <v>78</v>
      </c>
      <c r="O1036" t="s">
        <v>79</v>
      </c>
      <c r="P1036" t="s">
        <v>667</v>
      </c>
      <c r="Q1036" t="s"/>
      <c r="R1036" t="s">
        <v>80</v>
      </c>
      <c r="S1036" t="s">
        <v>157</v>
      </c>
      <c r="T1036" t="s">
        <v>82</v>
      </c>
      <c r="U1036" t="s"/>
      <c r="V1036" t="s">
        <v>83</v>
      </c>
      <c r="W1036" t="s">
        <v>84</v>
      </c>
      <c r="X1036" t="s"/>
      <c r="Y1036" t="s">
        <v>85</v>
      </c>
      <c r="Z1036">
        <f>HYPERLINK("https://hotelmonitor-cachepage.eclerx.com/savepage/tk_15432202846147814_sr_2047.html","info")</f>
        <v/>
      </c>
      <c r="AA1036" t="n">
        <v>-6736996</v>
      </c>
      <c r="AB1036" t="s"/>
      <c r="AC1036" t="s"/>
      <c r="AD1036" t="s">
        <v>86</v>
      </c>
      <c r="AE1036" t="s"/>
      <c r="AF1036" t="s"/>
      <c r="AG1036" t="s"/>
      <c r="AH1036" t="s"/>
      <c r="AI1036" t="s"/>
      <c r="AJ1036" t="s"/>
      <c r="AK1036" t="s">
        <v>87</v>
      </c>
      <c r="AL1036" t="s"/>
      <c r="AM1036" t="s"/>
      <c r="AN1036" t="s">
        <v>87</v>
      </c>
      <c r="AO1036" t="s">
        <v>88</v>
      </c>
      <c r="AP1036" t="n">
        <v>177</v>
      </c>
      <c r="AQ1036" t="s">
        <v>89</v>
      </c>
      <c r="AR1036" t="s">
        <v>107</v>
      </c>
      <c r="AS1036" t="s"/>
      <c r="AT1036" t="s">
        <v>91</v>
      </c>
      <c r="AU1036" t="s"/>
      <c r="AV1036" t="s"/>
      <c r="AW1036" t="s"/>
      <c r="AX1036" t="s"/>
      <c r="AY1036" t="n">
        <v>6736996</v>
      </c>
      <c r="AZ1036" t="s"/>
      <c r="BA1036" t="s"/>
      <c r="BB1036" t="n">
        <v>13290846</v>
      </c>
      <c r="BC1036" t="s"/>
      <c r="BD1036" t="s"/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93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667</v>
      </c>
      <c r="F1037" t="n">
        <v>-1</v>
      </c>
      <c r="G1037" t="s">
        <v>74</v>
      </c>
      <c r="H1037" t="s">
        <v>75</v>
      </c>
      <c r="I1037" t="s"/>
      <c r="J1037" t="s">
        <v>76</v>
      </c>
      <c r="K1037" t="n">
        <v>215</v>
      </c>
      <c r="L1037" t="s">
        <v>77</v>
      </c>
      <c r="M1037" t="s"/>
      <c r="N1037" t="s">
        <v>78</v>
      </c>
      <c r="O1037" t="s">
        <v>79</v>
      </c>
      <c r="P1037" t="s">
        <v>667</v>
      </c>
      <c r="Q1037" t="s"/>
      <c r="R1037" t="s">
        <v>80</v>
      </c>
      <c r="S1037" t="s">
        <v>157</v>
      </c>
      <c r="T1037" t="s">
        <v>82</v>
      </c>
      <c r="U1037" t="s"/>
      <c r="V1037" t="s">
        <v>83</v>
      </c>
      <c r="W1037" t="s">
        <v>84</v>
      </c>
      <c r="X1037" t="s"/>
      <c r="Y1037" t="s">
        <v>85</v>
      </c>
      <c r="Z1037">
        <f>HYPERLINK("https://hotelmonitor-cachepage.eclerx.com/savepage/tk_15432202846147814_sr_2047.html","info")</f>
        <v/>
      </c>
      <c r="AA1037" t="n">
        <v>-6736996</v>
      </c>
      <c r="AB1037" t="s"/>
      <c r="AC1037" t="s"/>
      <c r="AD1037" t="s">
        <v>86</v>
      </c>
      <c r="AE1037" t="s"/>
      <c r="AF1037" t="s"/>
      <c r="AG1037" t="s"/>
      <c r="AH1037" t="s"/>
      <c r="AI1037" t="s"/>
      <c r="AJ1037" t="s"/>
      <c r="AK1037" t="s">
        <v>87</v>
      </c>
      <c r="AL1037" t="s"/>
      <c r="AM1037" t="s"/>
      <c r="AN1037" t="s">
        <v>87</v>
      </c>
      <c r="AO1037" t="s">
        <v>88</v>
      </c>
      <c r="AP1037" t="n">
        <v>177</v>
      </c>
      <c r="AQ1037" t="s">
        <v>89</v>
      </c>
      <c r="AR1037" t="s">
        <v>96</v>
      </c>
      <c r="AS1037" t="s"/>
      <c r="AT1037" t="s">
        <v>91</v>
      </c>
      <c r="AU1037" t="s"/>
      <c r="AV1037" t="s"/>
      <c r="AW1037" t="s"/>
      <c r="AX1037" t="s"/>
      <c r="AY1037" t="n">
        <v>6736996</v>
      </c>
      <c r="AZ1037" t="s"/>
      <c r="BA1037" t="s"/>
      <c r="BB1037" t="n">
        <v>13290846</v>
      </c>
      <c r="BC1037" t="s"/>
      <c r="BD1037" t="s"/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93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669</v>
      </c>
      <c r="F1038" t="s"/>
      <c r="G1038" t="s">
        <v>74</v>
      </c>
      <c r="H1038" t="s">
        <v>75</v>
      </c>
      <c r="I1038" t="s"/>
      <c r="J1038" t="s">
        <v>76</v>
      </c>
      <c r="K1038" t="n">
        <v>75</v>
      </c>
      <c r="L1038" t="s">
        <v>77</v>
      </c>
      <c r="M1038" t="s"/>
      <c r="N1038" t="s">
        <v>78</v>
      </c>
      <c r="O1038" t="s">
        <v>79</v>
      </c>
      <c r="P1038" t="s">
        <v>669</v>
      </c>
      <c r="Q1038" t="s"/>
      <c r="R1038" t="s">
        <v>80</v>
      </c>
      <c r="S1038" t="s">
        <v>160</v>
      </c>
      <c r="T1038" t="s">
        <v>82</v>
      </c>
      <c r="U1038" t="s"/>
      <c r="V1038" t="s">
        <v>83</v>
      </c>
      <c r="W1038" t="s">
        <v>84</v>
      </c>
      <c r="X1038" t="s"/>
      <c r="Y1038" t="s">
        <v>85</v>
      </c>
      <c r="Z1038">
        <f>HYPERLINK("https://hotelmonitor-cachepage.eclerx.com/savepage/tk_15432201553518867_sr_2047.html","info")</f>
        <v/>
      </c>
      <c r="AA1038" t="s"/>
      <c r="AB1038" t="s"/>
      <c r="AC1038" t="s"/>
      <c r="AD1038" t="s">
        <v>86</v>
      </c>
      <c r="AE1038" t="s"/>
      <c r="AF1038" t="s"/>
      <c r="AG1038" t="s"/>
      <c r="AH1038" t="s"/>
      <c r="AI1038" t="s"/>
      <c r="AJ1038" t="s"/>
      <c r="AK1038" t="s">
        <v>87</v>
      </c>
      <c r="AL1038" t="s"/>
      <c r="AM1038" t="s"/>
      <c r="AN1038" t="s">
        <v>87</v>
      </c>
      <c r="AO1038" t="s">
        <v>88</v>
      </c>
      <c r="AP1038" t="n">
        <v>159</v>
      </c>
      <c r="AQ1038" t="s">
        <v>89</v>
      </c>
      <c r="AR1038" t="s">
        <v>71</v>
      </c>
      <c r="AS1038" t="s"/>
      <c r="AT1038" t="s">
        <v>91</v>
      </c>
      <c r="AU1038" t="s"/>
      <c r="AV1038" t="s"/>
      <c r="AW1038" t="s"/>
      <c r="AX1038" t="s"/>
      <c r="AY1038" t="s"/>
      <c r="AZ1038" t="s"/>
      <c r="BA1038" t="s"/>
      <c r="BB1038" t="s"/>
      <c r="BC1038" t="s"/>
      <c r="BD1038" t="s"/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93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670</v>
      </c>
      <c r="F1039" t="n">
        <v>116590</v>
      </c>
      <c r="G1039" t="s">
        <v>74</v>
      </c>
      <c r="H1039" t="s">
        <v>75</v>
      </c>
      <c r="I1039" t="s"/>
      <c r="J1039" t="s">
        <v>76</v>
      </c>
      <c r="K1039" t="n">
        <v>243</v>
      </c>
      <c r="L1039" t="s">
        <v>77</v>
      </c>
      <c r="M1039" t="s"/>
      <c r="N1039" t="s">
        <v>78</v>
      </c>
      <c r="O1039" t="s">
        <v>79</v>
      </c>
      <c r="P1039" t="s">
        <v>671</v>
      </c>
      <c r="Q1039" t="s"/>
      <c r="R1039" t="s">
        <v>80</v>
      </c>
      <c r="S1039" t="s">
        <v>672</v>
      </c>
      <c r="T1039" t="s">
        <v>82</v>
      </c>
      <c r="U1039" t="s"/>
      <c r="V1039" t="s">
        <v>83</v>
      </c>
      <c r="W1039" t="s">
        <v>84</v>
      </c>
      <c r="X1039" t="s"/>
      <c r="Y1039" t="s">
        <v>85</v>
      </c>
      <c r="Z1039">
        <f>HYPERLINK("https://hotelmonitor-cachepage.eclerx.com/savepage/tk_15432191281103284_sr_2047.html","info")</f>
        <v/>
      </c>
      <c r="AA1039" t="n">
        <v>39860</v>
      </c>
      <c r="AB1039" t="s"/>
      <c r="AC1039" t="s"/>
      <c r="AD1039" t="s">
        <v>86</v>
      </c>
      <c r="AE1039" t="s"/>
      <c r="AF1039" t="s"/>
      <c r="AG1039" t="s"/>
      <c r="AH1039" t="s"/>
      <c r="AI1039" t="s"/>
      <c r="AJ1039" t="s"/>
      <c r="AK1039" t="s">
        <v>87</v>
      </c>
      <c r="AL1039" t="s"/>
      <c r="AM1039" t="s"/>
      <c r="AN1039" t="s">
        <v>87</v>
      </c>
      <c r="AO1039" t="s">
        <v>88</v>
      </c>
      <c r="AP1039" t="n">
        <v>14</v>
      </c>
      <c r="AQ1039" t="s">
        <v>89</v>
      </c>
      <c r="AR1039" t="s">
        <v>90</v>
      </c>
      <c r="AS1039" t="s"/>
      <c r="AT1039" t="s">
        <v>91</v>
      </c>
      <c r="AU1039" t="s"/>
      <c r="AV1039" t="s"/>
      <c r="AW1039" t="s"/>
      <c r="AX1039" t="s"/>
      <c r="AY1039" t="n">
        <v>2268446</v>
      </c>
      <c r="AZ1039" t="s">
        <v>673</v>
      </c>
      <c r="BA1039" t="s"/>
      <c r="BB1039" t="n">
        <v>598367</v>
      </c>
      <c r="BC1039" t="n">
        <v>-16.7426</v>
      </c>
      <c r="BD1039" t="n">
        <v>28.0943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93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670</v>
      </c>
      <c r="F1040" t="n">
        <v>116590</v>
      </c>
      <c r="G1040" t="s">
        <v>74</v>
      </c>
      <c r="H1040" t="s">
        <v>75</v>
      </c>
      <c r="I1040" t="s"/>
      <c r="J1040" t="s">
        <v>76</v>
      </c>
      <c r="K1040" t="n">
        <v>269</v>
      </c>
      <c r="L1040" t="s">
        <v>77</v>
      </c>
      <c r="M1040" t="s"/>
      <c r="N1040" t="s">
        <v>78</v>
      </c>
      <c r="O1040" t="s">
        <v>79</v>
      </c>
      <c r="P1040" t="s">
        <v>671</v>
      </c>
      <c r="Q1040" t="s"/>
      <c r="R1040" t="s">
        <v>80</v>
      </c>
      <c r="S1040" t="s">
        <v>605</v>
      </c>
      <c r="T1040" t="s">
        <v>82</v>
      </c>
      <c r="U1040" t="s"/>
      <c r="V1040" t="s">
        <v>83</v>
      </c>
      <c r="W1040" t="s">
        <v>84</v>
      </c>
      <c r="X1040" t="s"/>
      <c r="Y1040" t="s">
        <v>85</v>
      </c>
      <c r="Z1040">
        <f>HYPERLINK("https://hotelmonitor-cachepage.eclerx.com/savepage/tk_15432191281103284_sr_2047.html","info")</f>
        <v/>
      </c>
      <c r="AA1040" t="n">
        <v>39860</v>
      </c>
      <c r="AB1040" t="s"/>
      <c r="AC1040" t="s"/>
      <c r="AD1040" t="s">
        <v>86</v>
      </c>
      <c r="AE1040" t="s"/>
      <c r="AF1040" t="s"/>
      <c r="AG1040" t="s"/>
      <c r="AH1040" t="s"/>
      <c r="AI1040" t="s"/>
      <c r="AJ1040" t="s"/>
      <c r="AK1040" t="s">
        <v>87</v>
      </c>
      <c r="AL1040" t="s"/>
      <c r="AM1040" t="s"/>
      <c r="AN1040" t="s">
        <v>87</v>
      </c>
      <c r="AO1040" t="s">
        <v>88</v>
      </c>
      <c r="AP1040" t="n">
        <v>14</v>
      </c>
      <c r="AQ1040" t="s">
        <v>89</v>
      </c>
      <c r="AR1040" t="s">
        <v>96</v>
      </c>
      <c r="AS1040" t="s"/>
      <c r="AT1040" t="s">
        <v>91</v>
      </c>
      <c r="AU1040" t="s"/>
      <c r="AV1040" t="s"/>
      <c r="AW1040" t="s"/>
      <c r="AX1040" t="s"/>
      <c r="AY1040" t="n">
        <v>2268446</v>
      </c>
      <c r="AZ1040" t="s">
        <v>673</v>
      </c>
      <c r="BA1040" t="s"/>
      <c r="BB1040" t="n">
        <v>598367</v>
      </c>
      <c r="BC1040" t="n">
        <v>-16.7426</v>
      </c>
      <c r="BD1040" t="n">
        <v>28.0943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93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670</v>
      </c>
      <c r="F1041" t="n">
        <v>116590</v>
      </c>
      <c r="G1041" t="s">
        <v>74</v>
      </c>
      <c r="H1041" t="s">
        <v>75</v>
      </c>
      <c r="I1041" t="s"/>
      <c r="J1041" t="s">
        <v>76</v>
      </c>
      <c r="K1041" t="n">
        <v>250</v>
      </c>
      <c r="L1041" t="s">
        <v>77</v>
      </c>
      <c r="M1041" t="s"/>
      <c r="N1041" t="s">
        <v>78</v>
      </c>
      <c r="O1041" t="s">
        <v>79</v>
      </c>
      <c r="P1041" t="s">
        <v>671</v>
      </c>
      <c r="Q1041" t="s"/>
      <c r="R1041" t="s">
        <v>80</v>
      </c>
      <c r="S1041" t="s">
        <v>674</v>
      </c>
      <c r="T1041" t="s">
        <v>82</v>
      </c>
      <c r="U1041" t="s"/>
      <c r="V1041" t="s">
        <v>83</v>
      </c>
      <c r="W1041" t="s">
        <v>84</v>
      </c>
      <c r="X1041" t="s"/>
      <c r="Y1041" t="s">
        <v>85</v>
      </c>
      <c r="Z1041">
        <f>HYPERLINK("https://hotelmonitor-cachepage.eclerx.com/savepage/tk_15432191281103284_sr_2047.html","info")</f>
        <v/>
      </c>
      <c r="AA1041" t="n">
        <v>39860</v>
      </c>
      <c r="AB1041" t="s"/>
      <c r="AC1041" t="s"/>
      <c r="AD1041" t="s">
        <v>86</v>
      </c>
      <c r="AE1041" t="s"/>
      <c r="AF1041" t="s"/>
      <c r="AG1041" t="s"/>
      <c r="AH1041" t="s"/>
      <c r="AI1041" t="s"/>
      <c r="AJ1041" t="s"/>
      <c r="AK1041" t="s">
        <v>87</v>
      </c>
      <c r="AL1041" t="s"/>
      <c r="AM1041" t="s"/>
      <c r="AN1041" t="s">
        <v>87</v>
      </c>
      <c r="AO1041" t="s">
        <v>88</v>
      </c>
      <c r="AP1041" t="n">
        <v>14</v>
      </c>
      <c r="AQ1041" t="s">
        <v>89</v>
      </c>
      <c r="AR1041" t="s">
        <v>95</v>
      </c>
      <c r="AS1041" t="s"/>
      <c r="AT1041" t="s">
        <v>91</v>
      </c>
      <c r="AU1041" t="s"/>
      <c r="AV1041" t="s"/>
      <c r="AW1041" t="s"/>
      <c r="AX1041" t="s"/>
      <c r="AY1041" t="n">
        <v>2268446</v>
      </c>
      <c r="AZ1041" t="s">
        <v>673</v>
      </c>
      <c r="BA1041" t="s"/>
      <c r="BB1041" t="n">
        <v>598367</v>
      </c>
      <c r="BC1041" t="n">
        <v>-16.7426</v>
      </c>
      <c r="BD1041" t="n">
        <v>28.0943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93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670</v>
      </c>
      <c r="F1042" t="n">
        <v>116590</v>
      </c>
      <c r="G1042" t="s">
        <v>74</v>
      </c>
      <c r="H1042" t="s">
        <v>75</v>
      </c>
      <c r="I1042" t="s"/>
      <c r="J1042" t="s">
        <v>76</v>
      </c>
      <c r="K1042" t="n">
        <v>251</v>
      </c>
      <c r="L1042" t="s">
        <v>77</v>
      </c>
      <c r="M1042" t="s"/>
      <c r="N1042" t="s">
        <v>78</v>
      </c>
      <c r="O1042" t="s">
        <v>79</v>
      </c>
      <c r="P1042" t="s">
        <v>671</v>
      </c>
      <c r="Q1042" t="s"/>
      <c r="R1042" t="s">
        <v>80</v>
      </c>
      <c r="S1042" t="s">
        <v>314</v>
      </c>
      <c r="T1042" t="s">
        <v>82</v>
      </c>
      <c r="U1042" t="s"/>
      <c r="V1042" t="s">
        <v>83</v>
      </c>
      <c r="W1042" t="s">
        <v>84</v>
      </c>
      <c r="X1042" t="s"/>
      <c r="Y1042" t="s">
        <v>85</v>
      </c>
      <c r="Z1042">
        <f>HYPERLINK("https://hotelmonitor-cachepage.eclerx.com/savepage/tk_15432191281103284_sr_2047.html","info")</f>
        <v/>
      </c>
      <c r="AA1042" t="n">
        <v>39860</v>
      </c>
      <c r="AB1042" t="s"/>
      <c r="AC1042" t="s"/>
      <c r="AD1042" t="s">
        <v>86</v>
      </c>
      <c r="AE1042" t="s"/>
      <c r="AF1042" t="s"/>
      <c r="AG1042" t="s"/>
      <c r="AH1042" t="s"/>
      <c r="AI1042" t="s"/>
      <c r="AJ1042" t="s"/>
      <c r="AK1042" t="s">
        <v>87</v>
      </c>
      <c r="AL1042" t="s"/>
      <c r="AM1042" t="s"/>
      <c r="AN1042" t="s">
        <v>87</v>
      </c>
      <c r="AO1042" t="s">
        <v>88</v>
      </c>
      <c r="AP1042" t="n">
        <v>14</v>
      </c>
      <c r="AQ1042" t="s">
        <v>89</v>
      </c>
      <c r="AR1042" t="s">
        <v>97</v>
      </c>
      <c r="AS1042" t="s"/>
      <c r="AT1042" t="s">
        <v>91</v>
      </c>
      <c r="AU1042" t="s"/>
      <c r="AV1042" t="s"/>
      <c r="AW1042" t="s"/>
      <c r="AX1042" t="s"/>
      <c r="AY1042" t="n">
        <v>2268446</v>
      </c>
      <c r="AZ1042" t="s">
        <v>673</v>
      </c>
      <c r="BA1042" t="s"/>
      <c r="BB1042" t="n">
        <v>598367</v>
      </c>
      <c r="BC1042" t="n">
        <v>-16.7426</v>
      </c>
      <c r="BD1042" t="n">
        <v>28.0943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93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670</v>
      </c>
      <c r="F1043" t="n">
        <v>116590</v>
      </c>
      <c r="G1043" t="s">
        <v>74</v>
      </c>
      <c r="H1043" t="s">
        <v>75</v>
      </c>
      <c r="I1043" t="s"/>
      <c r="J1043" t="s">
        <v>76</v>
      </c>
      <c r="K1043" t="n">
        <v>256</v>
      </c>
      <c r="L1043" t="s">
        <v>77</v>
      </c>
      <c r="M1043" t="s"/>
      <c r="N1043" t="s">
        <v>78</v>
      </c>
      <c r="O1043" t="s">
        <v>79</v>
      </c>
      <c r="P1043" t="s">
        <v>671</v>
      </c>
      <c r="Q1043" t="s"/>
      <c r="R1043" t="s">
        <v>80</v>
      </c>
      <c r="S1043" t="s">
        <v>675</v>
      </c>
      <c r="T1043" t="s">
        <v>82</v>
      </c>
      <c r="U1043" t="s"/>
      <c r="V1043" t="s">
        <v>83</v>
      </c>
      <c r="W1043" t="s">
        <v>84</v>
      </c>
      <c r="X1043" t="s"/>
      <c r="Y1043" t="s">
        <v>85</v>
      </c>
      <c r="Z1043">
        <f>HYPERLINK("https://hotelmonitor-cachepage.eclerx.com/savepage/tk_15432191281103284_sr_2047.html","info")</f>
        <v/>
      </c>
      <c r="AA1043" t="n">
        <v>39860</v>
      </c>
      <c r="AB1043" t="s"/>
      <c r="AC1043" t="s"/>
      <c r="AD1043" t="s">
        <v>86</v>
      </c>
      <c r="AE1043" t="s"/>
      <c r="AF1043" t="s"/>
      <c r="AG1043" t="s"/>
      <c r="AH1043" t="s"/>
      <c r="AI1043" t="s"/>
      <c r="AJ1043" t="s"/>
      <c r="AK1043" t="s">
        <v>87</v>
      </c>
      <c r="AL1043" t="s"/>
      <c r="AM1043" t="s"/>
      <c r="AN1043" t="s">
        <v>87</v>
      </c>
      <c r="AO1043" t="s">
        <v>88</v>
      </c>
      <c r="AP1043" t="n">
        <v>14</v>
      </c>
      <c r="AQ1043" t="s">
        <v>89</v>
      </c>
      <c r="AR1043" t="s">
        <v>103</v>
      </c>
      <c r="AS1043" t="s"/>
      <c r="AT1043" t="s">
        <v>91</v>
      </c>
      <c r="AU1043" t="s"/>
      <c r="AV1043" t="s"/>
      <c r="AW1043" t="s"/>
      <c r="AX1043" t="s"/>
      <c r="AY1043" t="n">
        <v>2268446</v>
      </c>
      <c r="AZ1043" t="s">
        <v>673</v>
      </c>
      <c r="BA1043" t="s"/>
      <c r="BB1043" t="n">
        <v>598367</v>
      </c>
      <c r="BC1043" t="n">
        <v>-16.7426</v>
      </c>
      <c r="BD1043" t="n">
        <v>28.0943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93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670</v>
      </c>
      <c r="F1044" t="n">
        <v>116590</v>
      </c>
      <c r="G1044" t="s">
        <v>74</v>
      </c>
      <c r="H1044" t="s">
        <v>75</v>
      </c>
      <c r="I1044" t="s"/>
      <c r="J1044" t="s">
        <v>76</v>
      </c>
      <c r="K1044" t="n">
        <v>337</v>
      </c>
      <c r="L1044" t="s">
        <v>77</v>
      </c>
      <c r="M1044" t="s"/>
      <c r="N1044" t="s">
        <v>78</v>
      </c>
      <c r="O1044" t="s">
        <v>79</v>
      </c>
      <c r="P1044" t="s">
        <v>671</v>
      </c>
      <c r="Q1044" t="s"/>
      <c r="R1044" t="s">
        <v>80</v>
      </c>
      <c r="S1044" t="s">
        <v>676</v>
      </c>
      <c r="T1044" t="s">
        <v>82</v>
      </c>
      <c r="U1044" t="s"/>
      <c r="V1044" t="s">
        <v>83</v>
      </c>
      <c r="W1044" t="s">
        <v>84</v>
      </c>
      <c r="X1044" t="s"/>
      <c r="Y1044" t="s">
        <v>85</v>
      </c>
      <c r="Z1044">
        <f>HYPERLINK("https://hotelmonitor-cachepage.eclerx.com/savepage/tk_15432191281103284_sr_2047.html","info")</f>
        <v/>
      </c>
      <c r="AA1044" t="n">
        <v>39860</v>
      </c>
      <c r="AB1044" t="s"/>
      <c r="AC1044" t="s"/>
      <c r="AD1044" t="s">
        <v>86</v>
      </c>
      <c r="AE1044" t="s"/>
      <c r="AF1044" t="s"/>
      <c r="AG1044" t="s"/>
      <c r="AH1044" t="s"/>
      <c r="AI1044" t="s"/>
      <c r="AJ1044" t="s"/>
      <c r="AK1044" t="s">
        <v>87</v>
      </c>
      <c r="AL1044" t="s"/>
      <c r="AM1044" t="s"/>
      <c r="AN1044" t="s">
        <v>87</v>
      </c>
      <c r="AO1044" t="s">
        <v>88</v>
      </c>
      <c r="AP1044" t="n">
        <v>14</v>
      </c>
      <c r="AQ1044" t="s">
        <v>89</v>
      </c>
      <c r="AR1044" t="s">
        <v>228</v>
      </c>
      <c r="AS1044" t="s"/>
      <c r="AT1044" t="s">
        <v>91</v>
      </c>
      <c r="AU1044" t="s"/>
      <c r="AV1044" t="s"/>
      <c r="AW1044" t="s"/>
      <c r="AX1044" t="s"/>
      <c r="AY1044" t="n">
        <v>2268446</v>
      </c>
      <c r="AZ1044" t="s">
        <v>673</v>
      </c>
      <c r="BA1044" t="s"/>
      <c r="BB1044" t="n">
        <v>598367</v>
      </c>
      <c r="BC1044" t="n">
        <v>-16.7426</v>
      </c>
      <c r="BD1044" t="n">
        <v>28.0943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93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670</v>
      </c>
      <c r="F1045" t="n">
        <v>116590</v>
      </c>
      <c r="G1045" t="s">
        <v>74</v>
      </c>
      <c r="H1045" t="s">
        <v>75</v>
      </c>
      <c r="I1045" t="s"/>
      <c r="J1045" t="s">
        <v>76</v>
      </c>
      <c r="K1045" t="n">
        <v>269</v>
      </c>
      <c r="L1045" t="s">
        <v>77</v>
      </c>
      <c r="M1045" t="s"/>
      <c r="N1045" t="s">
        <v>78</v>
      </c>
      <c r="O1045" t="s">
        <v>79</v>
      </c>
      <c r="P1045" t="s">
        <v>671</v>
      </c>
      <c r="Q1045" t="s"/>
      <c r="R1045" t="s">
        <v>80</v>
      </c>
      <c r="S1045" t="s">
        <v>605</v>
      </c>
      <c r="T1045" t="s">
        <v>82</v>
      </c>
      <c r="U1045" t="s"/>
      <c r="V1045" t="s">
        <v>83</v>
      </c>
      <c r="W1045" t="s">
        <v>84</v>
      </c>
      <c r="X1045" t="s"/>
      <c r="Y1045" t="s">
        <v>85</v>
      </c>
      <c r="Z1045">
        <f>HYPERLINK("https://hotelmonitor-cachepage.eclerx.com/savepage/tk_15432191281103284_sr_2047.html","info")</f>
        <v/>
      </c>
      <c r="AA1045" t="n">
        <v>39860</v>
      </c>
      <c r="AB1045" t="s"/>
      <c r="AC1045" t="s"/>
      <c r="AD1045" t="s">
        <v>86</v>
      </c>
      <c r="AE1045" t="s"/>
      <c r="AF1045" t="s"/>
      <c r="AG1045" t="s"/>
      <c r="AH1045" t="s"/>
      <c r="AI1045" t="s"/>
      <c r="AJ1045" t="s"/>
      <c r="AK1045" t="s">
        <v>87</v>
      </c>
      <c r="AL1045" t="s"/>
      <c r="AM1045" t="s"/>
      <c r="AN1045" t="s">
        <v>87</v>
      </c>
      <c r="AO1045" t="s">
        <v>88</v>
      </c>
      <c r="AP1045" t="n">
        <v>14</v>
      </c>
      <c r="AQ1045" t="s">
        <v>89</v>
      </c>
      <c r="AR1045" t="s">
        <v>106</v>
      </c>
      <c r="AS1045" t="s"/>
      <c r="AT1045" t="s">
        <v>91</v>
      </c>
      <c r="AU1045" t="s"/>
      <c r="AV1045" t="s"/>
      <c r="AW1045" t="s"/>
      <c r="AX1045" t="s"/>
      <c r="AY1045" t="n">
        <v>2268446</v>
      </c>
      <c r="AZ1045" t="s">
        <v>673</v>
      </c>
      <c r="BA1045" t="s"/>
      <c r="BB1045" t="n">
        <v>598367</v>
      </c>
      <c r="BC1045" t="n">
        <v>-16.7426</v>
      </c>
      <c r="BD1045" t="n">
        <v>28.0943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93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670</v>
      </c>
      <c r="F1046" t="n">
        <v>116590</v>
      </c>
      <c r="G1046" t="s">
        <v>74</v>
      </c>
      <c r="H1046" t="s">
        <v>75</v>
      </c>
      <c r="I1046" t="s"/>
      <c r="J1046" t="s">
        <v>76</v>
      </c>
      <c r="K1046" t="n">
        <v>250</v>
      </c>
      <c r="L1046" t="s">
        <v>77</v>
      </c>
      <c r="M1046" t="s"/>
      <c r="N1046" t="s">
        <v>78</v>
      </c>
      <c r="O1046" t="s">
        <v>79</v>
      </c>
      <c r="P1046" t="s">
        <v>671</v>
      </c>
      <c r="Q1046" t="s"/>
      <c r="R1046" t="s">
        <v>80</v>
      </c>
      <c r="S1046" t="s">
        <v>674</v>
      </c>
      <c r="T1046" t="s">
        <v>82</v>
      </c>
      <c r="U1046" t="s"/>
      <c r="V1046" t="s">
        <v>83</v>
      </c>
      <c r="W1046" t="s">
        <v>84</v>
      </c>
      <c r="X1046" t="s"/>
      <c r="Y1046" t="s">
        <v>85</v>
      </c>
      <c r="Z1046">
        <f>HYPERLINK("https://hotelmonitor-cachepage.eclerx.com/savepage/tk_15432191281103284_sr_2047.html","info")</f>
        <v/>
      </c>
      <c r="AA1046" t="n">
        <v>39860</v>
      </c>
      <c r="AB1046" t="s"/>
      <c r="AC1046" t="s"/>
      <c r="AD1046" t="s">
        <v>86</v>
      </c>
      <c r="AE1046" t="s"/>
      <c r="AF1046" t="s"/>
      <c r="AG1046" t="s"/>
      <c r="AH1046" t="s"/>
      <c r="AI1046" t="s"/>
      <c r="AJ1046" t="s"/>
      <c r="AK1046" t="s">
        <v>87</v>
      </c>
      <c r="AL1046" t="s"/>
      <c r="AM1046" t="s"/>
      <c r="AN1046" t="s">
        <v>87</v>
      </c>
      <c r="AO1046" t="s">
        <v>88</v>
      </c>
      <c r="AP1046" t="n">
        <v>14</v>
      </c>
      <c r="AQ1046" t="s">
        <v>89</v>
      </c>
      <c r="AR1046" t="s">
        <v>116</v>
      </c>
      <c r="AS1046" t="s"/>
      <c r="AT1046" t="s">
        <v>91</v>
      </c>
      <c r="AU1046" t="s"/>
      <c r="AV1046" t="s"/>
      <c r="AW1046" t="s"/>
      <c r="AX1046" t="s"/>
      <c r="AY1046" t="n">
        <v>2268446</v>
      </c>
      <c r="AZ1046" t="s">
        <v>673</v>
      </c>
      <c r="BA1046" t="s"/>
      <c r="BB1046" t="n">
        <v>598367</v>
      </c>
      <c r="BC1046" t="n">
        <v>-16.7426</v>
      </c>
      <c r="BD1046" t="n">
        <v>28.0943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93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670</v>
      </c>
      <c r="F1047" t="n">
        <v>116590</v>
      </c>
      <c r="G1047" t="s">
        <v>74</v>
      </c>
      <c r="H1047" t="s">
        <v>75</v>
      </c>
      <c r="I1047" t="s"/>
      <c r="J1047" t="s">
        <v>76</v>
      </c>
      <c r="K1047" t="n">
        <v>250</v>
      </c>
      <c r="L1047" t="s">
        <v>77</v>
      </c>
      <c r="M1047" t="s"/>
      <c r="N1047" t="s">
        <v>78</v>
      </c>
      <c r="O1047" t="s">
        <v>79</v>
      </c>
      <c r="P1047" t="s">
        <v>671</v>
      </c>
      <c r="Q1047" t="s"/>
      <c r="R1047" t="s">
        <v>80</v>
      </c>
      <c r="S1047" t="s">
        <v>674</v>
      </c>
      <c r="T1047" t="s">
        <v>82</v>
      </c>
      <c r="U1047" t="s"/>
      <c r="V1047" t="s">
        <v>83</v>
      </c>
      <c r="W1047" t="s">
        <v>84</v>
      </c>
      <c r="X1047" t="s"/>
      <c r="Y1047" t="s">
        <v>85</v>
      </c>
      <c r="Z1047">
        <f>HYPERLINK("https://hotelmonitor-cachepage.eclerx.com/savepage/tk_15432191281103284_sr_2047.html","info")</f>
        <v/>
      </c>
      <c r="AA1047" t="n">
        <v>39860</v>
      </c>
      <c r="AB1047" t="s"/>
      <c r="AC1047" t="s"/>
      <c r="AD1047" t="s">
        <v>86</v>
      </c>
      <c r="AE1047" t="s"/>
      <c r="AF1047" t="s"/>
      <c r="AG1047" t="s"/>
      <c r="AH1047" t="s"/>
      <c r="AI1047" t="s"/>
      <c r="AJ1047" t="s"/>
      <c r="AK1047" t="s">
        <v>87</v>
      </c>
      <c r="AL1047" t="s"/>
      <c r="AM1047" t="s"/>
      <c r="AN1047" t="s">
        <v>87</v>
      </c>
      <c r="AO1047" t="s">
        <v>88</v>
      </c>
      <c r="AP1047" t="n">
        <v>14</v>
      </c>
      <c r="AQ1047" t="s">
        <v>89</v>
      </c>
      <c r="AR1047" t="s">
        <v>109</v>
      </c>
      <c r="AS1047" t="s"/>
      <c r="AT1047" t="s">
        <v>91</v>
      </c>
      <c r="AU1047" t="s"/>
      <c r="AV1047" t="s"/>
      <c r="AW1047" t="s"/>
      <c r="AX1047" t="s"/>
      <c r="AY1047" t="n">
        <v>2268446</v>
      </c>
      <c r="AZ1047" t="s">
        <v>673</v>
      </c>
      <c r="BA1047" t="s"/>
      <c r="BB1047" t="n">
        <v>598367</v>
      </c>
      <c r="BC1047" t="n">
        <v>-16.7426</v>
      </c>
      <c r="BD1047" t="n">
        <v>28.0943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93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670</v>
      </c>
      <c r="F1048" t="n">
        <v>116590</v>
      </c>
      <c r="G1048" t="s">
        <v>74</v>
      </c>
      <c r="H1048" t="s">
        <v>75</v>
      </c>
      <c r="I1048" t="s"/>
      <c r="J1048" t="s">
        <v>76</v>
      </c>
      <c r="K1048" t="n">
        <v>250</v>
      </c>
      <c r="L1048" t="s">
        <v>77</v>
      </c>
      <c r="M1048" t="s"/>
      <c r="N1048" t="s">
        <v>78</v>
      </c>
      <c r="O1048" t="s">
        <v>79</v>
      </c>
      <c r="P1048" t="s">
        <v>671</v>
      </c>
      <c r="Q1048" t="s"/>
      <c r="R1048" t="s">
        <v>80</v>
      </c>
      <c r="S1048" t="s">
        <v>674</v>
      </c>
      <c r="T1048" t="s">
        <v>82</v>
      </c>
      <c r="U1048" t="s"/>
      <c r="V1048" t="s">
        <v>83</v>
      </c>
      <c r="W1048" t="s">
        <v>84</v>
      </c>
      <c r="X1048" t="s"/>
      <c r="Y1048" t="s">
        <v>85</v>
      </c>
      <c r="Z1048">
        <f>HYPERLINK("https://hotelmonitor-cachepage.eclerx.com/savepage/tk_15432191281103284_sr_2047.html","info")</f>
        <v/>
      </c>
      <c r="AA1048" t="n">
        <v>39860</v>
      </c>
      <c r="AB1048" t="s"/>
      <c r="AC1048" t="s"/>
      <c r="AD1048" t="s">
        <v>86</v>
      </c>
      <c r="AE1048" t="s"/>
      <c r="AF1048" t="s"/>
      <c r="AG1048" t="s"/>
      <c r="AH1048" t="s"/>
      <c r="AI1048" t="s"/>
      <c r="AJ1048" t="s"/>
      <c r="AK1048" t="s">
        <v>87</v>
      </c>
      <c r="AL1048" t="s"/>
      <c r="AM1048" t="s"/>
      <c r="AN1048" t="s">
        <v>87</v>
      </c>
      <c r="AO1048" t="s">
        <v>88</v>
      </c>
      <c r="AP1048" t="n">
        <v>14</v>
      </c>
      <c r="AQ1048" t="s">
        <v>89</v>
      </c>
      <c r="AR1048" t="s">
        <v>113</v>
      </c>
      <c r="AS1048" t="s"/>
      <c r="AT1048" t="s">
        <v>91</v>
      </c>
      <c r="AU1048" t="s"/>
      <c r="AV1048" t="s"/>
      <c r="AW1048" t="s"/>
      <c r="AX1048" t="s"/>
      <c r="AY1048" t="n">
        <v>2268446</v>
      </c>
      <c r="AZ1048" t="s">
        <v>673</v>
      </c>
      <c r="BA1048" t="s"/>
      <c r="BB1048" t="n">
        <v>598367</v>
      </c>
      <c r="BC1048" t="n">
        <v>-16.7426</v>
      </c>
      <c r="BD1048" t="n">
        <v>28.0943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93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670</v>
      </c>
      <c r="F1049" t="n">
        <v>116590</v>
      </c>
      <c r="G1049" t="s">
        <v>74</v>
      </c>
      <c r="H1049" t="s">
        <v>75</v>
      </c>
      <c r="I1049" t="s"/>
      <c r="J1049" t="s">
        <v>76</v>
      </c>
      <c r="K1049" t="n">
        <v>267</v>
      </c>
      <c r="L1049" t="s">
        <v>77</v>
      </c>
      <c r="M1049" t="s"/>
      <c r="N1049" t="s">
        <v>78</v>
      </c>
      <c r="O1049" t="s">
        <v>79</v>
      </c>
      <c r="P1049" t="s">
        <v>671</v>
      </c>
      <c r="Q1049" t="s"/>
      <c r="R1049" t="s">
        <v>80</v>
      </c>
      <c r="S1049" t="s">
        <v>677</v>
      </c>
      <c r="T1049" t="s">
        <v>82</v>
      </c>
      <c r="U1049" t="s"/>
      <c r="V1049" t="s">
        <v>83</v>
      </c>
      <c r="W1049" t="s">
        <v>84</v>
      </c>
      <c r="X1049" t="s"/>
      <c r="Y1049" t="s">
        <v>85</v>
      </c>
      <c r="Z1049">
        <f>HYPERLINK("https://hotelmonitor-cachepage.eclerx.com/savepage/tk_15432191281103284_sr_2047.html","info")</f>
        <v/>
      </c>
      <c r="AA1049" t="n">
        <v>39860</v>
      </c>
      <c r="AB1049" t="s"/>
      <c r="AC1049" t="s"/>
      <c r="AD1049" t="s">
        <v>86</v>
      </c>
      <c r="AE1049" t="s"/>
      <c r="AF1049" t="s"/>
      <c r="AG1049" t="s"/>
      <c r="AH1049" t="s"/>
      <c r="AI1049" t="s"/>
      <c r="AJ1049" t="s"/>
      <c r="AK1049" t="s">
        <v>87</v>
      </c>
      <c r="AL1049" t="s"/>
      <c r="AM1049" t="s"/>
      <c r="AN1049" t="s">
        <v>87</v>
      </c>
      <c r="AO1049" t="s">
        <v>88</v>
      </c>
      <c r="AP1049" t="n">
        <v>14</v>
      </c>
      <c r="AQ1049" t="s">
        <v>89</v>
      </c>
      <c r="AR1049" t="s">
        <v>105</v>
      </c>
      <c r="AS1049" t="s"/>
      <c r="AT1049" t="s">
        <v>91</v>
      </c>
      <c r="AU1049" t="s"/>
      <c r="AV1049" t="s"/>
      <c r="AW1049" t="s"/>
      <c r="AX1049" t="s"/>
      <c r="AY1049" t="n">
        <v>2268446</v>
      </c>
      <c r="AZ1049" t="s">
        <v>673</v>
      </c>
      <c r="BA1049" t="s"/>
      <c r="BB1049" t="n">
        <v>598367</v>
      </c>
      <c r="BC1049" t="n">
        <v>-16.7426</v>
      </c>
      <c r="BD1049" t="n">
        <v>28.0943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93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670</v>
      </c>
      <c r="F1050" t="n">
        <v>116590</v>
      </c>
      <c r="G1050" t="s">
        <v>74</v>
      </c>
      <c r="H1050" t="s">
        <v>75</v>
      </c>
      <c r="I1050" t="s"/>
      <c r="J1050" t="s">
        <v>76</v>
      </c>
      <c r="K1050" t="n">
        <v>258</v>
      </c>
      <c r="L1050" t="s">
        <v>77</v>
      </c>
      <c r="M1050" t="s"/>
      <c r="N1050" t="s">
        <v>78</v>
      </c>
      <c r="O1050" t="s">
        <v>79</v>
      </c>
      <c r="P1050" t="s">
        <v>671</v>
      </c>
      <c r="Q1050" t="s"/>
      <c r="R1050" t="s">
        <v>80</v>
      </c>
      <c r="S1050" t="s">
        <v>678</v>
      </c>
      <c r="T1050" t="s">
        <v>82</v>
      </c>
      <c r="U1050" t="s"/>
      <c r="V1050" t="s">
        <v>83</v>
      </c>
      <c r="W1050" t="s">
        <v>84</v>
      </c>
      <c r="X1050" t="s"/>
      <c r="Y1050" t="s">
        <v>85</v>
      </c>
      <c r="Z1050">
        <f>HYPERLINK("https://hotelmonitor-cachepage.eclerx.com/savepage/tk_15432191281103284_sr_2047.html","info")</f>
        <v/>
      </c>
      <c r="AA1050" t="n">
        <v>39860</v>
      </c>
      <c r="AB1050" t="s"/>
      <c r="AC1050" t="s"/>
      <c r="AD1050" t="s">
        <v>86</v>
      </c>
      <c r="AE1050" t="s"/>
      <c r="AF1050" t="s"/>
      <c r="AG1050" t="s"/>
      <c r="AH1050" t="s"/>
      <c r="AI1050" t="s"/>
      <c r="AJ1050" t="s"/>
      <c r="AK1050" t="s">
        <v>87</v>
      </c>
      <c r="AL1050" t="s"/>
      <c r="AM1050" t="s"/>
      <c r="AN1050" t="s">
        <v>87</v>
      </c>
      <c r="AO1050" t="s">
        <v>88</v>
      </c>
      <c r="AP1050" t="n">
        <v>14</v>
      </c>
      <c r="AQ1050" t="s">
        <v>89</v>
      </c>
      <c r="AR1050" t="s">
        <v>115</v>
      </c>
      <c r="AS1050" t="s"/>
      <c r="AT1050" t="s">
        <v>91</v>
      </c>
      <c r="AU1050" t="s"/>
      <c r="AV1050" t="s"/>
      <c r="AW1050" t="s"/>
      <c r="AX1050" t="s"/>
      <c r="AY1050" t="n">
        <v>2268446</v>
      </c>
      <c r="AZ1050" t="s">
        <v>673</v>
      </c>
      <c r="BA1050" t="s"/>
      <c r="BB1050" t="n">
        <v>598367</v>
      </c>
      <c r="BC1050" t="n">
        <v>-16.7426</v>
      </c>
      <c r="BD1050" t="n">
        <v>28.0943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93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670</v>
      </c>
      <c r="F1051" t="n">
        <v>116590</v>
      </c>
      <c r="G1051" t="s">
        <v>74</v>
      </c>
      <c r="H1051" t="s">
        <v>75</v>
      </c>
      <c r="I1051" t="s"/>
      <c r="J1051" t="s">
        <v>76</v>
      </c>
      <c r="K1051" t="n">
        <v>253</v>
      </c>
      <c r="L1051" t="s">
        <v>77</v>
      </c>
      <c r="M1051" t="s"/>
      <c r="N1051" t="s">
        <v>78</v>
      </c>
      <c r="O1051" t="s">
        <v>79</v>
      </c>
      <c r="P1051" t="s">
        <v>671</v>
      </c>
      <c r="Q1051" t="s"/>
      <c r="R1051" t="s">
        <v>80</v>
      </c>
      <c r="S1051" t="s">
        <v>679</v>
      </c>
      <c r="T1051" t="s">
        <v>82</v>
      </c>
      <c r="U1051" t="s"/>
      <c r="V1051" t="s">
        <v>83</v>
      </c>
      <c r="W1051" t="s">
        <v>84</v>
      </c>
      <c r="X1051" t="s"/>
      <c r="Y1051" t="s">
        <v>85</v>
      </c>
      <c r="Z1051">
        <f>HYPERLINK("https://hotelmonitor-cachepage.eclerx.com/savepage/tk_15432191281103284_sr_2047.html","info")</f>
        <v/>
      </c>
      <c r="AA1051" t="n">
        <v>39860</v>
      </c>
      <c r="AB1051" t="s"/>
      <c r="AC1051" t="s"/>
      <c r="AD1051" t="s">
        <v>86</v>
      </c>
      <c r="AE1051" t="s"/>
      <c r="AF1051" t="s"/>
      <c r="AG1051" t="s"/>
      <c r="AH1051" t="s"/>
      <c r="AI1051" t="s"/>
      <c r="AJ1051" t="s"/>
      <c r="AK1051" t="s">
        <v>87</v>
      </c>
      <c r="AL1051" t="s"/>
      <c r="AM1051" t="s"/>
      <c r="AN1051" t="s">
        <v>87</v>
      </c>
      <c r="AO1051" t="s">
        <v>88</v>
      </c>
      <c r="AP1051" t="n">
        <v>14</v>
      </c>
      <c r="AQ1051" t="s">
        <v>89</v>
      </c>
      <c r="AR1051" t="s">
        <v>293</v>
      </c>
      <c r="AS1051" t="s"/>
      <c r="AT1051" t="s">
        <v>91</v>
      </c>
      <c r="AU1051" t="s"/>
      <c r="AV1051" t="s"/>
      <c r="AW1051" t="s"/>
      <c r="AX1051" t="s"/>
      <c r="AY1051" t="n">
        <v>2268446</v>
      </c>
      <c r="AZ1051" t="s">
        <v>673</v>
      </c>
      <c r="BA1051" t="s"/>
      <c r="BB1051" t="n">
        <v>598367</v>
      </c>
      <c r="BC1051" t="n">
        <v>-16.7426</v>
      </c>
      <c r="BD1051" t="n">
        <v>28.0943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93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670</v>
      </c>
      <c r="F1052" t="n">
        <v>116590</v>
      </c>
      <c r="G1052" t="s">
        <v>74</v>
      </c>
      <c r="H1052" t="s">
        <v>75</v>
      </c>
      <c r="I1052" t="s"/>
      <c r="J1052" t="s">
        <v>76</v>
      </c>
      <c r="K1052" t="n">
        <v>251</v>
      </c>
      <c r="L1052" t="s">
        <v>77</v>
      </c>
      <c r="M1052" t="s"/>
      <c r="N1052" t="s">
        <v>78</v>
      </c>
      <c r="O1052" t="s">
        <v>79</v>
      </c>
      <c r="P1052" t="s">
        <v>671</v>
      </c>
      <c r="Q1052" t="s"/>
      <c r="R1052" t="s">
        <v>80</v>
      </c>
      <c r="S1052" t="s">
        <v>314</v>
      </c>
      <c r="T1052" t="s">
        <v>82</v>
      </c>
      <c r="U1052" t="s"/>
      <c r="V1052" t="s">
        <v>83</v>
      </c>
      <c r="W1052" t="s">
        <v>84</v>
      </c>
      <c r="X1052" t="s"/>
      <c r="Y1052" t="s">
        <v>85</v>
      </c>
      <c r="Z1052">
        <f>HYPERLINK("https://hotelmonitor-cachepage.eclerx.com/savepage/tk_15432191281103284_sr_2047.html","info")</f>
        <v/>
      </c>
      <c r="AA1052" t="n">
        <v>39860</v>
      </c>
      <c r="AB1052" t="s"/>
      <c r="AC1052" t="s"/>
      <c r="AD1052" t="s">
        <v>86</v>
      </c>
      <c r="AE1052" t="s"/>
      <c r="AF1052" t="s"/>
      <c r="AG1052" t="s"/>
      <c r="AH1052" t="s"/>
      <c r="AI1052" t="s"/>
      <c r="AJ1052" t="s"/>
      <c r="AK1052" t="s">
        <v>87</v>
      </c>
      <c r="AL1052" t="s"/>
      <c r="AM1052" t="s"/>
      <c r="AN1052" t="s">
        <v>87</v>
      </c>
      <c r="AO1052" t="s">
        <v>88</v>
      </c>
      <c r="AP1052" t="n">
        <v>14</v>
      </c>
      <c r="AQ1052" t="s">
        <v>89</v>
      </c>
      <c r="AR1052" t="s">
        <v>118</v>
      </c>
      <c r="AS1052" t="s"/>
      <c r="AT1052" t="s">
        <v>91</v>
      </c>
      <c r="AU1052" t="s"/>
      <c r="AV1052" t="s"/>
      <c r="AW1052" t="s"/>
      <c r="AX1052" t="s"/>
      <c r="AY1052" t="n">
        <v>2268446</v>
      </c>
      <c r="AZ1052" t="s">
        <v>673</v>
      </c>
      <c r="BA1052" t="s"/>
      <c r="BB1052" t="n">
        <v>598367</v>
      </c>
      <c r="BC1052" t="n">
        <v>-16.7426</v>
      </c>
      <c r="BD1052" t="n">
        <v>28.0943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93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670</v>
      </c>
      <c r="F1053" t="n">
        <v>116590</v>
      </c>
      <c r="G1053" t="s">
        <v>74</v>
      </c>
      <c r="H1053" t="s">
        <v>75</v>
      </c>
      <c r="I1053" t="s"/>
      <c r="J1053" t="s">
        <v>76</v>
      </c>
      <c r="K1053" t="n">
        <v>262</v>
      </c>
      <c r="L1053" t="s">
        <v>77</v>
      </c>
      <c r="M1053" t="s"/>
      <c r="N1053" t="s">
        <v>78</v>
      </c>
      <c r="O1053" t="s">
        <v>79</v>
      </c>
      <c r="P1053" t="s">
        <v>671</v>
      </c>
      <c r="Q1053" t="s"/>
      <c r="R1053" t="s">
        <v>80</v>
      </c>
      <c r="S1053" t="s">
        <v>110</v>
      </c>
      <c r="T1053" t="s">
        <v>82</v>
      </c>
      <c r="U1053" t="s"/>
      <c r="V1053" t="s">
        <v>83</v>
      </c>
      <c r="W1053" t="s">
        <v>84</v>
      </c>
      <c r="X1053" t="s"/>
      <c r="Y1053" t="s">
        <v>85</v>
      </c>
      <c r="Z1053">
        <f>HYPERLINK("https://hotelmonitor-cachepage.eclerx.com/savepage/tk_15432191281103284_sr_2047.html","info")</f>
        <v/>
      </c>
      <c r="AA1053" t="n">
        <v>39860</v>
      </c>
      <c r="AB1053" t="s"/>
      <c r="AC1053" t="s"/>
      <c r="AD1053" t="s">
        <v>86</v>
      </c>
      <c r="AE1053" t="s"/>
      <c r="AF1053" t="s"/>
      <c r="AG1053" t="s"/>
      <c r="AH1053" t="s"/>
      <c r="AI1053" t="s"/>
      <c r="AJ1053" t="s"/>
      <c r="AK1053" t="s">
        <v>87</v>
      </c>
      <c r="AL1053" t="s"/>
      <c r="AM1053" t="s"/>
      <c r="AN1053" t="s">
        <v>87</v>
      </c>
      <c r="AO1053" t="s">
        <v>88</v>
      </c>
      <c r="AP1053" t="n">
        <v>14</v>
      </c>
      <c r="AQ1053" t="s">
        <v>89</v>
      </c>
      <c r="AR1053" t="s">
        <v>111</v>
      </c>
      <c r="AS1053" t="s"/>
      <c r="AT1053" t="s">
        <v>91</v>
      </c>
      <c r="AU1053" t="s"/>
      <c r="AV1053" t="s"/>
      <c r="AW1053" t="s"/>
      <c r="AX1053" t="s"/>
      <c r="AY1053" t="n">
        <v>2268446</v>
      </c>
      <c r="AZ1053" t="s">
        <v>673</v>
      </c>
      <c r="BA1053" t="s"/>
      <c r="BB1053" t="n">
        <v>598367</v>
      </c>
      <c r="BC1053" t="n">
        <v>-16.7426</v>
      </c>
      <c r="BD1053" t="n">
        <v>28.0943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93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680</v>
      </c>
      <c r="F1054" t="n">
        <v>72161</v>
      </c>
      <c r="G1054" t="s">
        <v>74</v>
      </c>
      <c r="H1054" t="s">
        <v>75</v>
      </c>
      <c r="I1054" t="s"/>
      <c r="J1054" t="s">
        <v>76</v>
      </c>
      <c r="K1054" t="n">
        <v>148</v>
      </c>
      <c r="L1054" t="s">
        <v>77</v>
      </c>
      <c r="M1054" t="s"/>
      <c r="N1054" t="s">
        <v>78</v>
      </c>
      <c r="O1054" t="s">
        <v>79</v>
      </c>
      <c r="P1054" t="s">
        <v>680</v>
      </c>
      <c r="Q1054" t="s"/>
      <c r="R1054" t="s">
        <v>80</v>
      </c>
      <c r="S1054" t="s">
        <v>123</v>
      </c>
      <c r="T1054" t="s">
        <v>82</v>
      </c>
      <c r="U1054" t="s"/>
      <c r="V1054" t="s">
        <v>83</v>
      </c>
      <c r="W1054" t="s">
        <v>84</v>
      </c>
      <c r="X1054" t="s"/>
      <c r="Y1054" t="s">
        <v>85</v>
      </c>
      <c r="Z1054">
        <f>HYPERLINK("https://hotelmonitor-cachepage.eclerx.com/savepage/tk_1543219585800483_sr_2047.html","info")</f>
        <v/>
      </c>
      <c r="AA1054" t="n">
        <v>531</v>
      </c>
      <c r="AB1054" t="s"/>
      <c r="AC1054" t="s"/>
      <c r="AD1054" t="s">
        <v>86</v>
      </c>
      <c r="AE1054" t="s"/>
      <c r="AF1054" t="s"/>
      <c r="AG1054" t="s"/>
      <c r="AH1054" t="s"/>
      <c r="AI1054" t="s"/>
      <c r="AJ1054" t="s"/>
      <c r="AK1054" t="s">
        <v>87</v>
      </c>
      <c r="AL1054" t="s"/>
      <c r="AM1054" t="s"/>
      <c r="AN1054" t="s">
        <v>87</v>
      </c>
      <c r="AO1054" t="s">
        <v>88</v>
      </c>
      <c r="AP1054" t="n">
        <v>79</v>
      </c>
      <c r="AQ1054" t="s">
        <v>89</v>
      </c>
      <c r="AR1054" t="s">
        <v>231</v>
      </c>
      <c r="AS1054" t="s"/>
      <c r="AT1054" t="s">
        <v>91</v>
      </c>
      <c r="AU1054" t="s"/>
      <c r="AV1054" t="s"/>
      <c r="AW1054" t="s"/>
      <c r="AX1054" t="s"/>
      <c r="AY1054" t="n">
        <v>2268397</v>
      </c>
      <c r="AZ1054" t="s">
        <v>681</v>
      </c>
      <c r="BA1054" t="s"/>
      <c r="BB1054" t="n">
        <v>248468</v>
      </c>
      <c r="BC1054" t="n">
        <v>-16.730654</v>
      </c>
      <c r="BD1054" t="n">
        <v>28.056425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93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680</v>
      </c>
      <c r="F1055" t="n">
        <v>72161</v>
      </c>
      <c r="G1055" t="s">
        <v>74</v>
      </c>
      <c r="H1055" t="s">
        <v>75</v>
      </c>
      <c r="I1055" t="s"/>
      <c r="J1055" t="s">
        <v>76</v>
      </c>
      <c r="K1055" t="n">
        <v>365</v>
      </c>
      <c r="L1055" t="s">
        <v>77</v>
      </c>
      <c r="M1055" t="s"/>
      <c r="N1055" t="s">
        <v>78</v>
      </c>
      <c r="O1055" t="s">
        <v>79</v>
      </c>
      <c r="P1055" t="s">
        <v>680</v>
      </c>
      <c r="Q1055" t="s"/>
      <c r="R1055" t="s">
        <v>80</v>
      </c>
      <c r="S1055" t="s">
        <v>682</v>
      </c>
      <c r="T1055" t="s">
        <v>82</v>
      </c>
      <c r="U1055" t="s"/>
      <c r="V1055" t="s">
        <v>83</v>
      </c>
      <c r="W1055" t="s">
        <v>84</v>
      </c>
      <c r="X1055" t="s"/>
      <c r="Y1055" t="s">
        <v>85</v>
      </c>
      <c r="Z1055">
        <f>HYPERLINK("https://hotelmonitor-cachepage.eclerx.com/savepage/tk_1543219585800483_sr_2047.html","info")</f>
        <v/>
      </c>
      <c r="AA1055" t="n">
        <v>531</v>
      </c>
      <c r="AB1055" t="s"/>
      <c r="AC1055" t="s"/>
      <c r="AD1055" t="s">
        <v>86</v>
      </c>
      <c r="AE1055" t="s"/>
      <c r="AF1055" t="s"/>
      <c r="AG1055" t="s"/>
      <c r="AH1055" t="s"/>
      <c r="AI1055" t="s"/>
      <c r="AJ1055" t="s"/>
      <c r="AK1055" t="s">
        <v>87</v>
      </c>
      <c r="AL1055" t="s"/>
      <c r="AM1055" t="s"/>
      <c r="AN1055" t="s">
        <v>87</v>
      </c>
      <c r="AO1055" t="s">
        <v>88</v>
      </c>
      <c r="AP1055" t="n">
        <v>79</v>
      </c>
      <c r="AQ1055" t="s">
        <v>89</v>
      </c>
      <c r="AR1055" t="s">
        <v>126</v>
      </c>
      <c r="AS1055" t="s"/>
      <c r="AT1055" t="s">
        <v>91</v>
      </c>
      <c r="AU1055" t="s"/>
      <c r="AV1055" t="s"/>
      <c r="AW1055" t="s"/>
      <c r="AX1055" t="s"/>
      <c r="AY1055" t="n">
        <v>2268397</v>
      </c>
      <c r="AZ1055" t="s">
        <v>681</v>
      </c>
      <c r="BA1055" t="s"/>
      <c r="BB1055" t="n">
        <v>248468</v>
      </c>
      <c r="BC1055" t="n">
        <v>-16.730654</v>
      </c>
      <c r="BD1055" t="n">
        <v>28.056425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93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683</v>
      </c>
      <c r="F1056" t="n">
        <v>72068</v>
      </c>
      <c r="G1056" t="s">
        <v>74</v>
      </c>
      <c r="H1056" t="s">
        <v>75</v>
      </c>
      <c r="I1056" t="s"/>
      <c r="J1056" t="s">
        <v>76</v>
      </c>
      <c r="K1056" t="n">
        <v>286</v>
      </c>
      <c r="L1056" t="s">
        <v>77</v>
      </c>
      <c r="M1056" t="s"/>
      <c r="N1056" t="s">
        <v>78</v>
      </c>
      <c r="O1056" t="s">
        <v>79</v>
      </c>
      <c r="P1056" t="s">
        <v>683</v>
      </c>
      <c r="Q1056" t="s"/>
      <c r="R1056" t="s">
        <v>80</v>
      </c>
      <c r="S1056" t="s">
        <v>590</v>
      </c>
      <c r="T1056" t="s">
        <v>82</v>
      </c>
      <c r="U1056" t="s"/>
      <c r="V1056" t="s">
        <v>83</v>
      </c>
      <c r="W1056" t="s">
        <v>84</v>
      </c>
      <c r="X1056" t="s"/>
      <c r="Y1056" t="s">
        <v>85</v>
      </c>
      <c r="Z1056">
        <f>HYPERLINK("https://hotelmonitor-cachepage.eclerx.com/savepage/tk_15432193891030912_sr_2047.html","info")</f>
        <v/>
      </c>
      <c r="AA1056" t="n">
        <v>492</v>
      </c>
      <c r="AB1056" t="s"/>
      <c r="AC1056" t="s"/>
      <c r="AD1056" t="s">
        <v>86</v>
      </c>
      <c r="AE1056" t="s"/>
      <c r="AF1056" t="s"/>
      <c r="AG1056" t="s"/>
      <c r="AH1056" t="s"/>
      <c r="AI1056" t="s"/>
      <c r="AJ1056" t="s"/>
      <c r="AK1056" t="s">
        <v>87</v>
      </c>
      <c r="AL1056" t="s"/>
      <c r="AM1056" t="s"/>
      <c r="AN1056" t="s">
        <v>87</v>
      </c>
      <c r="AO1056" t="s">
        <v>88</v>
      </c>
      <c r="AP1056" t="n">
        <v>51</v>
      </c>
      <c r="AQ1056" t="s">
        <v>89</v>
      </c>
      <c r="AR1056" t="s">
        <v>99</v>
      </c>
      <c r="AS1056" t="s"/>
      <c r="AT1056" t="s">
        <v>91</v>
      </c>
      <c r="AU1056" t="s"/>
      <c r="AV1056" t="s"/>
      <c r="AW1056" t="s"/>
      <c r="AX1056" t="s"/>
      <c r="AY1056" t="n">
        <v>2268069</v>
      </c>
      <c r="AZ1056" t="s">
        <v>684</v>
      </c>
      <c r="BA1056" t="s"/>
      <c r="BB1056" t="n">
        <v>283182</v>
      </c>
      <c r="BC1056" t="n">
        <v>-16.729593</v>
      </c>
      <c r="BD1056" t="n">
        <v>28.054344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93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683</v>
      </c>
      <c r="F1057" t="n">
        <v>72068</v>
      </c>
      <c r="G1057" t="s">
        <v>74</v>
      </c>
      <c r="H1057" t="s">
        <v>75</v>
      </c>
      <c r="I1057" t="s"/>
      <c r="J1057" t="s">
        <v>76</v>
      </c>
      <c r="K1057" t="n">
        <v>494</v>
      </c>
      <c r="L1057" t="s">
        <v>77</v>
      </c>
      <c r="M1057" t="s"/>
      <c r="N1057" t="s">
        <v>78</v>
      </c>
      <c r="O1057" t="s">
        <v>79</v>
      </c>
      <c r="P1057" t="s">
        <v>683</v>
      </c>
      <c r="Q1057" t="s"/>
      <c r="R1057" t="s">
        <v>80</v>
      </c>
      <c r="S1057" t="s">
        <v>685</v>
      </c>
      <c r="T1057" t="s">
        <v>82</v>
      </c>
      <c r="U1057" t="s"/>
      <c r="V1057" t="s">
        <v>83</v>
      </c>
      <c r="W1057" t="s">
        <v>84</v>
      </c>
      <c r="X1057" t="s"/>
      <c r="Y1057" t="s">
        <v>85</v>
      </c>
      <c r="Z1057">
        <f>HYPERLINK("https://hotelmonitor-cachepage.eclerx.com/savepage/tk_15432193891030912_sr_2047.html","info")</f>
        <v/>
      </c>
      <c r="AA1057" t="n">
        <v>492</v>
      </c>
      <c r="AB1057" t="s"/>
      <c r="AC1057" t="s"/>
      <c r="AD1057" t="s">
        <v>86</v>
      </c>
      <c r="AE1057" t="s"/>
      <c r="AF1057" t="s"/>
      <c r="AG1057" t="s"/>
      <c r="AH1057" t="s"/>
      <c r="AI1057" t="s"/>
      <c r="AJ1057" t="s"/>
      <c r="AK1057" t="s">
        <v>87</v>
      </c>
      <c r="AL1057" t="s"/>
      <c r="AM1057" t="s"/>
      <c r="AN1057" t="s">
        <v>87</v>
      </c>
      <c r="AO1057" t="s">
        <v>88</v>
      </c>
      <c r="AP1057" t="n">
        <v>51</v>
      </c>
      <c r="AQ1057" t="s">
        <v>89</v>
      </c>
      <c r="AR1057" t="s">
        <v>126</v>
      </c>
      <c r="AS1057" t="s"/>
      <c r="AT1057" t="s">
        <v>91</v>
      </c>
      <c r="AU1057" t="s"/>
      <c r="AV1057" t="s"/>
      <c r="AW1057" t="s"/>
      <c r="AX1057" t="s"/>
      <c r="AY1057" t="n">
        <v>2268069</v>
      </c>
      <c r="AZ1057" t="s">
        <v>684</v>
      </c>
      <c r="BA1057" t="s"/>
      <c r="BB1057" t="n">
        <v>283182</v>
      </c>
      <c r="BC1057" t="n">
        <v>-16.729593</v>
      </c>
      <c r="BD1057" t="n">
        <v>28.054344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93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683</v>
      </c>
      <c r="F1058" t="n">
        <v>72068</v>
      </c>
      <c r="G1058" t="s">
        <v>74</v>
      </c>
      <c r="H1058" t="s">
        <v>75</v>
      </c>
      <c r="I1058" t="s"/>
      <c r="J1058" t="s">
        <v>76</v>
      </c>
      <c r="K1058" t="n">
        <v>322</v>
      </c>
      <c r="L1058" t="s">
        <v>77</v>
      </c>
      <c r="M1058" t="s"/>
      <c r="N1058" t="s">
        <v>78</v>
      </c>
      <c r="O1058" t="s">
        <v>79</v>
      </c>
      <c r="P1058" t="s">
        <v>683</v>
      </c>
      <c r="Q1058" t="s"/>
      <c r="R1058" t="s">
        <v>80</v>
      </c>
      <c r="S1058" t="s">
        <v>686</v>
      </c>
      <c r="T1058" t="s">
        <v>82</v>
      </c>
      <c r="U1058" t="s"/>
      <c r="V1058" t="s">
        <v>83</v>
      </c>
      <c r="W1058" t="s">
        <v>84</v>
      </c>
      <c r="X1058" t="s"/>
      <c r="Y1058" t="s">
        <v>85</v>
      </c>
      <c r="Z1058">
        <f>HYPERLINK("https://hotelmonitor-cachepage.eclerx.com/savepage/tk_15432193891030912_sr_2047.html","info")</f>
        <v/>
      </c>
      <c r="AA1058" t="n">
        <v>492</v>
      </c>
      <c r="AB1058" t="s"/>
      <c r="AC1058" t="s"/>
      <c r="AD1058" t="s">
        <v>86</v>
      </c>
      <c r="AE1058" t="s"/>
      <c r="AF1058" t="s"/>
      <c r="AG1058" t="s"/>
      <c r="AH1058" t="s"/>
      <c r="AI1058" t="s"/>
      <c r="AJ1058" t="s"/>
      <c r="AK1058" t="s">
        <v>87</v>
      </c>
      <c r="AL1058" t="s"/>
      <c r="AM1058" t="s"/>
      <c r="AN1058" t="s">
        <v>87</v>
      </c>
      <c r="AO1058" t="s">
        <v>88</v>
      </c>
      <c r="AP1058" t="n">
        <v>51</v>
      </c>
      <c r="AQ1058" t="s">
        <v>89</v>
      </c>
      <c r="AR1058" t="s">
        <v>96</v>
      </c>
      <c r="AS1058" t="s"/>
      <c r="AT1058" t="s">
        <v>91</v>
      </c>
      <c r="AU1058" t="s"/>
      <c r="AV1058" t="s"/>
      <c r="AW1058" t="s"/>
      <c r="AX1058" t="s"/>
      <c r="AY1058" t="n">
        <v>2268069</v>
      </c>
      <c r="AZ1058" t="s">
        <v>684</v>
      </c>
      <c r="BA1058" t="s"/>
      <c r="BB1058" t="n">
        <v>283182</v>
      </c>
      <c r="BC1058" t="n">
        <v>-16.729593</v>
      </c>
      <c r="BD1058" t="n">
        <v>28.054344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93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683</v>
      </c>
      <c r="F1059" t="n">
        <v>72068</v>
      </c>
      <c r="G1059" t="s">
        <v>74</v>
      </c>
      <c r="H1059" t="s">
        <v>75</v>
      </c>
      <c r="I1059" t="s"/>
      <c r="J1059" t="s">
        <v>76</v>
      </c>
      <c r="K1059" t="n">
        <v>322</v>
      </c>
      <c r="L1059" t="s">
        <v>77</v>
      </c>
      <c r="M1059" t="s"/>
      <c r="N1059" t="s">
        <v>78</v>
      </c>
      <c r="O1059" t="s">
        <v>79</v>
      </c>
      <c r="P1059" t="s">
        <v>683</v>
      </c>
      <c r="Q1059" t="s"/>
      <c r="R1059" t="s">
        <v>80</v>
      </c>
      <c r="S1059" t="s">
        <v>686</v>
      </c>
      <c r="T1059" t="s">
        <v>82</v>
      </c>
      <c r="U1059" t="s"/>
      <c r="V1059" t="s">
        <v>83</v>
      </c>
      <c r="W1059" t="s">
        <v>84</v>
      </c>
      <c r="X1059" t="s"/>
      <c r="Y1059" t="s">
        <v>85</v>
      </c>
      <c r="Z1059">
        <f>HYPERLINK("https://hotelmonitor-cachepage.eclerx.com/savepage/tk_15432193891030912_sr_2047.html","info")</f>
        <v/>
      </c>
      <c r="AA1059" t="n">
        <v>492</v>
      </c>
      <c r="AB1059" t="s"/>
      <c r="AC1059" t="s"/>
      <c r="AD1059" t="s">
        <v>86</v>
      </c>
      <c r="AE1059" t="s"/>
      <c r="AF1059" t="s"/>
      <c r="AG1059" t="s"/>
      <c r="AH1059" t="s"/>
      <c r="AI1059" t="s"/>
      <c r="AJ1059" t="s"/>
      <c r="AK1059" t="s">
        <v>87</v>
      </c>
      <c r="AL1059" t="s"/>
      <c r="AM1059" t="s"/>
      <c r="AN1059" t="s">
        <v>87</v>
      </c>
      <c r="AO1059" t="s">
        <v>88</v>
      </c>
      <c r="AP1059" t="n">
        <v>51</v>
      </c>
      <c r="AQ1059" t="s">
        <v>89</v>
      </c>
      <c r="AR1059" t="s">
        <v>95</v>
      </c>
      <c r="AS1059" t="s"/>
      <c r="AT1059" t="s">
        <v>91</v>
      </c>
      <c r="AU1059" t="s"/>
      <c r="AV1059" t="s"/>
      <c r="AW1059" t="s"/>
      <c r="AX1059" t="s"/>
      <c r="AY1059" t="n">
        <v>2268069</v>
      </c>
      <c r="AZ1059" t="s">
        <v>684</v>
      </c>
      <c r="BA1059" t="s"/>
      <c r="BB1059" t="n">
        <v>283182</v>
      </c>
      <c r="BC1059" t="n">
        <v>-16.729593</v>
      </c>
      <c r="BD1059" t="n">
        <v>28.054344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93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683</v>
      </c>
      <c r="F1060" t="n">
        <v>72068</v>
      </c>
      <c r="G1060" t="s">
        <v>74</v>
      </c>
      <c r="H1060" t="s">
        <v>75</v>
      </c>
      <c r="I1060" t="s"/>
      <c r="J1060" t="s">
        <v>76</v>
      </c>
      <c r="K1060" t="n">
        <v>339</v>
      </c>
      <c r="L1060" t="s">
        <v>77</v>
      </c>
      <c r="M1060" t="s"/>
      <c r="N1060" t="s">
        <v>78</v>
      </c>
      <c r="O1060" t="s">
        <v>79</v>
      </c>
      <c r="P1060" t="s">
        <v>683</v>
      </c>
      <c r="Q1060" t="s"/>
      <c r="R1060" t="s">
        <v>80</v>
      </c>
      <c r="S1060" t="s">
        <v>687</v>
      </c>
      <c r="T1060" t="s">
        <v>82</v>
      </c>
      <c r="U1060" t="s"/>
      <c r="V1060" t="s">
        <v>83</v>
      </c>
      <c r="W1060" t="s">
        <v>84</v>
      </c>
      <c r="X1060" t="s"/>
      <c r="Y1060" t="s">
        <v>85</v>
      </c>
      <c r="Z1060">
        <f>HYPERLINK("https://hotelmonitor-cachepage.eclerx.com/savepage/tk_15432193891030912_sr_2047.html","info")</f>
        <v/>
      </c>
      <c r="AA1060" t="n">
        <v>492</v>
      </c>
      <c r="AB1060" t="s"/>
      <c r="AC1060" t="s"/>
      <c r="AD1060" t="s">
        <v>86</v>
      </c>
      <c r="AE1060" t="s"/>
      <c r="AF1060" t="s"/>
      <c r="AG1060" t="s"/>
      <c r="AH1060" t="s"/>
      <c r="AI1060" t="s"/>
      <c r="AJ1060" t="s"/>
      <c r="AK1060" t="s">
        <v>87</v>
      </c>
      <c r="AL1060" t="s"/>
      <c r="AM1060" t="s"/>
      <c r="AN1060" t="s">
        <v>87</v>
      </c>
      <c r="AO1060" t="s">
        <v>88</v>
      </c>
      <c r="AP1060" t="n">
        <v>51</v>
      </c>
      <c r="AQ1060" t="s">
        <v>89</v>
      </c>
      <c r="AR1060" t="s">
        <v>90</v>
      </c>
      <c r="AS1060" t="s"/>
      <c r="AT1060" t="s">
        <v>91</v>
      </c>
      <c r="AU1060" t="s"/>
      <c r="AV1060" t="s"/>
      <c r="AW1060" t="s"/>
      <c r="AX1060" t="s"/>
      <c r="AY1060" t="n">
        <v>2268069</v>
      </c>
      <c r="AZ1060" t="s">
        <v>684</v>
      </c>
      <c r="BA1060" t="s"/>
      <c r="BB1060" t="n">
        <v>283182</v>
      </c>
      <c r="BC1060" t="n">
        <v>-16.729593</v>
      </c>
      <c r="BD1060" t="n">
        <v>28.054344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93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683</v>
      </c>
      <c r="F1061" t="n">
        <v>72068</v>
      </c>
      <c r="G1061" t="s">
        <v>74</v>
      </c>
      <c r="H1061" t="s">
        <v>75</v>
      </c>
      <c r="I1061" t="s"/>
      <c r="J1061" t="s">
        <v>76</v>
      </c>
      <c r="K1061" t="n">
        <v>322</v>
      </c>
      <c r="L1061" t="s">
        <v>77</v>
      </c>
      <c r="M1061" t="s"/>
      <c r="N1061" t="s">
        <v>78</v>
      </c>
      <c r="O1061" t="s">
        <v>79</v>
      </c>
      <c r="P1061" t="s">
        <v>683</v>
      </c>
      <c r="Q1061" t="s"/>
      <c r="R1061" t="s">
        <v>80</v>
      </c>
      <c r="S1061" t="s">
        <v>686</v>
      </c>
      <c r="T1061" t="s">
        <v>82</v>
      </c>
      <c r="U1061" t="s"/>
      <c r="V1061" t="s">
        <v>83</v>
      </c>
      <c r="W1061" t="s">
        <v>84</v>
      </c>
      <c r="X1061" t="s"/>
      <c r="Y1061" t="s">
        <v>85</v>
      </c>
      <c r="Z1061">
        <f>HYPERLINK("https://hotelmonitor-cachepage.eclerx.com/savepage/tk_15432193891030912_sr_2047.html","info")</f>
        <v/>
      </c>
      <c r="AA1061" t="n">
        <v>492</v>
      </c>
      <c r="AB1061" t="s"/>
      <c r="AC1061" t="s"/>
      <c r="AD1061" t="s">
        <v>86</v>
      </c>
      <c r="AE1061" t="s"/>
      <c r="AF1061" t="s"/>
      <c r="AG1061" t="s"/>
      <c r="AH1061" t="s"/>
      <c r="AI1061" t="s"/>
      <c r="AJ1061" t="s"/>
      <c r="AK1061" t="s">
        <v>87</v>
      </c>
      <c r="AL1061" t="s"/>
      <c r="AM1061" t="s"/>
      <c r="AN1061" t="s">
        <v>87</v>
      </c>
      <c r="AO1061" t="s">
        <v>88</v>
      </c>
      <c r="AP1061" t="n">
        <v>51</v>
      </c>
      <c r="AQ1061" t="s">
        <v>89</v>
      </c>
      <c r="AR1061" t="s">
        <v>97</v>
      </c>
      <c r="AS1061" t="s"/>
      <c r="AT1061" t="s">
        <v>91</v>
      </c>
      <c r="AU1061" t="s"/>
      <c r="AV1061" t="s"/>
      <c r="AW1061" t="s"/>
      <c r="AX1061" t="s"/>
      <c r="AY1061" t="n">
        <v>2268069</v>
      </c>
      <c r="AZ1061" t="s">
        <v>684</v>
      </c>
      <c r="BA1061" t="s"/>
      <c r="BB1061" t="n">
        <v>283182</v>
      </c>
      <c r="BC1061" t="n">
        <v>-16.729593</v>
      </c>
      <c r="BD1061" t="n">
        <v>28.054344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93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683</v>
      </c>
      <c r="F1062" t="n">
        <v>72068</v>
      </c>
      <c r="G1062" t="s">
        <v>74</v>
      </c>
      <c r="H1062" t="s">
        <v>75</v>
      </c>
      <c r="I1062" t="s"/>
      <c r="J1062" t="s">
        <v>76</v>
      </c>
      <c r="K1062" t="n">
        <v>322</v>
      </c>
      <c r="L1062" t="s">
        <v>77</v>
      </c>
      <c r="M1062" t="s"/>
      <c r="N1062" t="s">
        <v>78</v>
      </c>
      <c r="O1062" t="s">
        <v>79</v>
      </c>
      <c r="P1062" t="s">
        <v>683</v>
      </c>
      <c r="Q1062" t="s"/>
      <c r="R1062" t="s">
        <v>80</v>
      </c>
      <c r="S1062" t="s">
        <v>686</v>
      </c>
      <c r="T1062" t="s">
        <v>82</v>
      </c>
      <c r="U1062" t="s"/>
      <c r="V1062" t="s">
        <v>83</v>
      </c>
      <c r="W1062" t="s">
        <v>84</v>
      </c>
      <c r="X1062" t="s"/>
      <c r="Y1062" t="s">
        <v>85</v>
      </c>
      <c r="Z1062">
        <f>HYPERLINK("https://hotelmonitor-cachepage.eclerx.com/savepage/tk_15432193891030912_sr_2047.html","info")</f>
        <v/>
      </c>
      <c r="AA1062" t="n">
        <v>492</v>
      </c>
      <c r="AB1062" t="s"/>
      <c r="AC1062" t="s"/>
      <c r="AD1062" t="s">
        <v>86</v>
      </c>
      <c r="AE1062" t="s"/>
      <c r="AF1062" t="s"/>
      <c r="AG1062" t="s"/>
      <c r="AH1062" t="s"/>
      <c r="AI1062" t="s"/>
      <c r="AJ1062" t="s"/>
      <c r="AK1062" t="s">
        <v>87</v>
      </c>
      <c r="AL1062" t="s"/>
      <c r="AM1062" t="s"/>
      <c r="AN1062" t="s">
        <v>87</v>
      </c>
      <c r="AO1062" t="s">
        <v>88</v>
      </c>
      <c r="AP1062" t="n">
        <v>51</v>
      </c>
      <c r="AQ1062" t="s">
        <v>89</v>
      </c>
      <c r="AR1062" t="s">
        <v>106</v>
      </c>
      <c r="AS1062" t="s"/>
      <c r="AT1062" t="s">
        <v>91</v>
      </c>
      <c r="AU1062" t="s"/>
      <c r="AV1062" t="s"/>
      <c r="AW1062" t="s"/>
      <c r="AX1062" t="s"/>
      <c r="AY1062" t="n">
        <v>2268069</v>
      </c>
      <c r="AZ1062" t="s">
        <v>684</v>
      </c>
      <c r="BA1062" t="s"/>
      <c r="BB1062" t="n">
        <v>283182</v>
      </c>
      <c r="BC1062" t="n">
        <v>-16.729593</v>
      </c>
      <c r="BD1062" t="n">
        <v>28.054344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93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683</v>
      </c>
      <c r="F1063" t="n">
        <v>72068</v>
      </c>
      <c r="G1063" t="s">
        <v>74</v>
      </c>
      <c r="H1063" t="s">
        <v>75</v>
      </c>
      <c r="I1063" t="s"/>
      <c r="J1063" t="s">
        <v>76</v>
      </c>
      <c r="K1063" t="n">
        <v>288</v>
      </c>
      <c r="L1063" t="s">
        <v>77</v>
      </c>
      <c r="M1063" t="s"/>
      <c r="N1063" t="s">
        <v>78</v>
      </c>
      <c r="O1063" t="s">
        <v>79</v>
      </c>
      <c r="P1063" t="s">
        <v>683</v>
      </c>
      <c r="Q1063" t="s"/>
      <c r="R1063" t="s">
        <v>80</v>
      </c>
      <c r="S1063" t="s">
        <v>688</v>
      </c>
      <c r="T1063" t="s">
        <v>82</v>
      </c>
      <c r="U1063" t="s"/>
      <c r="V1063" t="s">
        <v>83</v>
      </c>
      <c r="W1063" t="s">
        <v>84</v>
      </c>
      <c r="X1063" t="s"/>
      <c r="Y1063" t="s">
        <v>85</v>
      </c>
      <c r="Z1063">
        <f>HYPERLINK("https://hotelmonitor-cachepage.eclerx.com/savepage/tk_15432193891030912_sr_2047.html","info")</f>
        <v/>
      </c>
      <c r="AA1063" t="n">
        <v>492</v>
      </c>
      <c r="AB1063" t="s"/>
      <c r="AC1063" t="s"/>
      <c r="AD1063" t="s">
        <v>86</v>
      </c>
      <c r="AE1063" t="s"/>
      <c r="AF1063" t="s"/>
      <c r="AG1063" t="s"/>
      <c r="AH1063" t="s"/>
      <c r="AI1063" t="s"/>
      <c r="AJ1063" t="s"/>
      <c r="AK1063" t="s">
        <v>87</v>
      </c>
      <c r="AL1063" t="s"/>
      <c r="AM1063" t="s"/>
      <c r="AN1063" t="s">
        <v>87</v>
      </c>
      <c r="AO1063" t="s">
        <v>88</v>
      </c>
      <c r="AP1063" t="n">
        <v>51</v>
      </c>
      <c r="AQ1063" t="s">
        <v>89</v>
      </c>
      <c r="AR1063" t="s">
        <v>291</v>
      </c>
      <c r="AS1063" t="s"/>
      <c r="AT1063" t="s">
        <v>91</v>
      </c>
      <c r="AU1063" t="s"/>
      <c r="AV1063" t="s"/>
      <c r="AW1063" t="s"/>
      <c r="AX1063" t="s"/>
      <c r="AY1063" t="n">
        <v>2268069</v>
      </c>
      <c r="AZ1063" t="s">
        <v>684</v>
      </c>
      <c r="BA1063" t="s"/>
      <c r="BB1063" t="n">
        <v>283182</v>
      </c>
      <c r="BC1063" t="n">
        <v>-16.729593</v>
      </c>
      <c r="BD1063" t="n">
        <v>28.054344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93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683</v>
      </c>
      <c r="F1064" t="n">
        <v>72068</v>
      </c>
      <c r="G1064" t="s">
        <v>74</v>
      </c>
      <c r="H1064" t="s">
        <v>75</v>
      </c>
      <c r="I1064" t="s"/>
      <c r="J1064" t="s">
        <v>76</v>
      </c>
      <c r="K1064" t="n">
        <v>299</v>
      </c>
      <c r="L1064" t="s">
        <v>77</v>
      </c>
      <c r="M1064" t="s"/>
      <c r="N1064" t="s">
        <v>78</v>
      </c>
      <c r="O1064" t="s">
        <v>79</v>
      </c>
      <c r="P1064" t="s">
        <v>683</v>
      </c>
      <c r="Q1064" t="s"/>
      <c r="R1064" t="s">
        <v>80</v>
      </c>
      <c r="S1064" t="s">
        <v>689</v>
      </c>
      <c r="T1064" t="s">
        <v>82</v>
      </c>
      <c r="U1064" t="s"/>
      <c r="V1064" t="s">
        <v>83</v>
      </c>
      <c r="W1064" t="s">
        <v>84</v>
      </c>
      <c r="X1064" t="s"/>
      <c r="Y1064" t="s">
        <v>85</v>
      </c>
      <c r="Z1064">
        <f>HYPERLINK("https://hotelmonitor-cachepage.eclerx.com/savepage/tk_15432193891030912_sr_2047.html","info")</f>
        <v/>
      </c>
      <c r="AA1064" t="n">
        <v>492</v>
      </c>
      <c r="AB1064" t="s"/>
      <c r="AC1064" t="s"/>
      <c r="AD1064" t="s">
        <v>86</v>
      </c>
      <c r="AE1064" t="s"/>
      <c r="AF1064" t="s"/>
      <c r="AG1064" t="s"/>
      <c r="AH1064" t="s"/>
      <c r="AI1064" t="s"/>
      <c r="AJ1064" t="s"/>
      <c r="AK1064" t="s">
        <v>87</v>
      </c>
      <c r="AL1064" t="s"/>
      <c r="AM1064" t="s"/>
      <c r="AN1064" t="s">
        <v>87</v>
      </c>
      <c r="AO1064" t="s">
        <v>88</v>
      </c>
      <c r="AP1064" t="n">
        <v>51</v>
      </c>
      <c r="AQ1064" t="s">
        <v>89</v>
      </c>
      <c r="AR1064" t="s">
        <v>105</v>
      </c>
      <c r="AS1064" t="s"/>
      <c r="AT1064" t="s">
        <v>91</v>
      </c>
      <c r="AU1064" t="s"/>
      <c r="AV1064" t="s"/>
      <c r="AW1064" t="s"/>
      <c r="AX1064" t="s"/>
      <c r="AY1064" t="n">
        <v>2268069</v>
      </c>
      <c r="AZ1064" t="s">
        <v>684</v>
      </c>
      <c r="BA1064" t="s"/>
      <c r="BB1064" t="n">
        <v>283182</v>
      </c>
      <c r="BC1064" t="n">
        <v>-16.729593</v>
      </c>
      <c r="BD1064" t="n">
        <v>28.054344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93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683</v>
      </c>
      <c r="F1065" t="n">
        <v>72068</v>
      </c>
      <c r="G1065" t="s">
        <v>74</v>
      </c>
      <c r="H1065" t="s">
        <v>75</v>
      </c>
      <c r="I1065" t="s"/>
      <c r="J1065" t="s">
        <v>76</v>
      </c>
      <c r="K1065" t="n">
        <v>322</v>
      </c>
      <c r="L1065" t="s">
        <v>77</v>
      </c>
      <c r="M1065" t="s"/>
      <c r="N1065" t="s">
        <v>78</v>
      </c>
      <c r="O1065" t="s">
        <v>79</v>
      </c>
      <c r="P1065" t="s">
        <v>683</v>
      </c>
      <c r="Q1065" t="s"/>
      <c r="R1065" t="s">
        <v>80</v>
      </c>
      <c r="S1065" t="s">
        <v>686</v>
      </c>
      <c r="T1065" t="s">
        <v>82</v>
      </c>
      <c r="U1065" t="s"/>
      <c r="V1065" t="s">
        <v>83</v>
      </c>
      <c r="W1065" t="s">
        <v>84</v>
      </c>
      <c r="X1065" t="s"/>
      <c r="Y1065" t="s">
        <v>85</v>
      </c>
      <c r="Z1065">
        <f>HYPERLINK("https://hotelmonitor-cachepage.eclerx.com/savepage/tk_15432193891030912_sr_2047.html","info")</f>
        <v/>
      </c>
      <c r="AA1065" t="n">
        <v>492</v>
      </c>
      <c r="AB1065" t="s"/>
      <c r="AC1065" t="s"/>
      <c r="AD1065" t="s">
        <v>86</v>
      </c>
      <c r="AE1065" t="s"/>
      <c r="AF1065" t="s"/>
      <c r="AG1065" t="s"/>
      <c r="AH1065" t="s"/>
      <c r="AI1065" t="s"/>
      <c r="AJ1065" t="s"/>
      <c r="AK1065" t="s">
        <v>87</v>
      </c>
      <c r="AL1065" t="s"/>
      <c r="AM1065" t="s"/>
      <c r="AN1065" t="s">
        <v>87</v>
      </c>
      <c r="AO1065" t="s">
        <v>88</v>
      </c>
      <c r="AP1065" t="n">
        <v>51</v>
      </c>
      <c r="AQ1065" t="s">
        <v>89</v>
      </c>
      <c r="AR1065" t="s">
        <v>116</v>
      </c>
      <c r="AS1065" t="s"/>
      <c r="AT1065" t="s">
        <v>91</v>
      </c>
      <c r="AU1065" t="s"/>
      <c r="AV1065" t="s"/>
      <c r="AW1065" t="s"/>
      <c r="AX1065" t="s"/>
      <c r="AY1065" t="n">
        <v>2268069</v>
      </c>
      <c r="AZ1065" t="s">
        <v>684</v>
      </c>
      <c r="BA1065" t="s"/>
      <c r="BB1065" t="n">
        <v>283182</v>
      </c>
      <c r="BC1065" t="n">
        <v>-16.729593</v>
      </c>
      <c r="BD1065" t="n">
        <v>28.054344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93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683</v>
      </c>
      <c r="F1066" t="n">
        <v>72068</v>
      </c>
      <c r="G1066" t="s">
        <v>74</v>
      </c>
      <c r="H1066" t="s">
        <v>75</v>
      </c>
      <c r="I1066" t="s"/>
      <c r="J1066" t="s">
        <v>76</v>
      </c>
      <c r="K1066" t="n">
        <v>314</v>
      </c>
      <c r="L1066" t="s">
        <v>77</v>
      </c>
      <c r="M1066" t="s"/>
      <c r="N1066" t="s">
        <v>78</v>
      </c>
      <c r="O1066" t="s">
        <v>79</v>
      </c>
      <c r="P1066" t="s">
        <v>683</v>
      </c>
      <c r="Q1066" t="s"/>
      <c r="R1066" t="s">
        <v>80</v>
      </c>
      <c r="S1066" t="s">
        <v>690</v>
      </c>
      <c r="T1066" t="s">
        <v>82</v>
      </c>
      <c r="U1066" t="s"/>
      <c r="V1066" t="s">
        <v>83</v>
      </c>
      <c r="W1066" t="s">
        <v>84</v>
      </c>
      <c r="X1066" t="s"/>
      <c r="Y1066" t="s">
        <v>85</v>
      </c>
      <c r="Z1066">
        <f>HYPERLINK("https://hotelmonitor-cachepage.eclerx.com/savepage/tk_15432193891030912_sr_2047.html","info")</f>
        <v/>
      </c>
      <c r="AA1066" t="n">
        <v>492</v>
      </c>
      <c r="AB1066" t="s"/>
      <c r="AC1066" t="s"/>
      <c r="AD1066" t="s">
        <v>86</v>
      </c>
      <c r="AE1066" t="s"/>
      <c r="AF1066" t="s"/>
      <c r="AG1066" t="s"/>
      <c r="AH1066" t="s"/>
      <c r="AI1066" t="s"/>
      <c r="AJ1066" t="s"/>
      <c r="AK1066" t="s">
        <v>87</v>
      </c>
      <c r="AL1066" t="s"/>
      <c r="AM1066" t="s"/>
      <c r="AN1066" t="s">
        <v>87</v>
      </c>
      <c r="AO1066" t="s">
        <v>88</v>
      </c>
      <c r="AP1066" t="n">
        <v>51</v>
      </c>
      <c r="AQ1066" t="s">
        <v>89</v>
      </c>
      <c r="AR1066" t="s">
        <v>113</v>
      </c>
      <c r="AS1066" t="s"/>
      <c r="AT1066" t="s">
        <v>91</v>
      </c>
      <c r="AU1066" t="s"/>
      <c r="AV1066" t="s"/>
      <c r="AW1066" t="s"/>
      <c r="AX1066" t="s"/>
      <c r="AY1066" t="n">
        <v>2268069</v>
      </c>
      <c r="AZ1066" t="s">
        <v>684</v>
      </c>
      <c r="BA1066" t="s"/>
      <c r="BB1066" t="n">
        <v>283182</v>
      </c>
      <c r="BC1066" t="n">
        <v>-16.729593</v>
      </c>
      <c r="BD1066" t="n">
        <v>28.054344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93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683</v>
      </c>
      <c r="F1067" t="n">
        <v>72068</v>
      </c>
      <c r="G1067" t="s">
        <v>74</v>
      </c>
      <c r="H1067" t="s">
        <v>75</v>
      </c>
      <c r="I1067" t="s"/>
      <c r="J1067" t="s">
        <v>76</v>
      </c>
      <c r="K1067" t="n">
        <v>310</v>
      </c>
      <c r="L1067" t="s">
        <v>77</v>
      </c>
      <c r="M1067" t="s"/>
      <c r="N1067" t="s">
        <v>78</v>
      </c>
      <c r="O1067" t="s">
        <v>79</v>
      </c>
      <c r="P1067" t="s">
        <v>683</v>
      </c>
      <c r="Q1067" t="s"/>
      <c r="R1067" t="s">
        <v>80</v>
      </c>
      <c r="S1067" t="s">
        <v>651</v>
      </c>
      <c r="T1067" t="s">
        <v>82</v>
      </c>
      <c r="U1067" t="s"/>
      <c r="V1067" t="s">
        <v>83</v>
      </c>
      <c r="W1067" t="s">
        <v>84</v>
      </c>
      <c r="X1067" t="s"/>
      <c r="Y1067" t="s">
        <v>85</v>
      </c>
      <c r="Z1067">
        <f>HYPERLINK("https://hotelmonitor-cachepage.eclerx.com/savepage/tk_15432193891030912_sr_2047.html","info")</f>
        <v/>
      </c>
      <c r="AA1067" t="n">
        <v>492</v>
      </c>
      <c r="AB1067" t="s"/>
      <c r="AC1067" t="s"/>
      <c r="AD1067" t="s">
        <v>86</v>
      </c>
      <c r="AE1067" t="s"/>
      <c r="AF1067" t="s"/>
      <c r="AG1067" t="s"/>
      <c r="AH1067" t="s"/>
      <c r="AI1067" t="s"/>
      <c r="AJ1067" t="s"/>
      <c r="AK1067" t="s">
        <v>87</v>
      </c>
      <c r="AL1067" t="s"/>
      <c r="AM1067" t="s"/>
      <c r="AN1067" t="s">
        <v>87</v>
      </c>
      <c r="AO1067" t="s">
        <v>88</v>
      </c>
      <c r="AP1067" t="n">
        <v>51</v>
      </c>
      <c r="AQ1067" t="s">
        <v>89</v>
      </c>
      <c r="AR1067" t="s">
        <v>111</v>
      </c>
      <c r="AS1067" t="s"/>
      <c r="AT1067" t="s">
        <v>91</v>
      </c>
      <c r="AU1067" t="s"/>
      <c r="AV1067" t="s"/>
      <c r="AW1067" t="s"/>
      <c r="AX1067" t="s"/>
      <c r="AY1067" t="n">
        <v>2268069</v>
      </c>
      <c r="AZ1067" t="s">
        <v>684</v>
      </c>
      <c r="BA1067" t="s"/>
      <c r="BB1067" t="n">
        <v>283182</v>
      </c>
      <c r="BC1067" t="n">
        <v>-16.729593</v>
      </c>
      <c r="BD1067" t="n">
        <v>28.054344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93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683</v>
      </c>
      <c r="F1068" t="n">
        <v>72068</v>
      </c>
      <c r="G1068" t="s">
        <v>74</v>
      </c>
      <c r="H1068" t="s">
        <v>75</v>
      </c>
      <c r="I1068" t="s"/>
      <c r="J1068" t="s">
        <v>76</v>
      </c>
      <c r="K1068" t="n">
        <v>326</v>
      </c>
      <c r="L1068" t="s">
        <v>77</v>
      </c>
      <c r="M1068" t="s"/>
      <c r="N1068" t="s">
        <v>78</v>
      </c>
      <c r="O1068" t="s">
        <v>79</v>
      </c>
      <c r="P1068" t="s">
        <v>683</v>
      </c>
      <c r="Q1068" t="s"/>
      <c r="R1068" t="s">
        <v>80</v>
      </c>
      <c r="S1068" t="s">
        <v>691</v>
      </c>
      <c r="T1068" t="s">
        <v>82</v>
      </c>
      <c r="U1068" t="s"/>
      <c r="V1068" t="s">
        <v>83</v>
      </c>
      <c r="W1068" t="s">
        <v>84</v>
      </c>
      <c r="X1068" t="s"/>
      <c r="Y1068" t="s">
        <v>85</v>
      </c>
      <c r="Z1068">
        <f>HYPERLINK("https://hotelmonitor-cachepage.eclerx.com/savepage/tk_15432193891030912_sr_2047.html","info")</f>
        <v/>
      </c>
      <c r="AA1068" t="n">
        <v>492</v>
      </c>
      <c r="AB1068" t="s"/>
      <c r="AC1068" t="s"/>
      <c r="AD1068" t="s">
        <v>86</v>
      </c>
      <c r="AE1068" t="s"/>
      <c r="AF1068" t="s"/>
      <c r="AG1068" t="s"/>
      <c r="AH1068" t="s"/>
      <c r="AI1068" t="s"/>
      <c r="AJ1068" t="s"/>
      <c r="AK1068" t="s">
        <v>87</v>
      </c>
      <c r="AL1068" t="s"/>
      <c r="AM1068" t="s"/>
      <c r="AN1068" t="s">
        <v>87</v>
      </c>
      <c r="AO1068" t="s">
        <v>88</v>
      </c>
      <c r="AP1068" t="n">
        <v>51</v>
      </c>
      <c r="AQ1068" t="s">
        <v>89</v>
      </c>
      <c r="AR1068" t="s">
        <v>115</v>
      </c>
      <c r="AS1068" t="s"/>
      <c r="AT1068" t="s">
        <v>91</v>
      </c>
      <c r="AU1068" t="s"/>
      <c r="AV1068" t="s"/>
      <c r="AW1068" t="s"/>
      <c r="AX1068" t="s"/>
      <c r="AY1068" t="n">
        <v>2268069</v>
      </c>
      <c r="AZ1068" t="s">
        <v>684</v>
      </c>
      <c r="BA1068" t="s"/>
      <c r="BB1068" t="n">
        <v>283182</v>
      </c>
      <c r="BC1068" t="n">
        <v>-16.729593</v>
      </c>
      <c r="BD1068" t="n">
        <v>28.054344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93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683</v>
      </c>
      <c r="F1069" t="n">
        <v>72068</v>
      </c>
      <c r="G1069" t="s">
        <v>74</v>
      </c>
      <c r="H1069" t="s">
        <v>75</v>
      </c>
      <c r="I1069" t="s"/>
      <c r="J1069" t="s">
        <v>76</v>
      </c>
      <c r="K1069" t="n">
        <v>322</v>
      </c>
      <c r="L1069" t="s">
        <v>77</v>
      </c>
      <c r="M1069" t="s"/>
      <c r="N1069" t="s">
        <v>78</v>
      </c>
      <c r="O1069" t="s">
        <v>79</v>
      </c>
      <c r="P1069" t="s">
        <v>683</v>
      </c>
      <c r="Q1069" t="s"/>
      <c r="R1069" t="s">
        <v>80</v>
      </c>
      <c r="S1069" t="s">
        <v>686</v>
      </c>
      <c r="T1069" t="s">
        <v>82</v>
      </c>
      <c r="U1069" t="s"/>
      <c r="V1069" t="s">
        <v>83</v>
      </c>
      <c r="W1069" t="s">
        <v>84</v>
      </c>
      <c r="X1069" t="s"/>
      <c r="Y1069" t="s">
        <v>85</v>
      </c>
      <c r="Z1069">
        <f>HYPERLINK("https://hotelmonitor-cachepage.eclerx.com/savepage/tk_15432193891030912_sr_2047.html","info")</f>
        <v/>
      </c>
      <c r="AA1069" t="n">
        <v>492</v>
      </c>
      <c r="AB1069" t="s"/>
      <c r="AC1069" t="s"/>
      <c r="AD1069" t="s">
        <v>86</v>
      </c>
      <c r="AE1069" t="s"/>
      <c r="AF1069" t="s"/>
      <c r="AG1069" t="s"/>
      <c r="AH1069" t="s"/>
      <c r="AI1069" t="s"/>
      <c r="AJ1069" t="s"/>
      <c r="AK1069" t="s">
        <v>87</v>
      </c>
      <c r="AL1069" t="s"/>
      <c r="AM1069" t="s"/>
      <c r="AN1069" t="s">
        <v>87</v>
      </c>
      <c r="AO1069" t="s">
        <v>88</v>
      </c>
      <c r="AP1069" t="n">
        <v>51</v>
      </c>
      <c r="AQ1069" t="s">
        <v>89</v>
      </c>
      <c r="AR1069" t="s">
        <v>96</v>
      </c>
      <c r="AS1069" t="s"/>
      <c r="AT1069" t="s">
        <v>91</v>
      </c>
      <c r="AU1069" t="s"/>
      <c r="AV1069" t="s"/>
      <c r="AW1069" t="s"/>
      <c r="AX1069" t="s"/>
      <c r="AY1069" t="n">
        <v>2268069</v>
      </c>
      <c r="AZ1069" t="s">
        <v>684</v>
      </c>
      <c r="BA1069" t="s"/>
      <c r="BB1069" t="n">
        <v>283182</v>
      </c>
      <c r="BC1069" t="n">
        <v>-16.729593</v>
      </c>
      <c r="BD1069" t="n">
        <v>28.054344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93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683</v>
      </c>
      <c r="F1070" t="n">
        <v>72068</v>
      </c>
      <c r="G1070" t="s">
        <v>74</v>
      </c>
      <c r="H1070" t="s">
        <v>75</v>
      </c>
      <c r="I1070" t="s"/>
      <c r="J1070" t="s">
        <v>76</v>
      </c>
      <c r="K1070" t="n">
        <v>323</v>
      </c>
      <c r="L1070" t="s">
        <v>77</v>
      </c>
      <c r="M1070" t="s"/>
      <c r="N1070" t="s">
        <v>78</v>
      </c>
      <c r="O1070" t="s">
        <v>79</v>
      </c>
      <c r="P1070" t="s">
        <v>683</v>
      </c>
      <c r="Q1070" t="s"/>
      <c r="R1070" t="s">
        <v>80</v>
      </c>
      <c r="S1070" t="s">
        <v>321</v>
      </c>
      <c r="T1070" t="s">
        <v>82</v>
      </c>
      <c r="U1070" t="s"/>
      <c r="V1070" t="s">
        <v>83</v>
      </c>
      <c r="W1070" t="s">
        <v>84</v>
      </c>
      <c r="X1070" t="s"/>
      <c r="Y1070" t="s">
        <v>85</v>
      </c>
      <c r="Z1070">
        <f>HYPERLINK("https://hotelmonitor-cachepage.eclerx.com/savepage/tk_15432193891030912_sr_2047.html","info")</f>
        <v/>
      </c>
      <c r="AA1070" t="n">
        <v>492</v>
      </c>
      <c r="AB1070" t="s"/>
      <c r="AC1070" t="s"/>
      <c r="AD1070" t="s">
        <v>86</v>
      </c>
      <c r="AE1070" t="s"/>
      <c r="AF1070" t="s"/>
      <c r="AG1070" t="s"/>
      <c r="AH1070" t="s"/>
      <c r="AI1070" t="s"/>
      <c r="AJ1070" t="s"/>
      <c r="AK1070" t="s">
        <v>87</v>
      </c>
      <c r="AL1070" t="s"/>
      <c r="AM1070" t="s"/>
      <c r="AN1070" t="s">
        <v>87</v>
      </c>
      <c r="AO1070" t="s">
        <v>88</v>
      </c>
      <c r="AP1070" t="n">
        <v>51</v>
      </c>
      <c r="AQ1070" t="s">
        <v>89</v>
      </c>
      <c r="AR1070" t="s">
        <v>228</v>
      </c>
      <c r="AS1070" t="s"/>
      <c r="AT1070" t="s">
        <v>91</v>
      </c>
      <c r="AU1070" t="s"/>
      <c r="AV1070" t="s"/>
      <c r="AW1070" t="s"/>
      <c r="AX1070" t="s"/>
      <c r="AY1070" t="n">
        <v>2268069</v>
      </c>
      <c r="AZ1070" t="s">
        <v>684</v>
      </c>
      <c r="BA1070" t="s"/>
      <c r="BB1070" t="n">
        <v>283182</v>
      </c>
      <c r="BC1070" t="n">
        <v>-16.729593</v>
      </c>
      <c r="BD1070" t="n">
        <v>28.054344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93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692</v>
      </c>
      <c r="F1071" t="s"/>
      <c r="G1071" t="s">
        <v>74</v>
      </c>
      <c r="H1071" t="s">
        <v>75</v>
      </c>
      <c r="I1071" t="s"/>
      <c r="J1071" t="s">
        <v>76</v>
      </c>
      <c r="K1071" t="n">
        <v>88</v>
      </c>
      <c r="L1071" t="s">
        <v>77</v>
      </c>
      <c r="M1071" t="s"/>
      <c r="N1071" t="s">
        <v>78</v>
      </c>
      <c r="O1071" t="s">
        <v>79</v>
      </c>
      <c r="P1071" t="s">
        <v>692</v>
      </c>
      <c r="Q1071" t="s"/>
      <c r="R1071" t="s">
        <v>80</v>
      </c>
      <c r="S1071" t="s">
        <v>476</v>
      </c>
      <c r="T1071" t="s">
        <v>82</v>
      </c>
      <c r="U1071" t="s"/>
      <c r="V1071" t="s">
        <v>83</v>
      </c>
      <c r="W1071" t="s">
        <v>84</v>
      </c>
      <c r="X1071" t="s"/>
      <c r="Y1071" t="s">
        <v>85</v>
      </c>
      <c r="Z1071">
        <f>HYPERLINK("https://hotelmonitor-cachepage.eclerx.com/savepage/tk_15432224544498217_sr_2047.html","info")</f>
        <v/>
      </c>
      <c r="AA1071" t="s"/>
      <c r="AB1071" t="s"/>
      <c r="AC1071" t="s"/>
      <c r="AD1071" t="s">
        <v>86</v>
      </c>
      <c r="AE1071" t="s"/>
      <c r="AF1071" t="s"/>
      <c r="AG1071" t="s"/>
      <c r="AH1071" t="s"/>
      <c r="AI1071" t="s"/>
      <c r="AJ1071" t="s"/>
      <c r="AK1071" t="s">
        <v>87</v>
      </c>
      <c r="AL1071" t="s"/>
      <c r="AM1071" t="s"/>
      <c r="AN1071" t="s">
        <v>87</v>
      </c>
      <c r="AO1071" t="s">
        <v>88</v>
      </c>
      <c r="AP1071" t="n">
        <v>481</v>
      </c>
      <c r="AQ1071" t="s">
        <v>89</v>
      </c>
      <c r="AR1071" t="s">
        <v>693</v>
      </c>
      <c r="AS1071" t="s"/>
      <c r="AT1071" t="s">
        <v>91</v>
      </c>
      <c r="AU1071" t="s"/>
      <c r="AV1071" t="s"/>
      <c r="AW1071" t="s"/>
      <c r="AX1071" t="s"/>
      <c r="AY1071" t="s"/>
      <c r="AZ1071" t="s"/>
      <c r="BA1071" t="s"/>
      <c r="BB1071" t="n">
        <v>530896</v>
      </c>
      <c r="BC1071" t="s"/>
      <c r="BD1071" t="s"/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93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692</v>
      </c>
      <c r="F1072" t="s"/>
      <c r="G1072" t="s">
        <v>74</v>
      </c>
      <c r="H1072" t="s">
        <v>75</v>
      </c>
      <c r="I1072" t="s"/>
      <c r="J1072" t="s">
        <v>76</v>
      </c>
      <c r="K1072" t="n">
        <v>162</v>
      </c>
      <c r="L1072" t="s">
        <v>77</v>
      </c>
      <c r="M1072" t="s"/>
      <c r="N1072" t="s">
        <v>78</v>
      </c>
      <c r="O1072" t="s">
        <v>79</v>
      </c>
      <c r="P1072" t="s">
        <v>692</v>
      </c>
      <c r="Q1072" t="s"/>
      <c r="R1072" t="s">
        <v>80</v>
      </c>
      <c r="S1072" t="s">
        <v>694</v>
      </c>
      <c r="T1072" t="s">
        <v>82</v>
      </c>
      <c r="U1072" t="s"/>
      <c r="V1072" t="s">
        <v>83</v>
      </c>
      <c r="W1072" t="s">
        <v>84</v>
      </c>
      <c r="X1072" t="s"/>
      <c r="Y1072" t="s">
        <v>85</v>
      </c>
      <c r="Z1072">
        <f>HYPERLINK("https://hotelmonitor-cachepage.eclerx.com/savepage/tk_15432224544498217_sr_2047.html","info")</f>
        <v/>
      </c>
      <c r="AA1072" t="s"/>
      <c r="AB1072" t="s"/>
      <c r="AC1072" t="s"/>
      <c r="AD1072" t="s">
        <v>86</v>
      </c>
      <c r="AE1072" t="s"/>
      <c r="AF1072" t="s"/>
      <c r="AG1072" t="s"/>
      <c r="AH1072" t="s"/>
      <c r="AI1072" t="s"/>
      <c r="AJ1072" t="s"/>
      <c r="AK1072" t="s">
        <v>87</v>
      </c>
      <c r="AL1072" t="s"/>
      <c r="AM1072" t="s"/>
      <c r="AN1072" t="s">
        <v>87</v>
      </c>
      <c r="AO1072" t="s">
        <v>88</v>
      </c>
      <c r="AP1072" t="n">
        <v>481</v>
      </c>
      <c r="AQ1072" t="s">
        <v>89</v>
      </c>
      <c r="AR1072" t="s">
        <v>111</v>
      </c>
      <c r="AS1072" t="s"/>
      <c r="AT1072" t="s">
        <v>91</v>
      </c>
      <c r="AU1072" t="s"/>
      <c r="AV1072" t="s"/>
      <c r="AW1072" t="s"/>
      <c r="AX1072" t="s"/>
      <c r="AY1072" t="s"/>
      <c r="AZ1072" t="s"/>
      <c r="BA1072" t="s"/>
      <c r="BB1072" t="n">
        <v>530896</v>
      </c>
      <c r="BC1072" t="s"/>
      <c r="BD1072" t="s"/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93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692</v>
      </c>
      <c r="F1073" t="s"/>
      <c r="G1073" t="s">
        <v>74</v>
      </c>
      <c r="H1073" t="s">
        <v>75</v>
      </c>
      <c r="I1073" t="s"/>
      <c r="J1073" t="s">
        <v>76</v>
      </c>
      <c r="K1073" t="n">
        <v>155</v>
      </c>
      <c r="L1073" t="s">
        <v>77</v>
      </c>
      <c r="M1073" t="s"/>
      <c r="N1073" t="s">
        <v>78</v>
      </c>
      <c r="O1073" t="s">
        <v>79</v>
      </c>
      <c r="P1073" t="s">
        <v>692</v>
      </c>
      <c r="Q1073" t="s"/>
      <c r="R1073" t="s">
        <v>80</v>
      </c>
      <c r="S1073" t="s">
        <v>132</v>
      </c>
      <c r="T1073" t="s">
        <v>82</v>
      </c>
      <c r="U1073" t="s"/>
      <c r="V1073" t="s">
        <v>83</v>
      </c>
      <c r="W1073" t="s">
        <v>84</v>
      </c>
      <c r="X1073" t="s"/>
      <c r="Y1073" t="s">
        <v>85</v>
      </c>
      <c r="Z1073">
        <f>HYPERLINK("https://hotelmonitor-cachepage.eclerx.com/savepage/tk_15432224544498217_sr_2047.html","info")</f>
        <v/>
      </c>
      <c r="AA1073" t="s"/>
      <c r="AB1073" t="s"/>
      <c r="AC1073" t="s"/>
      <c r="AD1073" t="s">
        <v>86</v>
      </c>
      <c r="AE1073" t="s"/>
      <c r="AF1073" t="s"/>
      <c r="AG1073" t="s"/>
      <c r="AH1073" t="s"/>
      <c r="AI1073" t="s"/>
      <c r="AJ1073" t="s"/>
      <c r="AK1073" t="s">
        <v>87</v>
      </c>
      <c r="AL1073" t="s"/>
      <c r="AM1073" t="s"/>
      <c r="AN1073" t="s">
        <v>87</v>
      </c>
      <c r="AO1073" t="s">
        <v>88</v>
      </c>
      <c r="AP1073" t="n">
        <v>481</v>
      </c>
      <c r="AQ1073" t="s">
        <v>89</v>
      </c>
      <c r="AR1073" t="s">
        <v>99</v>
      </c>
      <c r="AS1073" t="s"/>
      <c r="AT1073" t="s">
        <v>91</v>
      </c>
      <c r="AU1073" t="s"/>
      <c r="AV1073" t="s"/>
      <c r="AW1073" t="s"/>
      <c r="AX1073" t="s"/>
      <c r="AY1073" t="s"/>
      <c r="AZ1073" t="s"/>
      <c r="BA1073" t="s"/>
      <c r="BB1073" t="n">
        <v>530896</v>
      </c>
      <c r="BC1073" t="s"/>
      <c r="BD1073" t="s"/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93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692</v>
      </c>
      <c r="F1074" t="s"/>
      <c r="G1074" t="s">
        <v>74</v>
      </c>
      <c r="H1074" t="s">
        <v>75</v>
      </c>
      <c r="I1074" t="s"/>
      <c r="J1074" t="s">
        <v>76</v>
      </c>
      <c r="K1074" t="n">
        <v>168</v>
      </c>
      <c r="L1074" t="s">
        <v>77</v>
      </c>
      <c r="M1074" t="s"/>
      <c r="N1074" t="s">
        <v>78</v>
      </c>
      <c r="O1074" t="s">
        <v>79</v>
      </c>
      <c r="P1074" t="s">
        <v>692</v>
      </c>
      <c r="Q1074" t="s"/>
      <c r="R1074" t="s">
        <v>80</v>
      </c>
      <c r="S1074" t="s">
        <v>276</v>
      </c>
      <c r="T1074" t="s">
        <v>82</v>
      </c>
      <c r="U1074" t="s"/>
      <c r="V1074" t="s">
        <v>83</v>
      </c>
      <c r="W1074" t="s">
        <v>84</v>
      </c>
      <c r="X1074" t="s"/>
      <c r="Y1074" t="s">
        <v>85</v>
      </c>
      <c r="Z1074">
        <f>HYPERLINK("https://hotelmonitor-cachepage.eclerx.com/savepage/tk_15432224544498217_sr_2047.html","info")</f>
        <v/>
      </c>
      <c r="AA1074" t="s"/>
      <c r="AB1074" t="s"/>
      <c r="AC1074" t="s"/>
      <c r="AD1074" t="s">
        <v>86</v>
      </c>
      <c r="AE1074" t="s"/>
      <c r="AF1074" t="s"/>
      <c r="AG1074" t="s"/>
      <c r="AH1074" t="s"/>
      <c r="AI1074" t="s"/>
      <c r="AJ1074" t="s"/>
      <c r="AK1074" t="s">
        <v>87</v>
      </c>
      <c r="AL1074" t="s"/>
      <c r="AM1074" t="s"/>
      <c r="AN1074" t="s">
        <v>87</v>
      </c>
      <c r="AO1074" t="s">
        <v>88</v>
      </c>
      <c r="AP1074" t="n">
        <v>481</v>
      </c>
      <c r="AQ1074" t="s">
        <v>89</v>
      </c>
      <c r="AR1074" t="s">
        <v>221</v>
      </c>
      <c r="AS1074" t="s"/>
      <c r="AT1074" t="s">
        <v>91</v>
      </c>
      <c r="AU1074" t="s"/>
      <c r="AV1074" t="s"/>
      <c r="AW1074" t="s"/>
      <c r="AX1074" t="s"/>
      <c r="AY1074" t="s"/>
      <c r="AZ1074" t="s"/>
      <c r="BA1074" t="s"/>
      <c r="BB1074" t="n">
        <v>530896</v>
      </c>
      <c r="BC1074" t="s"/>
      <c r="BD1074" t="s"/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93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695</v>
      </c>
      <c r="F1075" t="n">
        <v>1082779</v>
      </c>
      <c r="G1075" t="s">
        <v>74</v>
      </c>
      <c r="H1075" t="s">
        <v>75</v>
      </c>
      <c r="I1075" t="s"/>
      <c r="J1075" t="s">
        <v>76</v>
      </c>
      <c r="K1075" t="n">
        <v>62</v>
      </c>
      <c r="L1075" t="s">
        <v>77</v>
      </c>
      <c r="M1075" t="s"/>
      <c r="N1075" t="s">
        <v>78</v>
      </c>
      <c r="O1075" t="s">
        <v>79</v>
      </c>
      <c r="P1075" t="s">
        <v>696</v>
      </c>
      <c r="Q1075" t="s"/>
      <c r="R1075" t="s">
        <v>80</v>
      </c>
      <c r="S1075" t="s">
        <v>144</v>
      </c>
      <c r="T1075" t="s">
        <v>82</v>
      </c>
      <c r="U1075" t="s"/>
      <c r="V1075" t="s">
        <v>83</v>
      </c>
      <c r="W1075" t="s">
        <v>84</v>
      </c>
      <c r="X1075" t="s"/>
      <c r="Y1075" t="s">
        <v>85</v>
      </c>
      <c r="Z1075">
        <f>HYPERLINK("https://hotelmonitor-cachepage.eclerx.com/savepage/tk_15432197483247736_sr_2047.html","info")</f>
        <v/>
      </c>
      <c r="AA1075" t="n">
        <v>182850</v>
      </c>
      <c r="AB1075" t="s"/>
      <c r="AC1075" t="s"/>
      <c r="AD1075" t="s">
        <v>86</v>
      </c>
      <c r="AE1075" t="s"/>
      <c r="AF1075" t="s"/>
      <c r="AG1075" t="s"/>
      <c r="AH1075" t="s"/>
      <c r="AI1075" t="s"/>
      <c r="AJ1075" t="s"/>
      <c r="AK1075" t="s">
        <v>87</v>
      </c>
      <c r="AL1075" t="s"/>
      <c r="AM1075" t="s"/>
      <c r="AN1075" t="s">
        <v>87</v>
      </c>
      <c r="AO1075" t="s">
        <v>88</v>
      </c>
      <c r="AP1075" t="n">
        <v>102</v>
      </c>
      <c r="AQ1075" t="s">
        <v>89</v>
      </c>
      <c r="AR1075" t="s">
        <v>90</v>
      </c>
      <c r="AS1075" t="s"/>
      <c r="AT1075" t="s">
        <v>91</v>
      </c>
      <c r="AU1075" t="s"/>
      <c r="AV1075" t="s"/>
      <c r="AW1075" t="s"/>
      <c r="AX1075" t="s"/>
      <c r="AY1075" t="n">
        <v>2268027</v>
      </c>
      <c r="AZ1075" t="s">
        <v>697</v>
      </c>
      <c r="BA1075" t="s"/>
      <c r="BB1075" t="n">
        <v>234561</v>
      </c>
      <c r="BC1075" t="n">
        <v>-16.542004</v>
      </c>
      <c r="BD1075" t="n">
        <v>28.41406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93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695</v>
      </c>
      <c r="F1076" t="n">
        <v>1082779</v>
      </c>
      <c r="G1076" t="s">
        <v>74</v>
      </c>
      <c r="H1076" t="s">
        <v>75</v>
      </c>
      <c r="I1076" t="s"/>
      <c r="J1076" t="s">
        <v>76</v>
      </c>
      <c r="K1076" t="n">
        <v>69</v>
      </c>
      <c r="L1076" t="s">
        <v>77</v>
      </c>
      <c r="M1076" t="s"/>
      <c r="N1076" t="s">
        <v>78</v>
      </c>
      <c r="O1076" t="s">
        <v>79</v>
      </c>
      <c r="P1076" t="s">
        <v>696</v>
      </c>
      <c r="Q1076" t="s"/>
      <c r="R1076" t="s">
        <v>80</v>
      </c>
      <c r="S1076" t="s">
        <v>354</v>
      </c>
      <c r="T1076" t="s">
        <v>82</v>
      </c>
      <c r="U1076" t="s"/>
      <c r="V1076" t="s">
        <v>83</v>
      </c>
      <c r="W1076" t="s">
        <v>84</v>
      </c>
      <c r="X1076" t="s"/>
      <c r="Y1076" t="s">
        <v>85</v>
      </c>
      <c r="Z1076">
        <f>HYPERLINK("https://hotelmonitor-cachepage.eclerx.com/savepage/tk_15432197483247736_sr_2047.html","info")</f>
        <v/>
      </c>
      <c r="AA1076" t="n">
        <v>182850</v>
      </c>
      <c r="AB1076" t="s"/>
      <c r="AC1076" t="s"/>
      <c r="AD1076" t="s">
        <v>86</v>
      </c>
      <c r="AE1076" t="s"/>
      <c r="AF1076" t="s"/>
      <c r="AG1076" t="s"/>
      <c r="AH1076" t="s"/>
      <c r="AI1076" t="s"/>
      <c r="AJ1076" t="s"/>
      <c r="AK1076" t="s">
        <v>87</v>
      </c>
      <c r="AL1076" t="s"/>
      <c r="AM1076" t="s"/>
      <c r="AN1076" t="s">
        <v>87</v>
      </c>
      <c r="AO1076" t="s">
        <v>88</v>
      </c>
      <c r="AP1076" t="n">
        <v>102</v>
      </c>
      <c r="AQ1076" t="s">
        <v>89</v>
      </c>
      <c r="AR1076" t="s">
        <v>96</v>
      </c>
      <c r="AS1076" t="s"/>
      <c r="AT1076" t="s">
        <v>91</v>
      </c>
      <c r="AU1076" t="s"/>
      <c r="AV1076" t="s"/>
      <c r="AW1076" t="s"/>
      <c r="AX1076" t="s"/>
      <c r="AY1076" t="n">
        <v>2268027</v>
      </c>
      <c r="AZ1076" t="s">
        <v>697</v>
      </c>
      <c r="BA1076" t="s"/>
      <c r="BB1076" t="n">
        <v>234561</v>
      </c>
      <c r="BC1076" t="n">
        <v>-16.542004</v>
      </c>
      <c r="BD1076" t="n">
        <v>28.41406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93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695</v>
      </c>
      <c r="F1077" t="n">
        <v>1082779</v>
      </c>
      <c r="G1077" t="s">
        <v>74</v>
      </c>
      <c r="H1077" t="s">
        <v>75</v>
      </c>
      <c r="I1077" t="s"/>
      <c r="J1077" t="s">
        <v>76</v>
      </c>
      <c r="K1077" t="n">
        <v>64</v>
      </c>
      <c r="L1077" t="s">
        <v>77</v>
      </c>
      <c r="M1077" t="s"/>
      <c r="N1077" t="s">
        <v>78</v>
      </c>
      <c r="O1077" t="s">
        <v>79</v>
      </c>
      <c r="P1077" t="s">
        <v>696</v>
      </c>
      <c r="Q1077" t="s"/>
      <c r="R1077" t="s">
        <v>80</v>
      </c>
      <c r="S1077" t="s">
        <v>318</v>
      </c>
      <c r="T1077" t="s">
        <v>82</v>
      </c>
      <c r="U1077" t="s"/>
      <c r="V1077" t="s">
        <v>83</v>
      </c>
      <c r="W1077" t="s">
        <v>84</v>
      </c>
      <c r="X1077" t="s"/>
      <c r="Y1077" t="s">
        <v>85</v>
      </c>
      <c r="Z1077">
        <f>HYPERLINK("https://hotelmonitor-cachepage.eclerx.com/savepage/tk_15432197483247736_sr_2047.html","info")</f>
        <v/>
      </c>
      <c r="AA1077" t="n">
        <v>182850</v>
      </c>
      <c r="AB1077" t="s"/>
      <c r="AC1077" t="s"/>
      <c r="AD1077" t="s">
        <v>86</v>
      </c>
      <c r="AE1077" t="s"/>
      <c r="AF1077" t="s"/>
      <c r="AG1077" t="s"/>
      <c r="AH1077" t="s"/>
      <c r="AI1077" t="s"/>
      <c r="AJ1077" t="s"/>
      <c r="AK1077" t="s">
        <v>87</v>
      </c>
      <c r="AL1077" t="s"/>
      <c r="AM1077" t="s"/>
      <c r="AN1077" t="s">
        <v>87</v>
      </c>
      <c r="AO1077" t="s">
        <v>88</v>
      </c>
      <c r="AP1077" t="n">
        <v>102</v>
      </c>
      <c r="AQ1077" t="s">
        <v>89</v>
      </c>
      <c r="AR1077" t="s">
        <v>95</v>
      </c>
      <c r="AS1077" t="s"/>
      <c r="AT1077" t="s">
        <v>91</v>
      </c>
      <c r="AU1077" t="s"/>
      <c r="AV1077" t="s"/>
      <c r="AW1077" t="s"/>
      <c r="AX1077" t="s"/>
      <c r="AY1077" t="n">
        <v>2268027</v>
      </c>
      <c r="AZ1077" t="s">
        <v>697</v>
      </c>
      <c r="BA1077" t="s"/>
      <c r="BB1077" t="n">
        <v>234561</v>
      </c>
      <c r="BC1077" t="n">
        <v>-16.542004</v>
      </c>
      <c r="BD1077" t="n">
        <v>28.41406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93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695</v>
      </c>
      <c r="F1078" t="n">
        <v>1082779</v>
      </c>
      <c r="G1078" t="s">
        <v>74</v>
      </c>
      <c r="H1078" t="s">
        <v>75</v>
      </c>
      <c r="I1078" t="s"/>
      <c r="J1078" t="s">
        <v>76</v>
      </c>
      <c r="K1078" t="n">
        <v>64</v>
      </c>
      <c r="L1078" t="s">
        <v>77</v>
      </c>
      <c r="M1078" t="s"/>
      <c r="N1078" t="s">
        <v>78</v>
      </c>
      <c r="O1078" t="s">
        <v>79</v>
      </c>
      <c r="P1078" t="s">
        <v>696</v>
      </c>
      <c r="Q1078" t="s"/>
      <c r="R1078" t="s">
        <v>80</v>
      </c>
      <c r="S1078" t="s">
        <v>318</v>
      </c>
      <c r="T1078" t="s">
        <v>82</v>
      </c>
      <c r="U1078" t="s"/>
      <c r="V1078" t="s">
        <v>83</v>
      </c>
      <c r="W1078" t="s">
        <v>84</v>
      </c>
      <c r="X1078" t="s"/>
      <c r="Y1078" t="s">
        <v>85</v>
      </c>
      <c r="Z1078">
        <f>HYPERLINK("https://hotelmonitor-cachepage.eclerx.com/savepage/tk_15432197483247736_sr_2047.html","info")</f>
        <v/>
      </c>
      <c r="AA1078" t="n">
        <v>182850</v>
      </c>
      <c r="AB1078" t="s"/>
      <c r="AC1078" t="s"/>
      <c r="AD1078" t="s">
        <v>86</v>
      </c>
      <c r="AE1078" t="s"/>
      <c r="AF1078" t="s"/>
      <c r="AG1078" t="s"/>
      <c r="AH1078" t="s"/>
      <c r="AI1078" t="s"/>
      <c r="AJ1078" t="s"/>
      <c r="AK1078" t="s">
        <v>87</v>
      </c>
      <c r="AL1078" t="s"/>
      <c r="AM1078" t="s"/>
      <c r="AN1078" t="s">
        <v>87</v>
      </c>
      <c r="AO1078" t="s">
        <v>88</v>
      </c>
      <c r="AP1078" t="n">
        <v>102</v>
      </c>
      <c r="AQ1078" t="s">
        <v>89</v>
      </c>
      <c r="AR1078" t="s">
        <v>97</v>
      </c>
      <c r="AS1078" t="s"/>
      <c r="AT1078" t="s">
        <v>91</v>
      </c>
      <c r="AU1078" t="s"/>
      <c r="AV1078" t="s"/>
      <c r="AW1078" t="s"/>
      <c r="AX1078" t="s"/>
      <c r="AY1078" t="n">
        <v>2268027</v>
      </c>
      <c r="AZ1078" t="s">
        <v>697</v>
      </c>
      <c r="BA1078" t="s"/>
      <c r="BB1078" t="n">
        <v>234561</v>
      </c>
      <c r="BC1078" t="n">
        <v>-16.542004</v>
      </c>
      <c r="BD1078" t="n">
        <v>28.41406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93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695</v>
      </c>
      <c r="F1079" t="n">
        <v>1082779</v>
      </c>
      <c r="G1079" t="s">
        <v>74</v>
      </c>
      <c r="H1079" t="s">
        <v>75</v>
      </c>
      <c r="I1079" t="s"/>
      <c r="J1079" t="s">
        <v>76</v>
      </c>
      <c r="K1079" t="n">
        <v>62</v>
      </c>
      <c r="L1079" t="s">
        <v>77</v>
      </c>
      <c r="M1079" t="s"/>
      <c r="N1079" t="s">
        <v>78</v>
      </c>
      <c r="O1079" t="s">
        <v>79</v>
      </c>
      <c r="P1079" t="s">
        <v>696</v>
      </c>
      <c r="Q1079" t="s"/>
      <c r="R1079" t="s">
        <v>80</v>
      </c>
      <c r="S1079" t="s">
        <v>144</v>
      </c>
      <c r="T1079" t="s">
        <v>82</v>
      </c>
      <c r="U1079" t="s"/>
      <c r="V1079" t="s">
        <v>83</v>
      </c>
      <c r="W1079" t="s">
        <v>84</v>
      </c>
      <c r="X1079" t="s"/>
      <c r="Y1079" t="s">
        <v>85</v>
      </c>
      <c r="Z1079">
        <f>HYPERLINK("https://hotelmonitor-cachepage.eclerx.com/savepage/tk_15432197483247736_sr_2047.html","info")</f>
        <v/>
      </c>
      <c r="AA1079" t="n">
        <v>182850</v>
      </c>
      <c r="AB1079" t="s"/>
      <c r="AC1079" t="s"/>
      <c r="AD1079" t="s">
        <v>86</v>
      </c>
      <c r="AE1079" t="s"/>
      <c r="AF1079" t="s"/>
      <c r="AG1079" t="s"/>
      <c r="AH1079" t="s"/>
      <c r="AI1079" t="s"/>
      <c r="AJ1079" t="s"/>
      <c r="AK1079" t="s">
        <v>87</v>
      </c>
      <c r="AL1079" t="s"/>
      <c r="AM1079" t="s"/>
      <c r="AN1079" t="s">
        <v>87</v>
      </c>
      <c r="AO1079" t="s">
        <v>88</v>
      </c>
      <c r="AP1079" t="n">
        <v>102</v>
      </c>
      <c r="AQ1079" t="s">
        <v>89</v>
      </c>
      <c r="AR1079" t="s">
        <v>99</v>
      </c>
      <c r="AS1079" t="s"/>
      <c r="AT1079" t="s">
        <v>91</v>
      </c>
      <c r="AU1079" t="s"/>
      <c r="AV1079" t="s"/>
      <c r="AW1079" t="s"/>
      <c r="AX1079" t="s"/>
      <c r="AY1079" t="n">
        <v>2268027</v>
      </c>
      <c r="AZ1079" t="s">
        <v>697</v>
      </c>
      <c r="BA1079" t="s"/>
      <c r="BB1079" t="n">
        <v>234561</v>
      </c>
      <c r="BC1079" t="n">
        <v>-16.542004</v>
      </c>
      <c r="BD1079" t="n">
        <v>28.41406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93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695</v>
      </c>
      <c r="F1080" t="n">
        <v>1082779</v>
      </c>
      <c r="G1080" t="s">
        <v>74</v>
      </c>
      <c r="H1080" t="s">
        <v>75</v>
      </c>
      <c r="I1080" t="s"/>
      <c r="J1080" t="s">
        <v>76</v>
      </c>
      <c r="K1080" t="n">
        <v>80</v>
      </c>
      <c r="L1080" t="s">
        <v>77</v>
      </c>
      <c r="M1080" t="s"/>
      <c r="N1080" t="s">
        <v>78</v>
      </c>
      <c r="O1080" t="s">
        <v>79</v>
      </c>
      <c r="P1080" t="s">
        <v>696</v>
      </c>
      <c r="Q1080" t="s"/>
      <c r="R1080" t="s">
        <v>80</v>
      </c>
      <c r="S1080" t="s">
        <v>188</v>
      </c>
      <c r="T1080" t="s">
        <v>82</v>
      </c>
      <c r="U1080" t="s"/>
      <c r="V1080" t="s">
        <v>83</v>
      </c>
      <c r="W1080" t="s">
        <v>84</v>
      </c>
      <c r="X1080" t="s"/>
      <c r="Y1080" t="s">
        <v>85</v>
      </c>
      <c r="Z1080">
        <f>HYPERLINK("https://hotelmonitor-cachepage.eclerx.com/savepage/tk_15432197483247736_sr_2047.html","info")</f>
        <v/>
      </c>
      <c r="AA1080" t="n">
        <v>182850</v>
      </c>
      <c r="AB1080" t="s"/>
      <c r="AC1080" t="s"/>
      <c r="AD1080" t="s">
        <v>86</v>
      </c>
      <c r="AE1080" t="s"/>
      <c r="AF1080" t="s"/>
      <c r="AG1080" t="s"/>
      <c r="AH1080" t="s"/>
      <c r="AI1080" t="s"/>
      <c r="AJ1080" t="s"/>
      <c r="AK1080" t="s">
        <v>87</v>
      </c>
      <c r="AL1080" t="s"/>
      <c r="AM1080" t="s"/>
      <c r="AN1080" t="s">
        <v>87</v>
      </c>
      <c r="AO1080" t="s">
        <v>88</v>
      </c>
      <c r="AP1080" t="n">
        <v>102</v>
      </c>
      <c r="AQ1080" t="s">
        <v>89</v>
      </c>
      <c r="AR1080" t="s">
        <v>299</v>
      </c>
      <c r="AS1080" t="s"/>
      <c r="AT1080" t="s">
        <v>91</v>
      </c>
      <c r="AU1080" t="s"/>
      <c r="AV1080" t="s"/>
      <c r="AW1080" t="s"/>
      <c r="AX1080" t="s"/>
      <c r="AY1080" t="n">
        <v>2268027</v>
      </c>
      <c r="AZ1080" t="s">
        <v>697</v>
      </c>
      <c r="BA1080" t="s"/>
      <c r="BB1080" t="n">
        <v>234561</v>
      </c>
      <c r="BC1080" t="n">
        <v>-16.542004</v>
      </c>
      <c r="BD1080" t="n">
        <v>28.41406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93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695</v>
      </c>
      <c r="F1081" t="n">
        <v>1082779</v>
      </c>
      <c r="G1081" t="s">
        <v>74</v>
      </c>
      <c r="H1081" t="s">
        <v>75</v>
      </c>
      <c r="I1081" t="s"/>
      <c r="J1081" t="s">
        <v>76</v>
      </c>
      <c r="K1081" t="n">
        <v>68</v>
      </c>
      <c r="L1081" t="s">
        <v>77</v>
      </c>
      <c r="M1081" t="s"/>
      <c r="N1081" t="s">
        <v>78</v>
      </c>
      <c r="O1081" t="s">
        <v>79</v>
      </c>
      <c r="P1081" t="s">
        <v>696</v>
      </c>
      <c r="Q1081" t="s"/>
      <c r="R1081" t="s">
        <v>80</v>
      </c>
      <c r="S1081" t="s">
        <v>223</v>
      </c>
      <c r="T1081" t="s">
        <v>82</v>
      </c>
      <c r="U1081" t="s"/>
      <c r="V1081" t="s">
        <v>83</v>
      </c>
      <c r="W1081" t="s">
        <v>84</v>
      </c>
      <c r="X1081" t="s"/>
      <c r="Y1081" t="s">
        <v>85</v>
      </c>
      <c r="Z1081">
        <f>HYPERLINK("https://hotelmonitor-cachepage.eclerx.com/savepage/tk_15432197483247736_sr_2047.html","info")</f>
        <v/>
      </c>
      <c r="AA1081" t="n">
        <v>182850</v>
      </c>
      <c r="AB1081" t="s"/>
      <c r="AC1081" t="s"/>
      <c r="AD1081" t="s">
        <v>86</v>
      </c>
      <c r="AE1081" t="s"/>
      <c r="AF1081" t="s"/>
      <c r="AG1081" t="s"/>
      <c r="AH1081" t="s"/>
      <c r="AI1081" t="s"/>
      <c r="AJ1081" t="s"/>
      <c r="AK1081" t="s">
        <v>87</v>
      </c>
      <c r="AL1081" t="s"/>
      <c r="AM1081" t="s"/>
      <c r="AN1081" t="s">
        <v>87</v>
      </c>
      <c r="AO1081" t="s">
        <v>88</v>
      </c>
      <c r="AP1081" t="n">
        <v>102</v>
      </c>
      <c r="AQ1081" t="s">
        <v>89</v>
      </c>
      <c r="AR1081" t="s">
        <v>101</v>
      </c>
      <c r="AS1081" t="s"/>
      <c r="AT1081" t="s">
        <v>91</v>
      </c>
      <c r="AU1081" t="s"/>
      <c r="AV1081" t="s"/>
      <c r="AW1081" t="s"/>
      <c r="AX1081" t="s"/>
      <c r="AY1081" t="n">
        <v>2268027</v>
      </c>
      <c r="AZ1081" t="s">
        <v>697</v>
      </c>
      <c r="BA1081" t="s"/>
      <c r="BB1081" t="n">
        <v>234561</v>
      </c>
      <c r="BC1081" t="n">
        <v>-16.542004</v>
      </c>
      <c r="BD1081" t="n">
        <v>28.41406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93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695</v>
      </c>
      <c r="F1082" t="n">
        <v>1082779</v>
      </c>
      <c r="G1082" t="s">
        <v>74</v>
      </c>
      <c r="H1082" t="s">
        <v>75</v>
      </c>
      <c r="I1082" t="s"/>
      <c r="J1082" t="s">
        <v>76</v>
      </c>
      <c r="K1082" t="n">
        <v>62</v>
      </c>
      <c r="L1082" t="s">
        <v>77</v>
      </c>
      <c r="M1082" t="s"/>
      <c r="N1082" t="s">
        <v>78</v>
      </c>
      <c r="O1082" t="s">
        <v>79</v>
      </c>
      <c r="P1082" t="s">
        <v>696</v>
      </c>
      <c r="Q1082" t="s"/>
      <c r="R1082" t="s">
        <v>80</v>
      </c>
      <c r="S1082" t="s">
        <v>144</v>
      </c>
      <c r="T1082" t="s">
        <v>82</v>
      </c>
      <c r="U1082" t="s"/>
      <c r="V1082" t="s">
        <v>83</v>
      </c>
      <c r="W1082" t="s">
        <v>84</v>
      </c>
      <c r="X1082" t="s"/>
      <c r="Y1082" t="s">
        <v>85</v>
      </c>
      <c r="Z1082">
        <f>HYPERLINK("https://hotelmonitor-cachepage.eclerx.com/savepage/tk_15432197483247736_sr_2047.html","info")</f>
        <v/>
      </c>
      <c r="AA1082" t="n">
        <v>182850</v>
      </c>
      <c r="AB1082" t="s"/>
      <c r="AC1082" t="s"/>
      <c r="AD1082" t="s">
        <v>86</v>
      </c>
      <c r="AE1082" t="s"/>
      <c r="AF1082" t="s"/>
      <c r="AG1082" t="s"/>
      <c r="AH1082" t="s"/>
      <c r="AI1082" t="s"/>
      <c r="AJ1082" t="s"/>
      <c r="AK1082" t="s">
        <v>87</v>
      </c>
      <c r="AL1082" t="s"/>
      <c r="AM1082" t="s"/>
      <c r="AN1082" t="s">
        <v>87</v>
      </c>
      <c r="AO1082" t="s">
        <v>88</v>
      </c>
      <c r="AP1082" t="n">
        <v>102</v>
      </c>
      <c r="AQ1082" t="s">
        <v>89</v>
      </c>
      <c r="AR1082" t="s">
        <v>109</v>
      </c>
      <c r="AS1082" t="s"/>
      <c r="AT1082" t="s">
        <v>91</v>
      </c>
      <c r="AU1082" t="s"/>
      <c r="AV1082" t="s"/>
      <c r="AW1082" t="s"/>
      <c r="AX1082" t="s"/>
      <c r="AY1082" t="n">
        <v>2268027</v>
      </c>
      <c r="AZ1082" t="s">
        <v>697</v>
      </c>
      <c r="BA1082" t="s"/>
      <c r="BB1082" t="n">
        <v>234561</v>
      </c>
      <c r="BC1082" t="n">
        <v>-16.542004</v>
      </c>
      <c r="BD1082" t="n">
        <v>28.41406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93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695</v>
      </c>
      <c r="F1083" t="n">
        <v>1082779</v>
      </c>
      <c r="G1083" t="s">
        <v>74</v>
      </c>
      <c r="H1083" t="s">
        <v>75</v>
      </c>
      <c r="I1083" t="s"/>
      <c r="J1083" t="s">
        <v>76</v>
      </c>
      <c r="K1083" t="n">
        <v>65</v>
      </c>
      <c r="L1083" t="s">
        <v>77</v>
      </c>
      <c r="M1083" t="s"/>
      <c r="N1083" t="s">
        <v>78</v>
      </c>
      <c r="O1083" t="s">
        <v>79</v>
      </c>
      <c r="P1083" t="s">
        <v>696</v>
      </c>
      <c r="Q1083" t="s"/>
      <c r="R1083" t="s">
        <v>80</v>
      </c>
      <c r="S1083" t="s">
        <v>364</v>
      </c>
      <c r="T1083" t="s">
        <v>82</v>
      </c>
      <c r="U1083" t="s"/>
      <c r="V1083" t="s">
        <v>83</v>
      </c>
      <c r="W1083" t="s">
        <v>84</v>
      </c>
      <c r="X1083" t="s"/>
      <c r="Y1083" t="s">
        <v>85</v>
      </c>
      <c r="Z1083">
        <f>HYPERLINK("https://hotelmonitor-cachepage.eclerx.com/savepage/tk_15432197483247736_sr_2047.html","info")</f>
        <v/>
      </c>
      <c r="AA1083" t="n">
        <v>182850</v>
      </c>
      <c r="AB1083" t="s"/>
      <c r="AC1083" t="s"/>
      <c r="AD1083" t="s">
        <v>86</v>
      </c>
      <c r="AE1083" t="s"/>
      <c r="AF1083" t="s"/>
      <c r="AG1083" t="s"/>
      <c r="AH1083" t="s"/>
      <c r="AI1083" t="s"/>
      <c r="AJ1083" t="s"/>
      <c r="AK1083" t="s">
        <v>87</v>
      </c>
      <c r="AL1083" t="s"/>
      <c r="AM1083" t="s"/>
      <c r="AN1083" t="s">
        <v>87</v>
      </c>
      <c r="AO1083" t="s">
        <v>88</v>
      </c>
      <c r="AP1083" t="n">
        <v>102</v>
      </c>
      <c r="AQ1083" t="s">
        <v>89</v>
      </c>
      <c r="AR1083" t="s">
        <v>111</v>
      </c>
      <c r="AS1083" t="s"/>
      <c r="AT1083" t="s">
        <v>91</v>
      </c>
      <c r="AU1083" t="s"/>
      <c r="AV1083" t="s"/>
      <c r="AW1083" t="s"/>
      <c r="AX1083" t="s"/>
      <c r="AY1083" t="n">
        <v>2268027</v>
      </c>
      <c r="AZ1083" t="s">
        <v>697</v>
      </c>
      <c r="BA1083" t="s"/>
      <c r="BB1083" t="n">
        <v>234561</v>
      </c>
      <c r="BC1083" t="n">
        <v>-16.542004</v>
      </c>
      <c r="BD1083" t="n">
        <v>28.41406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93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695</v>
      </c>
      <c r="F1084" t="n">
        <v>1082779</v>
      </c>
      <c r="G1084" t="s">
        <v>74</v>
      </c>
      <c r="H1084" t="s">
        <v>75</v>
      </c>
      <c r="I1084" t="s"/>
      <c r="J1084" t="s">
        <v>76</v>
      </c>
      <c r="K1084" t="n">
        <v>69</v>
      </c>
      <c r="L1084" t="s">
        <v>77</v>
      </c>
      <c r="M1084" t="s"/>
      <c r="N1084" t="s">
        <v>78</v>
      </c>
      <c r="O1084" t="s">
        <v>79</v>
      </c>
      <c r="P1084" t="s">
        <v>696</v>
      </c>
      <c r="Q1084" t="s"/>
      <c r="R1084" t="s">
        <v>80</v>
      </c>
      <c r="S1084" t="s">
        <v>354</v>
      </c>
      <c r="T1084" t="s">
        <v>82</v>
      </c>
      <c r="U1084" t="s"/>
      <c r="V1084" t="s">
        <v>83</v>
      </c>
      <c r="W1084" t="s">
        <v>84</v>
      </c>
      <c r="X1084" t="s"/>
      <c r="Y1084" t="s">
        <v>85</v>
      </c>
      <c r="Z1084">
        <f>HYPERLINK("https://hotelmonitor-cachepage.eclerx.com/savepage/tk_15432197483247736_sr_2047.html","info")</f>
        <v/>
      </c>
      <c r="AA1084" t="n">
        <v>182850</v>
      </c>
      <c r="AB1084" t="s"/>
      <c r="AC1084" t="s"/>
      <c r="AD1084" t="s">
        <v>86</v>
      </c>
      <c r="AE1084" t="s"/>
      <c r="AF1084" t="s"/>
      <c r="AG1084" t="s"/>
      <c r="AH1084" t="s"/>
      <c r="AI1084" t="s"/>
      <c r="AJ1084" t="s"/>
      <c r="AK1084" t="s">
        <v>87</v>
      </c>
      <c r="AL1084" t="s"/>
      <c r="AM1084" t="s"/>
      <c r="AN1084" t="s">
        <v>87</v>
      </c>
      <c r="AO1084" t="s">
        <v>88</v>
      </c>
      <c r="AP1084" t="n">
        <v>102</v>
      </c>
      <c r="AQ1084" t="s">
        <v>89</v>
      </c>
      <c r="AR1084" t="s">
        <v>105</v>
      </c>
      <c r="AS1084" t="s"/>
      <c r="AT1084" t="s">
        <v>91</v>
      </c>
      <c r="AU1084" t="s"/>
      <c r="AV1084" t="s"/>
      <c r="AW1084" t="s"/>
      <c r="AX1084" t="s"/>
      <c r="AY1084" t="n">
        <v>2268027</v>
      </c>
      <c r="AZ1084" t="s">
        <v>697</v>
      </c>
      <c r="BA1084" t="s"/>
      <c r="BB1084" t="n">
        <v>234561</v>
      </c>
      <c r="BC1084" t="n">
        <v>-16.542004</v>
      </c>
      <c r="BD1084" t="n">
        <v>28.41406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93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695</v>
      </c>
      <c r="F1085" t="n">
        <v>1082779</v>
      </c>
      <c r="G1085" t="s">
        <v>74</v>
      </c>
      <c r="H1085" t="s">
        <v>75</v>
      </c>
      <c r="I1085" t="s"/>
      <c r="J1085" t="s">
        <v>76</v>
      </c>
      <c r="K1085" t="n">
        <v>64</v>
      </c>
      <c r="L1085" t="s">
        <v>77</v>
      </c>
      <c r="M1085" t="s"/>
      <c r="N1085" t="s">
        <v>78</v>
      </c>
      <c r="O1085" t="s">
        <v>79</v>
      </c>
      <c r="P1085" t="s">
        <v>696</v>
      </c>
      <c r="Q1085" t="s"/>
      <c r="R1085" t="s">
        <v>80</v>
      </c>
      <c r="S1085" t="s">
        <v>318</v>
      </c>
      <c r="T1085" t="s">
        <v>82</v>
      </c>
      <c r="U1085" t="s"/>
      <c r="V1085" t="s">
        <v>83</v>
      </c>
      <c r="W1085" t="s">
        <v>84</v>
      </c>
      <c r="X1085" t="s"/>
      <c r="Y1085" t="s">
        <v>85</v>
      </c>
      <c r="Z1085">
        <f>HYPERLINK("https://hotelmonitor-cachepage.eclerx.com/savepage/tk_15432197483247736_sr_2047.html","info")</f>
        <v/>
      </c>
      <c r="AA1085" t="n">
        <v>182850</v>
      </c>
      <c r="AB1085" t="s"/>
      <c r="AC1085" t="s"/>
      <c r="AD1085" t="s">
        <v>86</v>
      </c>
      <c r="AE1085" t="s"/>
      <c r="AF1085" t="s"/>
      <c r="AG1085" t="s"/>
      <c r="AH1085" t="s"/>
      <c r="AI1085" t="s"/>
      <c r="AJ1085" t="s"/>
      <c r="AK1085" t="s">
        <v>87</v>
      </c>
      <c r="AL1085" t="s"/>
      <c r="AM1085" t="s"/>
      <c r="AN1085" t="s">
        <v>87</v>
      </c>
      <c r="AO1085" t="s">
        <v>88</v>
      </c>
      <c r="AP1085" t="n">
        <v>102</v>
      </c>
      <c r="AQ1085" t="s">
        <v>89</v>
      </c>
      <c r="AR1085" t="s">
        <v>116</v>
      </c>
      <c r="AS1085" t="s"/>
      <c r="AT1085" t="s">
        <v>91</v>
      </c>
      <c r="AU1085" t="s"/>
      <c r="AV1085" t="s"/>
      <c r="AW1085" t="s"/>
      <c r="AX1085" t="s"/>
      <c r="AY1085" t="n">
        <v>2268027</v>
      </c>
      <c r="AZ1085" t="s">
        <v>697</v>
      </c>
      <c r="BA1085" t="s"/>
      <c r="BB1085" t="n">
        <v>234561</v>
      </c>
      <c r="BC1085" t="n">
        <v>-16.542004</v>
      </c>
      <c r="BD1085" t="n">
        <v>28.41406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93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695</v>
      </c>
      <c r="F1086" t="n">
        <v>1082779</v>
      </c>
      <c r="G1086" t="s">
        <v>74</v>
      </c>
      <c r="H1086" t="s">
        <v>75</v>
      </c>
      <c r="I1086" t="s"/>
      <c r="J1086" t="s">
        <v>76</v>
      </c>
      <c r="K1086" t="n">
        <v>79</v>
      </c>
      <c r="L1086" t="s">
        <v>77</v>
      </c>
      <c r="M1086" t="s"/>
      <c r="N1086" t="s">
        <v>78</v>
      </c>
      <c r="O1086" t="s">
        <v>79</v>
      </c>
      <c r="P1086" t="s">
        <v>696</v>
      </c>
      <c r="Q1086" t="s"/>
      <c r="R1086" t="s">
        <v>80</v>
      </c>
      <c r="S1086" t="s">
        <v>210</v>
      </c>
      <c r="T1086" t="s">
        <v>82</v>
      </c>
      <c r="U1086" t="s"/>
      <c r="V1086" t="s">
        <v>83</v>
      </c>
      <c r="W1086" t="s">
        <v>84</v>
      </c>
      <c r="X1086" t="s"/>
      <c r="Y1086" t="s">
        <v>85</v>
      </c>
      <c r="Z1086">
        <f>HYPERLINK("https://hotelmonitor-cachepage.eclerx.com/savepage/tk_15432197483247736_sr_2047.html","info")</f>
        <v/>
      </c>
      <c r="AA1086" t="n">
        <v>182850</v>
      </c>
      <c r="AB1086" t="s"/>
      <c r="AC1086" t="s"/>
      <c r="AD1086" t="s">
        <v>86</v>
      </c>
      <c r="AE1086" t="s"/>
      <c r="AF1086" t="s"/>
      <c r="AG1086" t="s"/>
      <c r="AH1086" t="s"/>
      <c r="AI1086" t="s"/>
      <c r="AJ1086" t="s"/>
      <c r="AK1086" t="s">
        <v>87</v>
      </c>
      <c r="AL1086" t="s"/>
      <c r="AM1086" t="s"/>
      <c r="AN1086" t="s">
        <v>87</v>
      </c>
      <c r="AO1086" t="s">
        <v>88</v>
      </c>
      <c r="AP1086" t="n">
        <v>102</v>
      </c>
      <c r="AQ1086" t="s">
        <v>89</v>
      </c>
      <c r="AR1086" t="s">
        <v>115</v>
      </c>
      <c r="AS1086" t="s"/>
      <c r="AT1086" t="s">
        <v>91</v>
      </c>
      <c r="AU1086" t="s"/>
      <c r="AV1086" t="s"/>
      <c r="AW1086" t="s"/>
      <c r="AX1086" t="s"/>
      <c r="AY1086" t="n">
        <v>2268027</v>
      </c>
      <c r="AZ1086" t="s">
        <v>697</v>
      </c>
      <c r="BA1086" t="s"/>
      <c r="BB1086" t="n">
        <v>234561</v>
      </c>
      <c r="BC1086" t="n">
        <v>-16.542004</v>
      </c>
      <c r="BD1086" t="n">
        <v>28.41406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93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695</v>
      </c>
      <c r="F1087" t="n">
        <v>1082779</v>
      </c>
      <c r="G1087" t="s">
        <v>74</v>
      </c>
      <c r="H1087" t="s">
        <v>75</v>
      </c>
      <c r="I1087" t="s"/>
      <c r="J1087" t="s">
        <v>76</v>
      </c>
      <c r="K1087" t="n">
        <v>66</v>
      </c>
      <c r="L1087" t="s">
        <v>77</v>
      </c>
      <c r="M1087" t="s"/>
      <c r="N1087" t="s">
        <v>78</v>
      </c>
      <c r="O1087" t="s">
        <v>79</v>
      </c>
      <c r="P1087" t="s">
        <v>696</v>
      </c>
      <c r="Q1087" t="s"/>
      <c r="R1087" t="s">
        <v>80</v>
      </c>
      <c r="S1087" t="s">
        <v>120</v>
      </c>
      <c r="T1087" t="s">
        <v>82</v>
      </c>
      <c r="U1087" t="s"/>
      <c r="V1087" t="s">
        <v>83</v>
      </c>
      <c r="W1087" t="s">
        <v>84</v>
      </c>
      <c r="X1087" t="s"/>
      <c r="Y1087" t="s">
        <v>85</v>
      </c>
      <c r="Z1087">
        <f>HYPERLINK("https://hotelmonitor-cachepage.eclerx.com/savepage/tk_15432197483247736_sr_2047.html","info")</f>
        <v/>
      </c>
      <c r="AA1087" t="n">
        <v>182850</v>
      </c>
      <c r="AB1087" t="s"/>
      <c r="AC1087" t="s"/>
      <c r="AD1087" t="s">
        <v>86</v>
      </c>
      <c r="AE1087" t="s"/>
      <c r="AF1087" t="s"/>
      <c r="AG1087" t="s"/>
      <c r="AH1087" t="s"/>
      <c r="AI1087" t="s"/>
      <c r="AJ1087" t="s"/>
      <c r="AK1087" t="s">
        <v>87</v>
      </c>
      <c r="AL1087" t="s"/>
      <c r="AM1087" t="s"/>
      <c r="AN1087" t="s">
        <v>87</v>
      </c>
      <c r="AO1087" t="s">
        <v>88</v>
      </c>
      <c r="AP1087" t="n">
        <v>102</v>
      </c>
      <c r="AQ1087" t="s">
        <v>89</v>
      </c>
      <c r="AR1087" t="s">
        <v>228</v>
      </c>
      <c r="AS1087" t="s"/>
      <c r="AT1087" t="s">
        <v>91</v>
      </c>
      <c r="AU1087" t="s"/>
      <c r="AV1087" t="s"/>
      <c r="AW1087" t="s"/>
      <c r="AX1087" t="s"/>
      <c r="AY1087" t="n">
        <v>2268027</v>
      </c>
      <c r="AZ1087" t="s">
        <v>697</v>
      </c>
      <c r="BA1087" t="s"/>
      <c r="BB1087" t="n">
        <v>234561</v>
      </c>
      <c r="BC1087" t="n">
        <v>-16.542004</v>
      </c>
      <c r="BD1087" t="n">
        <v>28.41406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93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698</v>
      </c>
      <c r="F1088" t="n">
        <v>898433</v>
      </c>
      <c r="G1088" t="s">
        <v>74</v>
      </c>
      <c r="H1088" t="s">
        <v>75</v>
      </c>
      <c r="I1088" t="s"/>
      <c r="J1088" t="s">
        <v>76</v>
      </c>
      <c r="K1088" t="n">
        <v>2110</v>
      </c>
      <c r="L1088" t="s">
        <v>77</v>
      </c>
      <c r="M1088" t="s"/>
      <c r="N1088" t="s">
        <v>78</v>
      </c>
      <c r="O1088" t="s">
        <v>79</v>
      </c>
      <c r="P1088" t="s">
        <v>698</v>
      </c>
      <c r="Q1088" t="s"/>
      <c r="R1088" t="s">
        <v>80</v>
      </c>
      <c r="S1088" t="s">
        <v>699</v>
      </c>
      <c r="T1088" t="s">
        <v>82</v>
      </c>
      <c r="U1088" t="s"/>
      <c r="V1088" t="s">
        <v>83</v>
      </c>
      <c r="W1088" t="s">
        <v>84</v>
      </c>
      <c r="X1088" t="s"/>
      <c r="Y1088" t="s">
        <v>85</v>
      </c>
      <c r="Z1088">
        <f>HYPERLINK("https://hotelmonitor-cachepage.eclerx.com/savepage/tk_15432207491164691_sr_2047.html","info")</f>
        <v/>
      </c>
      <c r="AA1088" t="n">
        <v>156164</v>
      </c>
      <c r="AB1088" t="s"/>
      <c r="AC1088" t="s"/>
      <c r="AD1088" t="s">
        <v>86</v>
      </c>
      <c r="AE1088" t="s"/>
      <c r="AF1088" t="s"/>
      <c r="AG1088" t="s"/>
      <c r="AH1088" t="s"/>
      <c r="AI1088" t="s"/>
      <c r="AJ1088" t="s"/>
      <c r="AK1088" t="s">
        <v>87</v>
      </c>
      <c r="AL1088" t="s"/>
      <c r="AM1088" t="s"/>
      <c r="AN1088" t="s">
        <v>87</v>
      </c>
      <c r="AO1088" t="s">
        <v>88</v>
      </c>
      <c r="AP1088" t="n">
        <v>243</v>
      </c>
      <c r="AQ1088" t="s">
        <v>89</v>
      </c>
      <c r="AR1088" t="s">
        <v>90</v>
      </c>
      <c r="AS1088" t="s"/>
      <c r="AT1088" t="s">
        <v>91</v>
      </c>
      <c r="AU1088" t="s"/>
      <c r="AV1088" t="s"/>
      <c r="AW1088" t="s"/>
      <c r="AX1088" t="s"/>
      <c r="AY1088" t="n">
        <v>2268129</v>
      </c>
      <c r="AZ1088" t="s">
        <v>700</v>
      </c>
      <c r="BA1088" t="s"/>
      <c r="BB1088" t="n">
        <v>589107</v>
      </c>
      <c r="BC1088" t="n">
        <v>-16.535398</v>
      </c>
      <c r="BD1088" t="n">
        <v>28.415466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93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701</v>
      </c>
      <c r="F1089" t="n">
        <v>72181</v>
      </c>
      <c r="G1089" t="s">
        <v>74</v>
      </c>
      <c r="H1089" t="s">
        <v>75</v>
      </c>
      <c r="I1089" t="s"/>
      <c r="J1089" t="s">
        <v>76</v>
      </c>
      <c r="K1089" t="n">
        <v>156</v>
      </c>
      <c r="L1089" t="s">
        <v>77</v>
      </c>
      <c r="M1089" t="s"/>
      <c r="N1089" t="s">
        <v>78</v>
      </c>
      <c r="O1089" t="s">
        <v>79</v>
      </c>
      <c r="P1089" t="s">
        <v>701</v>
      </c>
      <c r="Q1089" t="s"/>
      <c r="R1089" t="s">
        <v>80</v>
      </c>
      <c r="S1089" t="s">
        <v>130</v>
      </c>
      <c r="T1089" t="s">
        <v>82</v>
      </c>
      <c r="U1089" t="s"/>
      <c r="V1089" t="s">
        <v>83</v>
      </c>
      <c r="W1089" t="s">
        <v>84</v>
      </c>
      <c r="X1089" t="s"/>
      <c r="Y1089" t="s">
        <v>85</v>
      </c>
      <c r="Z1089">
        <f>HYPERLINK("https://hotelmonitor-cachepage.eclerx.com/savepage/tk_15432197553239076_sr_2047.html","info")</f>
        <v/>
      </c>
      <c r="AA1089" t="n">
        <v>5062</v>
      </c>
      <c r="AB1089" t="s"/>
      <c r="AC1089" t="s"/>
      <c r="AD1089" t="s">
        <v>86</v>
      </c>
      <c r="AE1089" t="s"/>
      <c r="AF1089" t="s"/>
      <c r="AG1089" t="s"/>
      <c r="AH1089" t="s"/>
      <c r="AI1089" t="s"/>
      <c r="AJ1089" t="s"/>
      <c r="AK1089" t="s">
        <v>87</v>
      </c>
      <c r="AL1089" t="s"/>
      <c r="AM1089" t="s"/>
      <c r="AN1089" t="s">
        <v>87</v>
      </c>
      <c r="AO1089" t="s">
        <v>88</v>
      </c>
      <c r="AP1089" t="n">
        <v>103</v>
      </c>
      <c r="AQ1089" t="s">
        <v>89</v>
      </c>
      <c r="AR1089" t="s">
        <v>96</v>
      </c>
      <c r="AS1089" t="s"/>
      <c r="AT1089" t="s">
        <v>91</v>
      </c>
      <c r="AU1089" t="s"/>
      <c r="AV1089" t="s"/>
      <c r="AW1089" t="s"/>
      <c r="AX1089" t="s"/>
      <c r="AY1089" t="n">
        <v>2268431</v>
      </c>
      <c r="AZ1089" t="s">
        <v>702</v>
      </c>
      <c r="BA1089" t="s"/>
      <c r="BB1089" t="n">
        <v>1151613</v>
      </c>
      <c r="BC1089" t="s"/>
      <c r="BD1089" t="s"/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93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701</v>
      </c>
      <c r="F1090" t="n">
        <v>72181</v>
      </c>
      <c r="G1090" t="s">
        <v>74</v>
      </c>
      <c r="H1090" t="s">
        <v>75</v>
      </c>
      <c r="I1090" t="s"/>
      <c r="J1090" t="s">
        <v>76</v>
      </c>
      <c r="K1090" t="n">
        <v>194</v>
      </c>
      <c r="L1090" t="s">
        <v>77</v>
      </c>
      <c r="M1090" t="s"/>
      <c r="N1090" t="s">
        <v>78</v>
      </c>
      <c r="O1090" t="s">
        <v>79</v>
      </c>
      <c r="P1090" t="s">
        <v>701</v>
      </c>
      <c r="Q1090" t="s"/>
      <c r="R1090" t="s">
        <v>80</v>
      </c>
      <c r="S1090" t="s">
        <v>703</v>
      </c>
      <c r="T1090" t="s">
        <v>82</v>
      </c>
      <c r="U1090" t="s"/>
      <c r="V1090" t="s">
        <v>83</v>
      </c>
      <c r="W1090" t="s">
        <v>84</v>
      </c>
      <c r="X1090" t="s"/>
      <c r="Y1090" t="s">
        <v>85</v>
      </c>
      <c r="Z1090">
        <f>HYPERLINK("https://hotelmonitor-cachepage.eclerx.com/savepage/tk_15432197553239076_sr_2047.html","info")</f>
        <v/>
      </c>
      <c r="AA1090" t="n">
        <v>5062</v>
      </c>
      <c r="AB1090" t="s"/>
      <c r="AC1090" t="s"/>
      <c r="AD1090" t="s">
        <v>86</v>
      </c>
      <c r="AE1090" t="s"/>
      <c r="AF1090" t="s"/>
      <c r="AG1090" t="s"/>
      <c r="AH1090" t="s"/>
      <c r="AI1090" t="s"/>
      <c r="AJ1090" t="s"/>
      <c r="AK1090" t="s">
        <v>87</v>
      </c>
      <c r="AL1090" t="s"/>
      <c r="AM1090" t="s"/>
      <c r="AN1090" t="s">
        <v>87</v>
      </c>
      <c r="AO1090" t="s">
        <v>88</v>
      </c>
      <c r="AP1090" t="n">
        <v>103</v>
      </c>
      <c r="AQ1090" t="s">
        <v>89</v>
      </c>
      <c r="AR1090" t="s">
        <v>97</v>
      </c>
      <c r="AS1090" t="s"/>
      <c r="AT1090" t="s">
        <v>91</v>
      </c>
      <c r="AU1090" t="s"/>
      <c r="AV1090" t="s"/>
      <c r="AW1090" t="s"/>
      <c r="AX1090" t="s"/>
      <c r="AY1090" t="n">
        <v>2268431</v>
      </c>
      <c r="AZ1090" t="s">
        <v>702</v>
      </c>
      <c r="BA1090" t="s"/>
      <c r="BB1090" t="n">
        <v>1151613</v>
      </c>
      <c r="BC1090" t="s"/>
      <c r="BD1090" t="s"/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93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701</v>
      </c>
      <c r="F1091" t="n">
        <v>72181</v>
      </c>
      <c r="G1091" t="s">
        <v>74</v>
      </c>
      <c r="H1091" t="s">
        <v>75</v>
      </c>
      <c r="I1091" t="s"/>
      <c r="J1091" t="s">
        <v>76</v>
      </c>
      <c r="K1091" t="n">
        <v>194</v>
      </c>
      <c r="L1091" t="s">
        <v>77</v>
      </c>
      <c r="M1091" t="s"/>
      <c r="N1091" t="s">
        <v>78</v>
      </c>
      <c r="O1091" t="s">
        <v>79</v>
      </c>
      <c r="P1091" t="s">
        <v>701</v>
      </c>
      <c r="Q1091" t="s"/>
      <c r="R1091" t="s">
        <v>80</v>
      </c>
      <c r="S1091" t="s">
        <v>703</v>
      </c>
      <c r="T1091" t="s">
        <v>82</v>
      </c>
      <c r="U1091" t="s"/>
      <c r="V1091" t="s">
        <v>83</v>
      </c>
      <c r="W1091" t="s">
        <v>84</v>
      </c>
      <c r="X1091" t="s"/>
      <c r="Y1091" t="s">
        <v>85</v>
      </c>
      <c r="Z1091">
        <f>HYPERLINK("https://hotelmonitor-cachepage.eclerx.com/savepage/tk_15432197553239076_sr_2047.html","info")</f>
        <v/>
      </c>
      <c r="AA1091" t="n">
        <v>5062</v>
      </c>
      <c r="AB1091" t="s"/>
      <c r="AC1091" t="s"/>
      <c r="AD1091" t="s">
        <v>86</v>
      </c>
      <c r="AE1091" t="s"/>
      <c r="AF1091" t="s"/>
      <c r="AG1091" t="s"/>
      <c r="AH1091" t="s"/>
      <c r="AI1091" t="s"/>
      <c r="AJ1091" t="s"/>
      <c r="AK1091" t="s">
        <v>87</v>
      </c>
      <c r="AL1091" t="s"/>
      <c r="AM1091" t="s"/>
      <c r="AN1091" t="s">
        <v>87</v>
      </c>
      <c r="AO1091" t="s">
        <v>88</v>
      </c>
      <c r="AP1091" t="n">
        <v>103</v>
      </c>
      <c r="AQ1091" t="s">
        <v>89</v>
      </c>
      <c r="AR1091" t="s">
        <v>95</v>
      </c>
      <c r="AS1091" t="s"/>
      <c r="AT1091" t="s">
        <v>91</v>
      </c>
      <c r="AU1091" t="s"/>
      <c r="AV1091" t="s"/>
      <c r="AW1091" t="s"/>
      <c r="AX1091" t="s"/>
      <c r="AY1091" t="n">
        <v>2268431</v>
      </c>
      <c r="AZ1091" t="s">
        <v>702</v>
      </c>
      <c r="BA1091" t="s"/>
      <c r="BB1091" t="n">
        <v>1151613</v>
      </c>
      <c r="BC1091" t="s"/>
      <c r="BD1091" t="s"/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93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701</v>
      </c>
      <c r="F1092" t="n">
        <v>72181</v>
      </c>
      <c r="G1092" t="s">
        <v>74</v>
      </c>
      <c r="H1092" t="s">
        <v>75</v>
      </c>
      <c r="I1092" t="s"/>
      <c r="J1092" t="s">
        <v>76</v>
      </c>
      <c r="K1092" t="n">
        <v>159</v>
      </c>
      <c r="L1092" t="s">
        <v>77</v>
      </c>
      <c r="M1092" t="s"/>
      <c r="N1092" t="s">
        <v>78</v>
      </c>
      <c r="O1092" t="s">
        <v>79</v>
      </c>
      <c r="P1092" t="s">
        <v>701</v>
      </c>
      <c r="Q1092" t="s"/>
      <c r="R1092" t="s">
        <v>80</v>
      </c>
      <c r="S1092" t="s">
        <v>704</v>
      </c>
      <c r="T1092" t="s">
        <v>82</v>
      </c>
      <c r="U1092" t="s"/>
      <c r="V1092" t="s">
        <v>83</v>
      </c>
      <c r="W1092" t="s">
        <v>84</v>
      </c>
      <c r="X1092" t="s"/>
      <c r="Y1092" t="s">
        <v>85</v>
      </c>
      <c r="Z1092">
        <f>HYPERLINK("https://hotelmonitor-cachepage.eclerx.com/savepage/tk_15432197553239076_sr_2047.html","info")</f>
        <v/>
      </c>
      <c r="AA1092" t="n">
        <v>5062</v>
      </c>
      <c r="AB1092" t="s"/>
      <c r="AC1092" t="s"/>
      <c r="AD1092" t="s">
        <v>86</v>
      </c>
      <c r="AE1092" t="s"/>
      <c r="AF1092" t="s"/>
      <c r="AG1092" t="s"/>
      <c r="AH1092" t="s"/>
      <c r="AI1092" t="s"/>
      <c r="AJ1092" t="s"/>
      <c r="AK1092" t="s">
        <v>87</v>
      </c>
      <c r="AL1092" t="s"/>
      <c r="AM1092" t="s"/>
      <c r="AN1092" t="s">
        <v>87</v>
      </c>
      <c r="AO1092" t="s">
        <v>88</v>
      </c>
      <c r="AP1092" t="n">
        <v>103</v>
      </c>
      <c r="AQ1092" t="s">
        <v>89</v>
      </c>
      <c r="AR1092" t="s">
        <v>90</v>
      </c>
      <c r="AS1092" t="s"/>
      <c r="AT1092" t="s">
        <v>91</v>
      </c>
      <c r="AU1092" t="s"/>
      <c r="AV1092" t="s"/>
      <c r="AW1092" t="s"/>
      <c r="AX1092" t="s"/>
      <c r="AY1092" t="n">
        <v>2268431</v>
      </c>
      <c r="AZ1092" t="s">
        <v>702</v>
      </c>
      <c r="BA1092" t="s"/>
      <c r="BB1092" t="n">
        <v>1151613</v>
      </c>
      <c r="BC1092" t="s"/>
      <c r="BD1092" t="s"/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93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701</v>
      </c>
      <c r="F1093" t="n">
        <v>72181</v>
      </c>
      <c r="G1093" t="s">
        <v>74</v>
      </c>
      <c r="H1093" t="s">
        <v>75</v>
      </c>
      <c r="I1093" t="s"/>
      <c r="J1093" t="s">
        <v>76</v>
      </c>
      <c r="K1093" t="n">
        <v>159</v>
      </c>
      <c r="L1093" t="s">
        <v>77</v>
      </c>
      <c r="M1093" t="s"/>
      <c r="N1093" t="s">
        <v>78</v>
      </c>
      <c r="O1093" t="s">
        <v>79</v>
      </c>
      <c r="P1093" t="s">
        <v>701</v>
      </c>
      <c r="Q1093" t="s"/>
      <c r="R1093" t="s">
        <v>80</v>
      </c>
      <c r="S1093" t="s">
        <v>704</v>
      </c>
      <c r="T1093" t="s">
        <v>82</v>
      </c>
      <c r="U1093" t="s"/>
      <c r="V1093" t="s">
        <v>83</v>
      </c>
      <c r="W1093" t="s">
        <v>84</v>
      </c>
      <c r="X1093" t="s"/>
      <c r="Y1093" t="s">
        <v>85</v>
      </c>
      <c r="Z1093">
        <f>HYPERLINK("https://hotelmonitor-cachepage.eclerx.com/savepage/tk_15432197553239076_sr_2047.html","info")</f>
        <v/>
      </c>
      <c r="AA1093" t="n">
        <v>5062</v>
      </c>
      <c r="AB1093" t="s"/>
      <c r="AC1093" t="s"/>
      <c r="AD1093" t="s">
        <v>86</v>
      </c>
      <c r="AE1093" t="s"/>
      <c r="AF1093" t="s"/>
      <c r="AG1093" t="s"/>
      <c r="AH1093" t="s"/>
      <c r="AI1093" t="s"/>
      <c r="AJ1093" t="s"/>
      <c r="AK1093" t="s">
        <v>87</v>
      </c>
      <c r="AL1093" t="s"/>
      <c r="AM1093" t="s"/>
      <c r="AN1093" t="s">
        <v>87</v>
      </c>
      <c r="AO1093" t="s">
        <v>88</v>
      </c>
      <c r="AP1093" t="n">
        <v>103</v>
      </c>
      <c r="AQ1093" t="s">
        <v>89</v>
      </c>
      <c r="AR1093" t="s">
        <v>109</v>
      </c>
      <c r="AS1093" t="s"/>
      <c r="AT1093" t="s">
        <v>91</v>
      </c>
      <c r="AU1093" t="s"/>
      <c r="AV1093" t="s"/>
      <c r="AW1093" t="s"/>
      <c r="AX1093" t="s"/>
      <c r="AY1093" t="n">
        <v>2268431</v>
      </c>
      <c r="AZ1093" t="s">
        <v>702</v>
      </c>
      <c r="BA1093" t="s"/>
      <c r="BB1093" t="n">
        <v>1151613</v>
      </c>
      <c r="BC1093" t="s"/>
      <c r="BD1093" t="s"/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93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701</v>
      </c>
      <c r="F1094" t="n">
        <v>72181</v>
      </c>
      <c r="G1094" t="s">
        <v>74</v>
      </c>
      <c r="H1094" t="s">
        <v>75</v>
      </c>
      <c r="I1094" t="s"/>
      <c r="J1094" t="s">
        <v>76</v>
      </c>
      <c r="K1094" t="n">
        <v>156</v>
      </c>
      <c r="L1094" t="s">
        <v>77</v>
      </c>
      <c r="M1094" t="s"/>
      <c r="N1094" t="s">
        <v>78</v>
      </c>
      <c r="O1094" t="s">
        <v>79</v>
      </c>
      <c r="P1094" t="s">
        <v>701</v>
      </c>
      <c r="Q1094" t="s"/>
      <c r="R1094" t="s">
        <v>80</v>
      </c>
      <c r="S1094" t="s">
        <v>130</v>
      </c>
      <c r="T1094" t="s">
        <v>82</v>
      </c>
      <c r="U1094" t="s"/>
      <c r="V1094" t="s">
        <v>83</v>
      </c>
      <c r="W1094" t="s">
        <v>84</v>
      </c>
      <c r="X1094" t="s"/>
      <c r="Y1094" t="s">
        <v>85</v>
      </c>
      <c r="Z1094">
        <f>HYPERLINK("https://hotelmonitor-cachepage.eclerx.com/savepage/tk_15432197553239076_sr_2047.html","info")</f>
        <v/>
      </c>
      <c r="AA1094" t="n">
        <v>5062</v>
      </c>
      <c r="AB1094" t="s"/>
      <c r="AC1094" t="s"/>
      <c r="AD1094" t="s">
        <v>86</v>
      </c>
      <c r="AE1094" t="s"/>
      <c r="AF1094" t="s"/>
      <c r="AG1094" t="s"/>
      <c r="AH1094" t="s"/>
      <c r="AI1094" t="s"/>
      <c r="AJ1094" t="s"/>
      <c r="AK1094" t="s">
        <v>87</v>
      </c>
      <c r="AL1094" t="s"/>
      <c r="AM1094" t="s"/>
      <c r="AN1094" t="s">
        <v>87</v>
      </c>
      <c r="AO1094" t="s">
        <v>88</v>
      </c>
      <c r="AP1094" t="n">
        <v>103</v>
      </c>
      <c r="AQ1094" t="s">
        <v>89</v>
      </c>
      <c r="AR1094" t="s">
        <v>106</v>
      </c>
      <c r="AS1094" t="s"/>
      <c r="AT1094" t="s">
        <v>91</v>
      </c>
      <c r="AU1094" t="s"/>
      <c r="AV1094" t="s"/>
      <c r="AW1094" t="s"/>
      <c r="AX1094" t="s"/>
      <c r="AY1094" t="n">
        <v>2268431</v>
      </c>
      <c r="AZ1094" t="s">
        <v>702</v>
      </c>
      <c r="BA1094" t="s"/>
      <c r="BB1094" t="n">
        <v>1151613</v>
      </c>
      <c r="BC1094" t="s"/>
      <c r="BD1094" t="s"/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93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701</v>
      </c>
      <c r="F1095" t="n">
        <v>72181</v>
      </c>
      <c r="G1095" t="s">
        <v>74</v>
      </c>
      <c r="H1095" t="s">
        <v>75</v>
      </c>
      <c r="I1095" t="s"/>
      <c r="J1095" t="s">
        <v>76</v>
      </c>
      <c r="K1095" t="n">
        <v>194</v>
      </c>
      <c r="L1095" t="s">
        <v>77</v>
      </c>
      <c r="M1095" t="s"/>
      <c r="N1095" t="s">
        <v>78</v>
      </c>
      <c r="O1095" t="s">
        <v>79</v>
      </c>
      <c r="P1095" t="s">
        <v>701</v>
      </c>
      <c r="Q1095" t="s"/>
      <c r="R1095" t="s">
        <v>80</v>
      </c>
      <c r="S1095" t="s">
        <v>703</v>
      </c>
      <c r="T1095" t="s">
        <v>82</v>
      </c>
      <c r="U1095" t="s"/>
      <c r="V1095" t="s">
        <v>83</v>
      </c>
      <c r="W1095" t="s">
        <v>84</v>
      </c>
      <c r="X1095" t="s"/>
      <c r="Y1095" t="s">
        <v>85</v>
      </c>
      <c r="Z1095">
        <f>HYPERLINK("https://hotelmonitor-cachepage.eclerx.com/savepage/tk_15432197553239076_sr_2047.html","info")</f>
        <v/>
      </c>
      <c r="AA1095" t="n">
        <v>5062</v>
      </c>
      <c r="AB1095" t="s"/>
      <c r="AC1095" t="s"/>
      <c r="AD1095" t="s">
        <v>86</v>
      </c>
      <c r="AE1095" t="s"/>
      <c r="AF1095" t="s"/>
      <c r="AG1095" t="s"/>
      <c r="AH1095" t="s"/>
      <c r="AI1095" t="s"/>
      <c r="AJ1095" t="s"/>
      <c r="AK1095" t="s">
        <v>87</v>
      </c>
      <c r="AL1095" t="s"/>
      <c r="AM1095" t="s"/>
      <c r="AN1095" t="s">
        <v>87</v>
      </c>
      <c r="AO1095" t="s">
        <v>88</v>
      </c>
      <c r="AP1095" t="n">
        <v>103</v>
      </c>
      <c r="AQ1095" t="s">
        <v>89</v>
      </c>
      <c r="AR1095" t="s">
        <v>116</v>
      </c>
      <c r="AS1095" t="s"/>
      <c r="AT1095" t="s">
        <v>91</v>
      </c>
      <c r="AU1095" t="s"/>
      <c r="AV1095" t="s"/>
      <c r="AW1095" t="s"/>
      <c r="AX1095" t="s"/>
      <c r="AY1095" t="n">
        <v>2268431</v>
      </c>
      <c r="AZ1095" t="s">
        <v>702</v>
      </c>
      <c r="BA1095" t="s"/>
      <c r="BB1095" t="n">
        <v>1151613</v>
      </c>
      <c r="BC1095" t="s"/>
      <c r="BD1095" t="s"/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93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701</v>
      </c>
      <c r="F1096" t="n">
        <v>72181</v>
      </c>
      <c r="G1096" t="s">
        <v>74</v>
      </c>
      <c r="H1096" t="s">
        <v>75</v>
      </c>
      <c r="I1096" t="s"/>
      <c r="J1096" t="s">
        <v>76</v>
      </c>
      <c r="K1096" t="n">
        <v>163</v>
      </c>
      <c r="L1096" t="s">
        <v>77</v>
      </c>
      <c r="M1096" t="s"/>
      <c r="N1096" t="s">
        <v>78</v>
      </c>
      <c r="O1096" t="s">
        <v>79</v>
      </c>
      <c r="P1096" t="s">
        <v>701</v>
      </c>
      <c r="Q1096" t="s"/>
      <c r="R1096" t="s">
        <v>80</v>
      </c>
      <c r="S1096" t="s">
        <v>470</v>
      </c>
      <c r="T1096" t="s">
        <v>82</v>
      </c>
      <c r="U1096" t="s"/>
      <c r="V1096" t="s">
        <v>83</v>
      </c>
      <c r="W1096" t="s">
        <v>84</v>
      </c>
      <c r="X1096" t="s"/>
      <c r="Y1096" t="s">
        <v>85</v>
      </c>
      <c r="Z1096">
        <f>HYPERLINK("https://hotelmonitor-cachepage.eclerx.com/savepage/tk_15432197553239076_sr_2047.html","info")</f>
        <v/>
      </c>
      <c r="AA1096" t="n">
        <v>5062</v>
      </c>
      <c r="AB1096" t="s"/>
      <c r="AC1096" t="s"/>
      <c r="AD1096" t="s">
        <v>86</v>
      </c>
      <c r="AE1096" t="s"/>
      <c r="AF1096" t="s"/>
      <c r="AG1096" t="s"/>
      <c r="AH1096" t="s"/>
      <c r="AI1096" t="s"/>
      <c r="AJ1096" t="s"/>
      <c r="AK1096" t="s">
        <v>87</v>
      </c>
      <c r="AL1096" t="s"/>
      <c r="AM1096" t="s"/>
      <c r="AN1096" t="s">
        <v>87</v>
      </c>
      <c r="AO1096" t="s">
        <v>88</v>
      </c>
      <c r="AP1096" t="n">
        <v>103</v>
      </c>
      <c r="AQ1096" t="s">
        <v>89</v>
      </c>
      <c r="AR1096" t="s">
        <v>113</v>
      </c>
      <c r="AS1096" t="s"/>
      <c r="AT1096" t="s">
        <v>91</v>
      </c>
      <c r="AU1096" t="s"/>
      <c r="AV1096" t="s"/>
      <c r="AW1096" t="s"/>
      <c r="AX1096" t="s"/>
      <c r="AY1096" t="n">
        <v>2268431</v>
      </c>
      <c r="AZ1096" t="s">
        <v>702</v>
      </c>
      <c r="BA1096" t="s"/>
      <c r="BB1096" t="n">
        <v>1151613</v>
      </c>
      <c r="BC1096" t="s"/>
      <c r="BD1096" t="s"/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93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701</v>
      </c>
      <c r="F1097" t="n">
        <v>72181</v>
      </c>
      <c r="G1097" t="s">
        <v>74</v>
      </c>
      <c r="H1097" t="s">
        <v>75</v>
      </c>
      <c r="I1097" t="s"/>
      <c r="J1097" t="s">
        <v>76</v>
      </c>
      <c r="K1097" t="n">
        <v>156</v>
      </c>
      <c r="L1097" t="s">
        <v>77</v>
      </c>
      <c r="M1097" t="s"/>
      <c r="N1097" t="s">
        <v>78</v>
      </c>
      <c r="O1097" t="s">
        <v>79</v>
      </c>
      <c r="P1097" t="s">
        <v>701</v>
      </c>
      <c r="Q1097" t="s"/>
      <c r="R1097" t="s">
        <v>80</v>
      </c>
      <c r="S1097" t="s">
        <v>130</v>
      </c>
      <c r="T1097" t="s">
        <v>82</v>
      </c>
      <c r="U1097" t="s"/>
      <c r="V1097" t="s">
        <v>83</v>
      </c>
      <c r="W1097" t="s">
        <v>84</v>
      </c>
      <c r="X1097" t="s"/>
      <c r="Y1097" t="s">
        <v>85</v>
      </c>
      <c r="Z1097">
        <f>HYPERLINK("https://hotelmonitor-cachepage.eclerx.com/savepage/tk_15432197553239076_sr_2047.html","info")</f>
        <v/>
      </c>
      <c r="AA1097" t="n">
        <v>5062</v>
      </c>
      <c r="AB1097" t="s"/>
      <c r="AC1097" t="s"/>
      <c r="AD1097" t="s">
        <v>86</v>
      </c>
      <c r="AE1097" t="s"/>
      <c r="AF1097" t="s"/>
      <c r="AG1097" t="s"/>
      <c r="AH1097" t="s"/>
      <c r="AI1097" t="s"/>
      <c r="AJ1097" t="s"/>
      <c r="AK1097" t="s">
        <v>87</v>
      </c>
      <c r="AL1097" t="s"/>
      <c r="AM1097" t="s"/>
      <c r="AN1097" t="s">
        <v>87</v>
      </c>
      <c r="AO1097" t="s">
        <v>88</v>
      </c>
      <c r="AP1097" t="n">
        <v>103</v>
      </c>
      <c r="AQ1097" t="s">
        <v>89</v>
      </c>
      <c r="AR1097" t="s">
        <v>96</v>
      </c>
      <c r="AS1097" t="s"/>
      <c r="AT1097" t="s">
        <v>91</v>
      </c>
      <c r="AU1097" t="s"/>
      <c r="AV1097" t="s"/>
      <c r="AW1097" t="s"/>
      <c r="AX1097" t="s"/>
      <c r="AY1097" t="n">
        <v>2268431</v>
      </c>
      <c r="AZ1097" t="s">
        <v>702</v>
      </c>
      <c r="BA1097" t="s"/>
      <c r="BB1097" t="n">
        <v>1151613</v>
      </c>
      <c r="BC1097" t="s"/>
      <c r="BD1097" t="s"/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93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701</v>
      </c>
      <c r="F1098" t="n">
        <v>72181</v>
      </c>
      <c r="G1098" t="s">
        <v>74</v>
      </c>
      <c r="H1098" t="s">
        <v>75</v>
      </c>
      <c r="I1098" t="s"/>
      <c r="J1098" t="s">
        <v>76</v>
      </c>
      <c r="K1098" t="n">
        <v>178</v>
      </c>
      <c r="L1098" t="s">
        <v>77</v>
      </c>
      <c r="M1098" t="s"/>
      <c r="N1098" t="s">
        <v>78</v>
      </c>
      <c r="O1098" t="s">
        <v>79</v>
      </c>
      <c r="P1098" t="s">
        <v>701</v>
      </c>
      <c r="Q1098" t="s"/>
      <c r="R1098" t="s">
        <v>80</v>
      </c>
      <c r="S1098" t="s">
        <v>705</v>
      </c>
      <c r="T1098" t="s">
        <v>82</v>
      </c>
      <c r="U1098" t="s"/>
      <c r="V1098" t="s">
        <v>83</v>
      </c>
      <c r="W1098" t="s">
        <v>84</v>
      </c>
      <c r="X1098" t="s"/>
      <c r="Y1098" t="s">
        <v>85</v>
      </c>
      <c r="Z1098">
        <f>HYPERLINK("https://hotelmonitor-cachepage.eclerx.com/savepage/tk_15432197553239076_sr_2047.html","info")</f>
        <v/>
      </c>
      <c r="AA1098" t="n">
        <v>5062</v>
      </c>
      <c r="AB1098" t="s"/>
      <c r="AC1098" t="s"/>
      <c r="AD1098" t="s">
        <v>86</v>
      </c>
      <c r="AE1098" t="s"/>
      <c r="AF1098" t="s"/>
      <c r="AG1098" t="s"/>
      <c r="AH1098" t="s"/>
      <c r="AI1098" t="s"/>
      <c r="AJ1098" t="s"/>
      <c r="AK1098" t="s">
        <v>87</v>
      </c>
      <c r="AL1098" t="s"/>
      <c r="AM1098" t="s"/>
      <c r="AN1098" t="s">
        <v>87</v>
      </c>
      <c r="AO1098" t="s">
        <v>88</v>
      </c>
      <c r="AP1098" t="n">
        <v>103</v>
      </c>
      <c r="AQ1098" t="s">
        <v>89</v>
      </c>
      <c r="AR1098" t="s">
        <v>299</v>
      </c>
      <c r="AS1098" t="s"/>
      <c r="AT1098" t="s">
        <v>91</v>
      </c>
      <c r="AU1098" t="s"/>
      <c r="AV1098" t="s"/>
      <c r="AW1098" t="s"/>
      <c r="AX1098" t="s"/>
      <c r="AY1098" t="n">
        <v>2268431</v>
      </c>
      <c r="AZ1098" t="s">
        <v>702</v>
      </c>
      <c r="BA1098" t="s"/>
      <c r="BB1098" t="n">
        <v>1151613</v>
      </c>
      <c r="BC1098" t="s"/>
      <c r="BD1098" t="s"/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93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701</v>
      </c>
      <c r="F1099" t="n">
        <v>72181</v>
      </c>
      <c r="G1099" t="s">
        <v>74</v>
      </c>
      <c r="H1099" t="s">
        <v>75</v>
      </c>
      <c r="I1099" t="s"/>
      <c r="J1099" t="s">
        <v>76</v>
      </c>
      <c r="K1099" t="n">
        <v>165</v>
      </c>
      <c r="L1099" t="s">
        <v>77</v>
      </c>
      <c r="M1099" t="s"/>
      <c r="N1099" t="s">
        <v>78</v>
      </c>
      <c r="O1099" t="s">
        <v>79</v>
      </c>
      <c r="P1099" t="s">
        <v>701</v>
      </c>
      <c r="Q1099" t="s"/>
      <c r="R1099" t="s">
        <v>80</v>
      </c>
      <c r="S1099" t="s">
        <v>533</v>
      </c>
      <c r="T1099" t="s">
        <v>82</v>
      </c>
      <c r="U1099" t="s"/>
      <c r="V1099" t="s">
        <v>83</v>
      </c>
      <c r="W1099" t="s">
        <v>84</v>
      </c>
      <c r="X1099" t="s"/>
      <c r="Y1099" t="s">
        <v>85</v>
      </c>
      <c r="Z1099">
        <f>HYPERLINK("https://hotelmonitor-cachepage.eclerx.com/savepage/tk_15432197553239076_sr_2047.html","info")</f>
        <v/>
      </c>
      <c r="AA1099" t="n">
        <v>5062</v>
      </c>
      <c r="AB1099" t="s"/>
      <c r="AC1099" t="s"/>
      <c r="AD1099" t="s">
        <v>86</v>
      </c>
      <c r="AE1099" t="s"/>
      <c r="AF1099" t="s"/>
      <c r="AG1099" t="s"/>
      <c r="AH1099" t="s"/>
      <c r="AI1099" t="s"/>
      <c r="AJ1099" t="s"/>
      <c r="AK1099" t="s">
        <v>87</v>
      </c>
      <c r="AL1099" t="s"/>
      <c r="AM1099" t="s"/>
      <c r="AN1099" t="s">
        <v>87</v>
      </c>
      <c r="AO1099" t="s">
        <v>88</v>
      </c>
      <c r="AP1099" t="n">
        <v>103</v>
      </c>
      <c r="AQ1099" t="s">
        <v>89</v>
      </c>
      <c r="AR1099" t="s">
        <v>111</v>
      </c>
      <c r="AS1099" t="s"/>
      <c r="AT1099" t="s">
        <v>91</v>
      </c>
      <c r="AU1099" t="s"/>
      <c r="AV1099" t="s"/>
      <c r="AW1099" t="s"/>
      <c r="AX1099" t="s"/>
      <c r="AY1099" t="n">
        <v>2268431</v>
      </c>
      <c r="AZ1099" t="s">
        <v>702</v>
      </c>
      <c r="BA1099" t="s"/>
      <c r="BB1099" t="n">
        <v>1151613</v>
      </c>
      <c r="BC1099" t="s"/>
      <c r="BD1099" t="s"/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93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701</v>
      </c>
      <c r="F1100" t="n">
        <v>72181</v>
      </c>
      <c r="G1100" t="s">
        <v>74</v>
      </c>
      <c r="H1100" t="s">
        <v>75</v>
      </c>
      <c r="I1100" t="s"/>
      <c r="J1100" t="s">
        <v>76</v>
      </c>
      <c r="K1100" t="n">
        <v>168</v>
      </c>
      <c r="L1100" t="s">
        <v>77</v>
      </c>
      <c r="M1100" t="s"/>
      <c r="N1100" t="s">
        <v>78</v>
      </c>
      <c r="O1100" t="s">
        <v>79</v>
      </c>
      <c r="P1100" t="s">
        <v>701</v>
      </c>
      <c r="Q1100" t="s"/>
      <c r="R1100" t="s">
        <v>80</v>
      </c>
      <c r="S1100" t="s">
        <v>276</v>
      </c>
      <c r="T1100" t="s">
        <v>82</v>
      </c>
      <c r="U1100" t="s"/>
      <c r="V1100" t="s">
        <v>83</v>
      </c>
      <c r="W1100" t="s">
        <v>84</v>
      </c>
      <c r="X1100" t="s"/>
      <c r="Y1100" t="s">
        <v>85</v>
      </c>
      <c r="Z1100">
        <f>HYPERLINK("https://hotelmonitor-cachepage.eclerx.com/savepage/tk_15432197553239076_sr_2047.html","info")</f>
        <v/>
      </c>
      <c r="AA1100" t="n">
        <v>5062</v>
      </c>
      <c r="AB1100" t="s"/>
      <c r="AC1100" t="s"/>
      <c r="AD1100" t="s">
        <v>86</v>
      </c>
      <c r="AE1100" t="s"/>
      <c r="AF1100" t="s"/>
      <c r="AG1100" t="s"/>
      <c r="AH1100" t="s"/>
      <c r="AI1100" t="s"/>
      <c r="AJ1100" t="s"/>
      <c r="AK1100" t="s">
        <v>87</v>
      </c>
      <c r="AL1100" t="s"/>
      <c r="AM1100" t="s"/>
      <c r="AN1100" t="s">
        <v>87</v>
      </c>
      <c r="AO1100" t="s">
        <v>88</v>
      </c>
      <c r="AP1100" t="n">
        <v>103</v>
      </c>
      <c r="AQ1100" t="s">
        <v>89</v>
      </c>
      <c r="AR1100" t="s">
        <v>115</v>
      </c>
      <c r="AS1100" t="s"/>
      <c r="AT1100" t="s">
        <v>91</v>
      </c>
      <c r="AU1100" t="s"/>
      <c r="AV1100" t="s"/>
      <c r="AW1100" t="s"/>
      <c r="AX1100" t="s"/>
      <c r="AY1100" t="n">
        <v>2268431</v>
      </c>
      <c r="AZ1100" t="s">
        <v>702</v>
      </c>
      <c r="BA1100" t="s"/>
      <c r="BB1100" t="n">
        <v>1151613</v>
      </c>
      <c r="BC1100" t="s"/>
      <c r="BD1100" t="s"/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93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706</v>
      </c>
      <c r="F1101" t="s"/>
      <c r="G1101" t="s">
        <v>74</v>
      </c>
      <c r="H1101" t="s">
        <v>75</v>
      </c>
      <c r="I1101" t="s"/>
      <c r="J1101" t="s">
        <v>76</v>
      </c>
      <c r="K1101" t="n">
        <v>49</v>
      </c>
      <c r="L1101" t="s">
        <v>77</v>
      </c>
      <c r="M1101" t="s"/>
      <c r="N1101" t="s">
        <v>78</v>
      </c>
      <c r="O1101" t="s">
        <v>79</v>
      </c>
      <c r="P1101" t="s">
        <v>706</v>
      </c>
      <c r="Q1101" t="s"/>
      <c r="R1101" t="s">
        <v>80</v>
      </c>
      <c r="S1101" t="s">
        <v>201</v>
      </c>
      <c r="T1101" t="s">
        <v>82</v>
      </c>
      <c r="U1101" t="s"/>
      <c r="V1101" t="s">
        <v>83</v>
      </c>
      <c r="W1101" t="s">
        <v>84</v>
      </c>
      <c r="X1101" t="s"/>
      <c r="Y1101" t="s">
        <v>85</v>
      </c>
      <c r="Z1101">
        <f>HYPERLINK("https://hotelmonitor-cachepage.eclerx.com/savepage/tk_15432201484892447_sr_2047.html","info")</f>
        <v/>
      </c>
      <c r="AA1101" t="s"/>
      <c r="AB1101" t="s"/>
      <c r="AC1101" t="s"/>
      <c r="AD1101" t="s">
        <v>86</v>
      </c>
      <c r="AE1101" t="s"/>
      <c r="AF1101" t="s"/>
      <c r="AG1101" t="s"/>
      <c r="AH1101" t="s"/>
      <c r="AI1101" t="s"/>
      <c r="AJ1101" t="s"/>
      <c r="AK1101" t="s">
        <v>87</v>
      </c>
      <c r="AL1101" t="s"/>
      <c r="AM1101" t="s"/>
      <c r="AN1101" t="s">
        <v>87</v>
      </c>
      <c r="AO1101" t="s">
        <v>88</v>
      </c>
      <c r="AP1101" t="n">
        <v>158</v>
      </c>
      <c r="AQ1101" t="s">
        <v>89</v>
      </c>
      <c r="AR1101" t="s">
        <v>71</v>
      </c>
      <c r="AS1101" t="s"/>
      <c r="AT1101" t="s">
        <v>91</v>
      </c>
      <c r="AU1101" t="s"/>
      <c r="AV1101" t="s"/>
      <c r="AW1101" t="s"/>
      <c r="AX1101" t="s"/>
      <c r="AY1101" t="s"/>
      <c r="AZ1101" t="s"/>
      <c r="BA1101" t="s"/>
      <c r="BB1101" t="s"/>
      <c r="BC1101" t="s"/>
      <c r="BD1101" t="s"/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93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706</v>
      </c>
      <c r="F1102" t="s"/>
      <c r="G1102" t="s">
        <v>74</v>
      </c>
      <c r="H1102" t="s">
        <v>75</v>
      </c>
      <c r="I1102" t="s"/>
      <c r="J1102" t="s">
        <v>76</v>
      </c>
      <c r="K1102" t="n">
        <v>49</v>
      </c>
      <c r="L1102" t="s">
        <v>77</v>
      </c>
      <c r="M1102" t="s"/>
      <c r="N1102" t="s">
        <v>78</v>
      </c>
      <c r="O1102" t="s">
        <v>79</v>
      </c>
      <c r="P1102" t="s">
        <v>706</v>
      </c>
      <c r="Q1102" t="s"/>
      <c r="R1102" t="s">
        <v>80</v>
      </c>
      <c r="S1102" t="s">
        <v>201</v>
      </c>
      <c r="T1102" t="s">
        <v>82</v>
      </c>
      <c r="U1102" t="s"/>
      <c r="V1102" t="s">
        <v>83</v>
      </c>
      <c r="W1102" t="s">
        <v>84</v>
      </c>
      <c r="X1102" t="s"/>
      <c r="Y1102" t="s">
        <v>85</v>
      </c>
      <c r="Z1102">
        <f>HYPERLINK("https://hotelmonitor-cachepage.eclerx.com/savepage/tk_15432201484892447_sr_2047.html","info")</f>
        <v/>
      </c>
      <c r="AA1102" t="s"/>
      <c r="AB1102" t="s"/>
      <c r="AC1102" t="s"/>
      <c r="AD1102" t="s">
        <v>86</v>
      </c>
      <c r="AE1102" t="s"/>
      <c r="AF1102" t="s"/>
      <c r="AG1102" t="s"/>
      <c r="AH1102" t="s"/>
      <c r="AI1102" t="s"/>
      <c r="AJ1102" t="s"/>
      <c r="AK1102" t="s">
        <v>87</v>
      </c>
      <c r="AL1102" t="s"/>
      <c r="AM1102" t="s"/>
      <c r="AN1102" t="s">
        <v>87</v>
      </c>
      <c r="AO1102" t="s">
        <v>88</v>
      </c>
      <c r="AP1102" t="n">
        <v>158</v>
      </c>
      <c r="AQ1102" t="s">
        <v>89</v>
      </c>
      <c r="AR1102" t="s">
        <v>414</v>
      </c>
      <c r="AS1102" t="s"/>
      <c r="AT1102" t="s">
        <v>91</v>
      </c>
      <c r="AU1102" t="s"/>
      <c r="AV1102" t="s"/>
      <c r="AW1102" t="s"/>
      <c r="AX1102" t="s"/>
      <c r="AY1102" t="s"/>
      <c r="AZ1102" t="s"/>
      <c r="BA1102" t="s"/>
      <c r="BB1102" t="s"/>
      <c r="BC1102" t="s"/>
      <c r="BD1102" t="s"/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93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707</v>
      </c>
      <c r="F1103" t="n">
        <v>-1</v>
      </c>
      <c r="G1103" t="s">
        <v>74</v>
      </c>
      <c r="H1103" t="s">
        <v>75</v>
      </c>
      <c r="I1103" t="s"/>
      <c r="J1103" t="s">
        <v>76</v>
      </c>
      <c r="K1103" t="n">
        <v>192</v>
      </c>
      <c r="L1103" t="s">
        <v>77</v>
      </c>
      <c r="M1103" t="s"/>
      <c r="N1103" t="s">
        <v>78</v>
      </c>
      <c r="O1103" t="s">
        <v>79</v>
      </c>
      <c r="P1103" t="s">
        <v>707</v>
      </c>
      <c r="Q1103" t="s"/>
      <c r="R1103" t="s">
        <v>80</v>
      </c>
      <c r="S1103" t="s">
        <v>557</v>
      </c>
      <c r="T1103" t="s">
        <v>82</v>
      </c>
      <c r="U1103" t="s"/>
      <c r="V1103" t="s">
        <v>83</v>
      </c>
      <c r="W1103" t="s">
        <v>84</v>
      </c>
      <c r="X1103" t="s"/>
      <c r="Y1103" t="s">
        <v>85</v>
      </c>
      <c r="Z1103">
        <f>HYPERLINK("https://hotelmonitor-cachepage.eclerx.com/savepage/tk_15432198846514611_sr_2047.html","info")</f>
        <v/>
      </c>
      <c r="AA1103" t="n">
        <v>-6672370</v>
      </c>
      <c r="AB1103" t="s"/>
      <c r="AC1103" t="s"/>
      <c r="AD1103" t="s">
        <v>86</v>
      </c>
      <c r="AE1103" t="s"/>
      <c r="AF1103" t="s"/>
      <c r="AG1103" t="s"/>
      <c r="AH1103" t="s"/>
      <c r="AI1103" t="s"/>
      <c r="AJ1103" t="s"/>
      <c r="AK1103" t="s">
        <v>87</v>
      </c>
      <c r="AL1103" t="s"/>
      <c r="AM1103" t="s"/>
      <c r="AN1103" t="s">
        <v>87</v>
      </c>
      <c r="AO1103" t="s">
        <v>88</v>
      </c>
      <c r="AP1103" t="n">
        <v>120</v>
      </c>
      <c r="AQ1103" t="s">
        <v>89</v>
      </c>
      <c r="AR1103" t="s">
        <v>106</v>
      </c>
      <c r="AS1103" t="s"/>
      <c r="AT1103" t="s">
        <v>91</v>
      </c>
      <c r="AU1103" t="s"/>
      <c r="AV1103" t="s"/>
      <c r="AW1103" t="s"/>
      <c r="AX1103" t="s"/>
      <c r="AY1103" t="n">
        <v>6672370</v>
      </c>
      <c r="AZ1103" t="s"/>
      <c r="BA1103" t="s"/>
      <c r="BB1103" t="n">
        <v>1145092</v>
      </c>
      <c r="BC1103" t="s"/>
      <c r="BD1103" t="s"/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93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707</v>
      </c>
      <c r="F1104" t="n">
        <v>-1</v>
      </c>
      <c r="G1104" t="s">
        <v>74</v>
      </c>
      <c r="H1104" t="s">
        <v>75</v>
      </c>
      <c r="I1104" t="s"/>
      <c r="J1104" t="s">
        <v>76</v>
      </c>
      <c r="K1104" t="n">
        <v>192</v>
      </c>
      <c r="L1104" t="s">
        <v>77</v>
      </c>
      <c r="M1104" t="s"/>
      <c r="N1104" t="s">
        <v>78</v>
      </c>
      <c r="O1104" t="s">
        <v>79</v>
      </c>
      <c r="P1104" t="s">
        <v>707</v>
      </c>
      <c r="Q1104" t="s"/>
      <c r="R1104" t="s">
        <v>80</v>
      </c>
      <c r="S1104" t="s">
        <v>557</v>
      </c>
      <c r="T1104" t="s">
        <v>82</v>
      </c>
      <c r="U1104" t="s"/>
      <c r="V1104" t="s">
        <v>83</v>
      </c>
      <c r="W1104" t="s">
        <v>84</v>
      </c>
      <c r="X1104" t="s"/>
      <c r="Y1104" t="s">
        <v>85</v>
      </c>
      <c r="Z1104">
        <f>HYPERLINK("https://hotelmonitor-cachepage.eclerx.com/savepage/tk_15432198846514611_sr_2047.html","info")</f>
        <v/>
      </c>
      <c r="AA1104" t="n">
        <v>-6672370</v>
      </c>
      <c r="AB1104" t="s"/>
      <c r="AC1104" t="s"/>
      <c r="AD1104" t="s">
        <v>86</v>
      </c>
      <c r="AE1104" t="s"/>
      <c r="AF1104" t="s"/>
      <c r="AG1104" t="s"/>
      <c r="AH1104" t="s"/>
      <c r="AI1104" t="s"/>
      <c r="AJ1104" t="s"/>
      <c r="AK1104" t="s">
        <v>87</v>
      </c>
      <c r="AL1104" t="s"/>
      <c r="AM1104" t="s"/>
      <c r="AN1104" t="s">
        <v>87</v>
      </c>
      <c r="AO1104" t="s">
        <v>88</v>
      </c>
      <c r="AP1104" t="n">
        <v>120</v>
      </c>
      <c r="AQ1104" t="s">
        <v>89</v>
      </c>
      <c r="AR1104" t="s">
        <v>96</v>
      </c>
      <c r="AS1104" t="s"/>
      <c r="AT1104" t="s">
        <v>91</v>
      </c>
      <c r="AU1104" t="s"/>
      <c r="AV1104" t="s"/>
      <c r="AW1104" t="s"/>
      <c r="AX1104" t="s"/>
      <c r="AY1104" t="n">
        <v>6672370</v>
      </c>
      <c r="AZ1104" t="s"/>
      <c r="BA1104" t="s"/>
      <c r="BB1104" t="n">
        <v>1145092</v>
      </c>
      <c r="BC1104" t="s"/>
      <c r="BD1104" t="s"/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93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708</v>
      </c>
      <c r="F1105" t="n">
        <v>72091</v>
      </c>
      <c r="G1105" t="s">
        <v>74</v>
      </c>
      <c r="H1105" t="s">
        <v>75</v>
      </c>
      <c r="I1105" t="s"/>
      <c r="J1105" t="s">
        <v>76</v>
      </c>
      <c r="K1105" t="n">
        <v>29</v>
      </c>
      <c r="L1105" t="s">
        <v>77</v>
      </c>
      <c r="M1105" t="s"/>
      <c r="N1105" t="s">
        <v>78</v>
      </c>
      <c r="O1105" t="s">
        <v>79</v>
      </c>
      <c r="P1105" t="s">
        <v>708</v>
      </c>
      <c r="Q1105" t="s"/>
      <c r="R1105" t="s">
        <v>80</v>
      </c>
      <c r="S1105" t="s">
        <v>709</v>
      </c>
      <c r="T1105" t="s">
        <v>82</v>
      </c>
      <c r="U1105" t="s"/>
      <c r="V1105" t="s">
        <v>83</v>
      </c>
      <c r="W1105" t="s">
        <v>84</v>
      </c>
      <c r="X1105" t="s"/>
      <c r="Y1105" t="s">
        <v>85</v>
      </c>
      <c r="Z1105">
        <f>HYPERLINK("https://hotelmonitor-cachepage.eclerx.com/savepage/tk_1543220559145901_sr_2047.html","info")</f>
        <v/>
      </c>
      <c r="AA1105" t="n">
        <v>119</v>
      </c>
      <c r="AB1105" t="s"/>
      <c r="AC1105" t="s"/>
      <c r="AD1105" t="s">
        <v>86</v>
      </c>
      <c r="AE1105" t="s"/>
      <c r="AF1105" t="s"/>
      <c r="AG1105" t="s"/>
      <c r="AH1105" t="s"/>
      <c r="AI1105" t="s"/>
      <c r="AJ1105" t="s"/>
      <c r="AK1105" t="s">
        <v>87</v>
      </c>
      <c r="AL1105" t="s"/>
      <c r="AM1105" t="s"/>
      <c r="AN1105" t="s">
        <v>87</v>
      </c>
      <c r="AO1105" t="s">
        <v>88</v>
      </c>
      <c r="AP1105" t="n">
        <v>216</v>
      </c>
      <c r="AQ1105" t="s">
        <v>89</v>
      </c>
      <c r="AR1105" t="s">
        <v>99</v>
      </c>
      <c r="AS1105" t="s"/>
      <c r="AT1105" t="s">
        <v>91</v>
      </c>
      <c r="AU1105" t="s"/>
      <c r="AV1105" t="s"/>
      <c r="AW1105" t="s"/>
      <c r="AX1105" t="s"/>
      <c r="AY1105" t="n">
        <v>6135823</v>
      </c>
      <c r="AZ1105" t="s">
        <v>710</v>
      </c>
      <c r="BA1105" t="s"/>
      <c r="BB1105" t="n">
        <v>530875</v>
      </c>
      <c r="BC1105" t="s"/>
      <c r="BD1105" t="s"/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93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708</v>
      </c>
      <c r="F1106" t="n">
        <v>72091</v>
      </c>
      <c r="G1106" t="s">
        <v>74</v>
      </c>
      <c r="H1106" t="s">
        <v>75</v>
      </c>
      <c r="I1106" t="s"/>
      <c r="J1106" t="s">
        <v>76</v>
      </c>
      <c r="K1106" t="n">
        <v>32</v>
      </c>
      <c r="L1106" t="s">
        <v>77</v>
      </c>
      <c r="M1106" t="s"/>
      <c r="N1106" t="s">
        <v>78</v>
      </c>
      <c r="O1106" t="s">
        <v>79</v>
      </c>
      <c r="P1106" t="s">
        <v>708</v>
      </c>
      <c r="Q1106" t="s"/>
      <c r="R1106" t="s">
        <v>80</v>
      </c>
      <c r="S1106" t="s">
        <v>711</v>
      </c>
      <c r="T1106" t="s">
        <v>82</v>
      </c>
      <c r="U1106" t="s"/>
      <c r="V1106" t="s">
        <v>83</v>
      </c>
      <c r="W1106" t="s">
        <v>84</v>
      </c>
      <c r="X1106" t="s"/>
      <c r="Y1106" t="s">
        <v>85</v>
      </c>
      <c r="Z1106">
        <f>HYPERLINK("https://hotelmonitor-cachepage.eclerx.com/savepage/tk_1543220559145901_sr_2047.html","info")</f>
        <v/>
      </c>
      <c r="AA1106" t="n">
        <v>119</v>
      </c>
      <c r="AB1106" t="s"/>
      <c r="AC1106" t="s"/>
      <c r="AD1106" t="s">
        <v>86</v>
      </c>
      <c r="AE1106" t="s"/>
      <c r="AF1106" t="s"/>
      <c r="AG1106" t="s"/>
      <c r="AH1106" t="s"/>
      <c r="AI1106" t="s"/>
      <c r="AJ1106" t="s"/>
      <c r="AK1106" t="s">
        <v>87</v>
      </c>
      <c r="AL1106" t="s"/>
      <c r="AM1106" t="s"/>
      <c r="AN1106" t="s">
        <v>87</v>
      </c>
      <c r="AO1106" t="s">
        <v>88</v>
      </c>
      <c r="AP1106" t="n">
        <v>216</v>
      </c>
      <c r="AQ1106" t="s">
        <v>89</v>
      </c>
      <c r="AR1106" t="s">
        <v>90</v>
      </c>
      <c r="AS1106" t="s"/>
      <c r="AT1106" t="s">
        <v>91</v>
      </c>
      <c r="AU1106" t="s"/>
      <c r="AV1106" t="s"/>
      <c r="AW1106" t="s"/>
      <c r="AX1106" t="s"/>
      <c r="AY1106" t="n">
        <v>6135823</v>
      </c>
      <c r="AZ1106" t="s">
        <v>710</v>
      </c>
      <c r="BA1106" t="s"/>
      <c r="BB1106" t="n">
        <v>530875</v>
      </c>
      <c r="BC1106" t="s"/>
      <c r="BD1106" t="s"/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93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708</v>
      </c>
      <c r="F1107" t="n">
        <v>72091</v>
      </c>
      <c r="G1107" t="s">
        <v>74</v>
      </c>
      <c r="H1107" t="s">
        <v>75</v>
      </c>
      <c r="I1107" t="s"/>
      <c r="J1107" t="s">
        <v>76</v>
      </c>
      <c r="K1107" t="n">
        <v>34</v>
      </c>
      <c r="L1107" t="s">
        <v>77</v>
      </c>
      <c r="M1107" t="s"/>
      <c r="N1107" t="s">
        <v>78</v>
      </c>
      <c r="O1107" t="s">
        <v>79</v>
      </c>
      <c r="P1107" t="s">
        <v>708</v>
      </c>
      <c r="Q1107" t="s"/>
      <c r="R1107" t="s">
        <v>80</v>
      </c>
      <c r="S1107" t="s">
        <v>499</v>
      </c>
      <c r="T1107" t="s">
        <v>82</v>
      </c>
      <c r="U1107" t="s"/>
      <c r="V1107" t="s">
        <v>83</v>
      </c>
      <c r="W1107" t="s">
        <v>84</v>
      </c>
      <c r="X1107" t="s"/>
      <c r="Y1107" t="s">
        <v>85</v>
      </c>
      <c r="Z1107">
        <f>HYPERLINK("https://hotelmonitor-cachepage.eclerx.com/savepage/tk_1543220559145901_sr_2047.html","info")</f>
        <v/>
      </c>
      <c r="AA1107" t="n">
        <v>119</v>
      </c>
      <c r="AB1107" t="s"/>
      <c r="AC1107" t="s"/>
      <c r="AD1107" t="s">
        <v>86</v>
      </c>
      <c r="AE1107" t="s"/>
      <c r="AF1107" t="s"/>
      <c r="AG1107" t="s"/>
      <c r="AH1107" t="s"/>
      <c r="AI1107" t="s"/>
      <c r="AJ1107" t="s"/>
      <c r="AK1107" t="s">
        <v>87</v>
      </c>
      <c r="AL1107" t="s"/>
      <c r="AM1107" t="s"/>
      <c r="AN1107" t="s">
        <v>87</v>
      </c>
      <c r="AO1107" t="s">
        <v>88</v>
      </c>
      <c r="AP1107" t="n">
        <v>216</v>
      </c>
      <c r="AQ1107" t="s">
        <v>89</v>
      </c>
      <c r="AR1107" t="s">
        <v>96</v>
      </c>
      <c r="AS1107" t="s"/>
      <c r="AT1107" t="s">
        <v>91</v>
      </c>
      <c r="AU1107" t="s"/>
      <c r="AV1107" t="s"/>
      <c r="AW1107" t="s"/>
      <c r="AX1107" t="s"/>
      <c r="AY1107" t="n">
        <v>6135823</v>
      </c>
      <c r="AZ1107" t="s">
        <v>710</v>
      </c>
      <c r="BA1107" t="s"/>
      <c r="BB1107" t="n">
        <v>530875</v>
      </c>
      <c r="BC1107" t="s"/>
      <c r="BD1107" t="s"/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93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708</v>
      </c>
      <c r="F1108" t="n">
        <v>72091</v>
      </c>
      <c r="G1108" t="s">
        <v>74</v>
      </c>
      <c r="H1108" t="s">
        <v>75</v>
      </c>
      <c r="I1108" t="s"/>
      <c r="J1108" t="s">
        <v>76</v>
      </c>
      <c r="K1108" t="n">
        <v>33</v>
      </c>
      <c r="L1108" t="s">
        <v>77</v>
      </c>
      <c r="M1108" t="s"/>
      <c r="N1108" t="s">
        <v>78</v>
      </c>
      <c r="O1108" t="s">
        <v>79</v>
      </c>
      <c r="P1108" t="s">
        <v>708</v>
      </c>
      <c r="Q1108" t="s"/>
      <c r="R1108" t="s">
        <v>80</v>
      </c>
      <c r="S1108" t="s">
        <v>427</v>
      </c>
      <c r="T1108" t="s">
        <v>82</v>
      </c>
      <c r="U1108" t="s"/>
      <c r="V1108" t="s">
        <v>83</v>
      </c>
      <c r="W1108" t="s">
        <v>84</v>
      </c>
      <c r="X1108" t="s"/>
      <c r="Y1108" t="s">
        <v>85</v>
      </c>
      <c r="Z1108">
        <f>HYPERLINK("https://hotelmonitor-cachepage.eclerx.com/savepage/tk_1543220559145901_sr_2047.html","info")</f>
        <v/>
      </c>
      <c r="AA1108" t="n">
        <v>119</v>
      </c>
      <c r="AB1108" t="s"/>
      <c r="AC1108" t="s"/>
      <c r="AD1108" t="s">
        <v>86</v>
      </c>
      <c r="AE1108" t="s"/>
      <c r="AF1108" t="s"/>
      <c r="AG1108" t="s"/>
      <c r="AH1108" t="s"/>
      <c r="AI1108" t="s"/>
      <c r="AJ1108" t="s"/>
      <c r="AK1108" t="s">
        <v>87</v>
      </c>
      <c r="AL1108" t="s"/>
      <c r="AM1108" t="s"/>
      <c r="AN1108" t="s">
        <v>87</v>
      </c>
      <c r="AO1108" t="s">
        <v>88</v>
      </c>
      <c r="AP1108" t="n">
        <v>216</v>
      </c>
      <c r="AQ1108" t="s">
        <v>89</v>
      </c>
      <c r="AR1108" t="s">
        <v>113</v>
      </c>
      <c r="AS1108" t="s"/>
      <c r="AT1108" t="s">
        <v>91</v>
      </c>
      <c r="AU1108" t="s"/>
      <c r="AV1108" t="s"/>
      <c r="AW1108" t="s"/>
      <c r="AX1108" t="s"/>
      <c r="AY1108" t="n">
        <v>6135823</v>
      </c>
      <c r="AZ1108" t="s">
        <v>710</v>
      </c>
      <c r="BA1108" t="s"/>
      <c r="BB1108" t="n">
        <v>530875</v>
      </c>
      <c r="BC1108" t="s"/>
      <c r="BD1108" t="s"/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93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708</v>
      </c>
      <c r="F1109" t="n">
        <v>72091</v>
      </c>
      <c r="G1109" t="s">
        <v>74</v>
      </c>
      <c r="H1109" t="s">
        <v>75</v>
      </c>
      <c r="I1109" t="s"/>
      <c r="J1109" t="s">
        <v>76</v>
      </c>
      <c r="K1109" t="n">
        <v>30</v>
      </c>
      <c r="L1109" t="s">
        <v>77</v>
      </c>
      <c r="M1109" t="s"/>
      <c r="N1109" t="s">
        <v>78</v>
      </c>
      <c r="O1109" t="s">
        <v>79</v>
      </c>
      <c r="P1109" t="s">
        <v>708</v>
      </c>
      <c r="Q1109" t="s"/>
      <c r="R1109" t="s">
        <v>80</v>
      </c>
      <c r="S1109" t="s">
        <v>712</v>
      </c>
      <c r="T1109" t="s">
        <v>82</v>
      </c>
      <c r="U1109" t="s"/>
      <c r="V1109" t="s">
        <v>83</v>
      </c>
      <c r="W1109" t="s">
        <v>84</v>
      </c>
      <c r="X1109" t="s"/>
      <c r="Y1109" t="s">
        <v>85</v>
      </c>
      <c r="Z1109">
        <f>HYPERLINK("https://hotelmonitor-cachepage.eclerx.com/savepage/tk_1543220559145901_sr_2047.html","info")</f>
        <v/>
      </c>
      <c r="AA1109" t="n">
        <v>119</v>
      </c>
      <c r="AB1109" t="s"/>
      <c r="AC1109" t="s"/>
      <c r="AD1109" t="s">
        <v>86</v>
      </c>
      <c r="AE1109" t="s"/>
      <c r="AF1109" t="s"/>
      <c r="AG1109" t="s"/>
      <c r="AH1109" t="s"/>
      <c r="AI1109" t="s"/>
      <c r="AJ1109" t="s"/>
      <c r="AK1109" t="s">
        <v>87</v>
      </c>
      <c r="AL1109" t="s"/>
      <c r="AM1109" t="s"/>
      <c r="AN1109" t="s">
        <v>87</v>
      </c>
      <c r="AO1109" t="s">
        <v>88</v>
      </c>
      <c r="AP1109" t="n">
        <v>216</v>
      </c>
      <c r="AQ1109" t="s">
        <v>89</v>
      </c>
      <c r="AR1109" t="s">
        <v>111</v>
      </c>
      <c r="AS1109" t="s"/>
      <c r="AT1109" t="s">
        <v>91</v>
      </c>
      <c r="AU1109" t="s"/>
      <c r="AV1109" t="s"/>
      <c r="AW1109" t="s"/>
      <c r="AX1109" t="s"/>
      <c r="AY1109" t="n">
        <v>6135823</v>
      </c>
      <c r="AZ1109" t="s">
        <v>710</v>
      </c>
      <c r="BA1109" t="s"/>
      <c r="BB1109" t="n">
        <v>530875</v>
      </c>
      <c r="BC1109" t="s"/>
      <c r="BD1109" t="s"/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93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713</v>
      </c>
      <c r="F1110" t="n">
        <v>580002</v>
      </c>
      <c r="G1110" t="s">
        <v>74</v>
      </c>
      <c r="H1110" t="s">
        <v>75</v>
      </c>
      <c r="I1110" t="s"/>
      <c r="J1110" t="s">
        <v>76</v>
      </c>
      <c r="K1110" t="n">
        <v>90</v>
      </c>
      <c r="L1110" t="s">
        <v>77</v>
      </c>
      <c r="M1110" t="s"/>
      <c r="N1110" t="s">
        <v>78</v>
      </c>
      <c r="O1110" t="s">
        <v>79</v>
      </c>
      <c r="P1110" t="s">
        <v>713</v>
      </c>
      <c r="Q1110" t="s"/>
      <c r="R1110" t="s">
        <v>80</v>
      </c>
      <c r="S1110" t="s">
        <v>240</v>
      </c>
      <c r="T1110" t="s">
        <v>82</v>
      </c>
      <c r="U1110" t="s"/>
      <c r="V1110" t="s">
        <v>83</v>
      </c>
      <c r="W1110" t="s">
        <v>84</v>
      </c>
      <c r="X1110" t="s"/>
      <c r="Y1110" t="s">
        <v>85</v>
      </c>
      <c r="Z1110">
        <f>HYPERLINK("https://hotelmonitor-cachepage.eclerx.com/savepage/tk_15432199748907938_sr_2047.html","info")</f>
        <v/>
      </c>
      <c r="AA1110" t="n">
        <v>15755</v>
      </c>
      <c r="AB1110" t="s"/>
      <c r="AC1110" t="s"/>
      <c r="AD1110" t="s">
        <v>86</v>
      </c>
      <c r="AE1110" t="s"/>
      <c r="AF1110" t="s"/>
      <c r="AG1110" t="s"/>
      <c r="AH1110" t="s"/>
      <c r="AI1110" t="s"/>
      <c r="AJ1110" t="s"/>
      <c r="AK1110" t="s">
        <v>87</v>
      </c>
      <c r="AL1110" t="s"/>
      <c r="AM1110" t="s"/>
      <c r="AN1110" t="s">
        <v>87</v>
      </c>
      <c r="AO1110" t="s">
        <v>88</v>
      </c>
      <c r="AP1110" t="n">
        <v>133</v>
      </c>
      <c r="AQ1110" t="s">
        <v>89</v>
      </c>
      <c r="AR1110" t="s">
        <v>99</v>
      </c>
      <c r="AS1110" t="s"/>
      <c r="AT1110" t="s">
        <v>91</v>
      </c>
      <c r="AU1110" t="s"/>
      <c r="AV1110" t="s"/>
      <c r="AW1110" t="s"/>
      <c r="AX1110" t="s"/>
      <c r="AY1110" t="n">
        <v>6135898</v>
      </c>
      <c r="AZ1110" t="s">
        <v>714</v>
      </c>
      <c r="BA1110" t="s"/>
      <c r="BB1110" t="n">
        <v>587028</v>
      </c>
      <c r="BC1110" t="s"/>
      <c r="BD1110" t="s"/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93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713</v>
      </c>
      <c r="F1111" t="n">
        <v>580002</v>
      </c>
      <c r="G1111" t="s">
        <v>74</v>
      </c>
      <c r="H1111" t="s">
        <v>75</v>
      </c>
      <c r="I1111" t="s"/>
      <c r="J1111" t="s">
        <v>76</v>
      </c>
      <c r="K1111" t="n">
        <v>91</v>
      </c>
      <c r="L1111" t="s">
        <v>77</v>
      </c>
      <c r="M1111" t="s"/>
      <c r="N1111" t="s">
        <v>78</v>
      </c>
      <c r="O1111" t="s">
        <v>79</v>
      </c>
      <c r="P1111" t="s">
        <v>713</v>
      </c>
      <c r="Q1111" t="s"/>
      <c r="R1111" t="s">
        <v>80</v>
      </c>
      <c r="S1111" t="s">
        <v>208</v>
      </c>
      <c r="T1111" t="s">
        <v>82</v>
      </c>
      <c r="U1111" t="s"/>
      <c r="V1111" t="s">
        <v>83</v>
      </c>
      <c r="W1111" t="s">
        <v>84</v>
      </c>
      <c r="X1111" t="s"/>
      <c r="Y1111" t="s">
        <v>85</v>
      </c>
      <c r="Z1111">
        <f>HYPERLINK("https://hotelmonitor-cachepage.eclerx.com/savepage/tk_15432199748907938_sr_2047.html","info")</f>
        <v/>
      </c>
      <c r="AA1111" t="n">
        <v>15755</v>
      </c>
      <c r="AB1111" t="s"/>
      <c r="AC1111" t="s"/>
      <c r="AD1111" t="s">
        <v>86</v>
      </c>
      <c r="AE1111" t="s"/>
      <c r="AF1111" t="s"/>
      <c r="AG1111" t="s"/>
      <c r="AH1111" t="s"/>
      <c r="AI1111" t="s"/>
      <c r="AJ1111" t="s"/>
      <c r="AK1111" t="s">
        <v>87</v>
      </c>
      <c r="AL1111" t="s"/>
      <c r="AM1111" t="s"/>
      <c r="AN1111" t="s">
        <v>87</v>
      </c>
      <c r="AO1111" t="s">
        <v>88</v>
      </c>
      <c r="AP1111" t="n">
        <v>133</v>
      </c>
      <c r="AQ1111" t="s">
        <v>89</v>
      </c>
      <c r="AR1111" t="s">
        <v>90</v>
      </c>
      <c r="AS1111" t="s"/>
      <c r="AT1111" t="s">
        <v>91</v>
      </c>
      <c r="AU1111" t="s"/>
      <c r="AV1111" t="s"/>
      <c r="AW1111" t="s"/>
      <c r="AX1111" t="s"/>
      <c r="AY1111" t="n">
        <v>6135898</v>
      </c>
      <c r="AZ1111" t="s">
        <v>714</v>
      </c>
      <c r="BA1111" t="s"/>
      <c r="BB1111" t="n">
        <v>587028</v>
      </c>
      <c r="BC1111" t="s"/>
      <c r="BD1111" t="s"/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93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713</v>
      </c>
      <c r="F1112" t="n">
        <v>580002</v>
      </c>
      <c r="G1112" t="s">
        <v>74</v>
      </c>
      <c r="H1112" t="s">
        <v>75</v>
      </c>
      <c r="I1112" t="s"/>
      <c r="J1112" t="s">
        <v>76</v>
      </c>
      <c r="K1112" t="n">
        <v>97</v>
      </c>
      <c r="L1112" t="s">
        <v>77</v>
      </c>
      <c r="M1112" t="s"/>
      <c r="N1112" t="s">
        <v>78</v>
      </c>
      <c r="O1112" t="s">
        <v>79</v>
      </c>
      <c r="P1112" t="s">
        <v>713</v>
      </c>
      <c r="Q1112" t="s"/>
      <c r="R1112" t="s">
        <v>80</v>
      </c>
      <c r="S1112" t="s">
        <v>138</v>
      </c>
      <c r="T1112" t="s">
        <v>82</v>
      </c>
      <c r="U1112" t="s"/>
      <c r="V1112" t="s">
        <v>83</v>
      </c>
      <c r="W1112" t="s">
        <v>84</v>
      </c>
      <c r="X1112" t="s"/>
      <c r="Y1112" t="s">
        <v>85</v>
      </c>
      <c r="Z1112">
        <f>HYPERLINK("https://hotelmonitor-cachepage.eclerx.com/savepage/tk_15432199748907938_sr_2047.html","info")</f>
        <v/>
      </c>
      <c r="AA1112" t="n">
        <v>15755</v>
      </c>
      <c r="AB1112" t="s"/>
      <c r="AC1112" t="s"/>
      <c r="AD1112" t="s">
        <v>86</v>
      </c>
      <c r="AE1112" t="s"/>
      <c r="AF1112" t="s"/>
      <c r="AG1112" t="s"/>
      <c r="AH1112" t="s"/>
      <c r="AI1112" t="s"/>
      <c r="AJ1112" t="s"/>
      <c r="AK1112" t="s">
        <v>87</v>
      </c>
      <c r="AL1112" t="s"/>
      <c r="AM1112" t="s"/>
      <c r="AN1112" t="s">
        <v>87</v>
      </c>
      <c r="AO1112" t="s">
        <v>88</v>
      </c>
      <c r="AP1112" t="n">
        <v>133</v>
      </c>
      <c r="AQ1112" t="s">
        <v>89</v>
      </c>
      <c r="AR1112" t="s">
        <v>113</v>
      </c>
      <c r="AS1112" t="s"/>
      <c r="AT1112" t="s">
        <v>91</v>
      </c>
      <c r="AU1112" t="s"/>
      <c r="AV1112" t="s"/>
      <c r="AW1112" t="s"/>
      <c r="AX1112" t="s"/>
      <c r="AY1112" t="n">
        <v>6135898</v>
      </c>
      <c r="AZ1112" t="s">
        <v>714</v>
      </c>
      <c r="BA1112" t="s"/>
      <c r="BB1112" t="n">
        <v>587028</v>
      </c>
      <c r="BC1112" t="s"/>
      <c r="BD1112" t="s"/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93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713</v>
      </c>
      <c r="F1113" t="n">
        <v>580002</v>
      </c>
      <c r="G1113" t="s">
        <v>74</v>
      </c>
      <c r="H1113" t="s">
        <v>75</v>
      </c>
      <c r="I1113" t="s"/>
      <c r="J1113" t="s">
        <v>76</v>
      </c>
      <c r="K1113" t="n">
        <v>94</v>
      </c>
      <c r="L1113" t="s">
        <v>77</v>
      </c>
      <c r="M1113" t="s"/>
      <c r="N1113" t="s">
        <v>78</v>
      </c>
      <c r="O1113" t="s">
        <v>79</v>
      </c>
      <c r="P1113" t="s">
        <v>713</v>
      </c>
      <c r="Q1113" t="s"/>
      <c r="R1113" t="s">
        <v>80</v>
      </c>
      <c r="S1113" t="s">
        <v>237</v>
      </c>
      <c r="T1113" t="s">
        <v>82</v>
      </c>
      <c r="U1113" t="s"/>
      <c r="V1113" t="s">
        <v>83</v>
      </c>
      <c r="W1113" t="s">
        <v>84</v>
      </c>
      <c r="X1113" t="s"/>
      <c r="Y1113" t="s">
        <v>85</v>
      </c>
      <c r="Z1113">
        <f>HYPERLINK("https://hotelmonitor-cachepage.eclerx.com/savepage/tk_15432199748907938_sr_2047.html","info")</f>
        <v/>
      </c>
      <c r="AA1113" t="n">
        <v>15755</v>
      </c>
      <c r="AB1113" t="s"/>
      <c r="AC1113" t="s"/>
      <c r="AD1113" t="s">
        <v>86</v>
      </c>
      <c r="AE1113" t="s"/>
      <c r="AF1113" t="s"/>
      <c r="AG1113" t="s"/>
      <c r="AH1113" t="s"/>
      <c r="AI1113" t="s"/>
      <c r="AJ1113" t="s"/>
      <c r="AK1113" t="s">
        <v>87</v>
      </c>
      <c r="AL1113" t="s"/>
      <c r="AM1113" t="s"/>
      <c r="AN1113" t="s">
        <v>87</v>
      </c>
      <c r="AO1113" t="s">
        <v>88</v>
      </c>
      <c r="AP1113" t="n">
        <v>133</v>
      </c>
      <c r="AQ1113" t="s">
        <v>89</v>
      </c>
      <c r="AR1113" t="s">
        <v>111</v>
      </c>
      <c r="AS1113" t="s"/>
      <c r="AT1113" t="s">
        <v>91</v>
      </c>
      <c r="AU1113" t="s"/>
      <c r="AV1113" t="s"/>
      <c r="AW1113" t="s"/>
      <c r="AX1113" t="s"/>
      <c r="AY1113" t="n">
        <v>6135898</v>
      </c>
      <c r="AZ1113" t="s">
        <v>714</v>
      </c>
      <c r="BA1113" t="s"/>
      <c r="BB1113" t="n">
        <v>587028</v>
      </c>
      <c r="BC1113" t="s"/>
      <c r="BD1113" t="s"/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93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715</v>
      </c>
      <c r="F1114" t="n">
        <v>-1</v>
      </c>
      <c r="G1114" t="s">
        <v>74</v>
      </c>
      <c r="H1114" t="s">
        <v>75</v>
      </c>
      <c r="I1114" t="s"/>
      <c r="J1114" t="s">
        <v>76</v>
      </c>
      <c r="K1114" t="n">
        <v>242</v>
      </c>
      <c r="L1114" t="s">
        <v>77</v>
      </c>
      <c r="M1114" t="s"/>
      <c r="N1114" t="s">
        <v>78</v>
      </c>
      <c r="O1114" t="s">
        <v>79</v>
      </c>
      <c r="P1114" t="s">
        <v>715</v>
      </c>
      <c r="Q1114" t="s"/>
      <c r="R1114" t="s">
        <v>80</v>
      </c>
      <c r="S1114" t="s">
        <v>716</v>
      </c>
      <c r="T1114" t="s">
        <v>82</v>
      </c>
      <c r="U1114" t="s"/>
      <c r="V1114" t="s">
        <v>83</v>
      </c>
      <c r="W1114" t="s">
        <v>84</v>
      </c>
      <c r="X1114" t="s"/>
      <c r="Y1114" t="s">
        <v>85</v>
      </c>
      <c r="Z1114">
        <f>HYPERLINK("https://hotelmonitor-cachepage.eclerx.com/savepage/tk_1543219034584854_sr_2047.html","info")</f>
        <v/>
      </c>
      <c r="AA1114" t="n">
        <v>-4815327</v>
      </c>
      <c r="AB1114" t="s"/>
      <c r="AC1114" t="s"/>
      <c r="AD1114" t="s">
        <v>86</v>
      </c>
      <c r="AE1114" t="s"/>
      <c r="AF1114" t="s"/>
      <c r="AG1114" t="s"/>
      <c r="AH1114" t="s"/>
      <c r="AI1114" t="s"/>
      <c r="AJ1114" t="s"/>
      <c r="AK1114" t="s">
        <v>87</v>
      </c>
      <c r="AL1114" t="s"/>
      <c r="AM1114" t="s"/>
      <c r="AN1114" t="s">
        <v>87</v>
      </c>
      <c r="AO1114" t="s">
        <v>88</v>
      </c>
      <c r="AP1114" t="n">
        <v>1</v>
      </c>
      <c r="AQ1114" t="s">
        <v>89</v>
      </c>
      <c r="AR1114" t="s">
        <v>649</v>
      </c>
      <c r="AS1114" t="s"/>
      <c r="AT1114" t="s">
        <v>91</v>
      </c>
      <c r="AU1114" t="s"/>
      <c r="AV1114" t="s"/>
      <c r="AW1114" t="s"/>
      <c r="AX1114" t="s"/>
      <c r="AY1114" t="n">
        <v>4815327</v>
      </c>
      <c r="AZ1114" t="s"/>
      <c r="BA1114" t="s"/>
      <c r="BB1114" t="n">
        <v>12619261</v>
      </c>
      <c r="BC1114" t="s"/>
      <c r="BD1114" t="s"/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93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715</v>
      </c>
      <c r="F1115" t="n">
        <v>-1</v>
      </c>
      <c r="G1115" t="s">
        <v>74</v>
      </c>
      <c r="H1115" t="s">
        <v>75</v>
      </c>
      <c r="I1115" t="s"/>
      <c r="J1115" t="s">
        <v>76</v>
      </c>
      <c r="K1115" t="n">
        <v>282</v>
      </c>
      <c r="L1115" t="s">
        <v>77</v>
      </c>
      <c r="M1115" t="s"/>
      <c r="N1115" t="s">
        <v>78</v>
      </c>
      <c r="O1115" t="s">
        <v>79</v>
      </c>
      <c r="P1115" t="s">
        <v>715</v>
      </c>
      <c r="Q1115" t="s"/>
      <c r="R1115" t="s">
        <v>80</v>
      </c>
      <c r="S1115" t="s">
        <v>717</v>
      </c>
      <c r="T1115" t="s">
        <v>82</v>
      </c>
      <c r="U1115" t="s"/>
      <c r="V1115" t="s">
        <v>83</v>
      </c>
      <c r="W1115" t="s">
        <v>84</v>
      </c>
      <c r="X1115" t="s"/>
      <c r="Y1115" t="s">
        <v>85</v>
      </c>
      <c r="Z1115">
        <f>HYPERLINK("https://hotelmonitor-cachepage.eclerx.com/savepage/tk_1543219034584854_sr_2047.html","info")</f>
        <v/>
      </c>
      <c r="AA1115" t="n">
        <v>-4815327</v>
      </c>
      <c r="AB1115" t="s"/>
      <c r="AC1115" t="s"/>
      <c r="AD1115" t="s">
        <v>86</v>
      </c>
      <c r="AE1115" t="s"/>
      <c r="AF1115" t="s"/>
      <c r="AG1115" t="s"/>
      <c r="AH1115" t="s"/>
      <c r="AI1115" t="s"/>
      <c r="AJ1115" t="s"/>
      <c r="AK1115" t="s">
        <v>87</v>
      </c>
      <c r="AL1115" t="s"/>
      <c r="AM1115" t="s"/>
      <c r="AN1115" t="s">
        <v>87</v>
      </c>
      <c r="AO1115" t="s">
        <v>88</v>
      </c>
      <c r="AP1115" t="n">
        <v>1</v>
      </c>
      <c r="AQ1115" t="s">
        <v>89</v>
      </c>
      <c r="AR1115" t="s">
        <v>97</v>
      </c>
      <c r="AS1115" t="s"/>
      <c r="AT1115" t="s">
        <v>91</v>
      </c>
      <c r="AU1115" t="s"/>
      <c r="AV1115" t="s"/>
      <c r="AW1115" t="s"/>
      <c r="AX1115" t="s"/>
      <c r="AY1115" t="n">
        <v>4815327</v>
      </c>
      <c r="AZ1115" t="s"/>
      <c r="BA1115" t="s"/>
      <c r="BB1115" t="n">
        <v>12619261</v>
      </c>
      <c r="BC1115" t="s"/>
      <c r="BD1115" t="s"/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93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715</v>
      </c>
      <c r="F1116" t="n">
        <v>-1</v>
      </c>
      <c r="G1116" t="s">
        <v>74</v>
      </c>
      <c r="H1116" t="s">
        <v>75</v>
      </c>
      <c r="I1116" t="s"/>
      <c r="J1116" t="s">
        <v>76</v>
      </c>
      <c r="K1116" t="n">
        <v>282</v>
      </c>
      <c r="L1116" t="s">
        <v>77</v>
      </c>
      <c r="M1116" t="s"/>
      <c r="N1116" t="s">
        <v>78</v>
      </c>
      <c r="O1116" t="s">
        <v>79</v>
      </c>
      <c r="P1116" t="s">
        <v>715</v>
      </c>
      <c r="Q1116" t="s"/>
      <c r="R1116" t="s">
        <v>80</v>
      </c>
      <c r="S1116" t="s">
        <v>717</v>
      </c>
      <c r="T1116" t="s">
        <v>82</v>
      </c>
      <c r="U1116" t="s"/>
      <c r="V1116" t="s">
        <v>83</v>
      </c>
      <c r="W1116" t="s">
        <v>84</v>
      </c>
      <c r="X1116" t="s"/>
      <c r="Y1116" t="s">
        <v>85</v>
      </c>
      <c r="Z1116">
        <f>HYPERLINK("https://hotelmonitor-cachepage.eclerx.com/savepage/tk_1543219034584854_sr_2047.html","info")</f>
        <v/>
      </c>
      <c r="AA1116" t="n">
        <v>-4815327</v>
      </c>
      <c r="AB1116" t="s"/>
      <c r="AC1116" t="s"/>
      <c r="AD1116" t="s">
        <v>86</v>
      </c>
      <c r="AE1116" t="s"/>
      <c r="AF1116" t="s"/>
      <c r="AG1116" t="s"/>
      <c r="AH1116" t="s"/>
      <c r="AI1116" t="s"/>
      <c r="AJ1116" t="s"/>
      <c r="AK1116" t="s">
        <v>87</v>
      </c>
      <c r="AL1116" t="s"/>
      <c r="AM1116" t="s"/>
      <c r="AN1116" t="s">
        <v>87</v>
      </c>
      <c r="AO1116" t="s">
        <v>88</v>
      </c>
      <c r="AP1116" t="n">
        <v>1</v>
      </c>
      <c r="AQ1116" t="s">
        <v>89</v>
      </c>
      <c r="AR1116" t="s">
        <v>95</v>
      </c>
      <c r="AS1116" t="s"/>
      <c r="AT1116" t="s">
        <v>91</v>
      </c>
      <c r="AU1116" t="s"/>
      <c r="AV1116" t="s"/>
      <c r="AW1116" t="s"/>
      <c r="AX1116" t="s"/>
      <c r="AY1116" t="n">
        <v>4815327</v>
      </c>
      <c r="AZ1116" t="s"/>
      <c r="BA1116" t="s"/>
      <c r="BB1116" t="n">
        <v>12619261</v>
      </c>
      <c r="BC1116" t="s"/>
      <c r="BD1116" t="s"/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93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715</v>
      </c>
      <c r="F1117" t="n">
        <v>-1</v>
      </c>
      <c r="G1117" t="s">
        <v>74</v>
      </c>
      <c r="H1117" t="s">
        <v>75</v>
      </c>
      <c r="I1117" t="s"/>
      <c r="J1117" t="s">
        <v>76</v>
      </c>
      <c r="K1117" t="n">
        <v>283</v>
      </c>
      <c r="L1117" t="s">
        <v>77</v>
      </c>
      <c r="M1117" t="s"/>
      <c r="N1117" t="s">
        <v>78</v>
      </c>
      <c r="O1117" t="s">
        <v>79</v>
      </c>
      <c r="P1117" t="s">
        <v>715</v>
      </c>
      <c r="Q1117" t="s"/>
      <c r="R1117" t="s">
        <v>80</v>
      </c>
      <c r="S1117" t="s">
        <v>718</v>
      </c>
      <c r="T1117" t="s">
        <v>82</v>
      </c>
      <c r="U1117" t="s"/>
      <c r="V1117" t="s">
        <v>83</v>
      </c>
      <c r="W1117" t="s">
        <v>84</v>
      </c>
      <c r="X1117" t="s"/>
      <c r="Y1117" t="s">
        <v>85</v>
      </c>
      <c r="Z1117">
        <f>HYPERLINK("https://hotelmonitor-cachepage.eclerx.com/savepage/tk_1543219034584854_sr_2047.html","info")</f>
        <v/>
      </c>
      <c r="AA1117" t="n">
        <v>-4815327</v>
      </c>
      <c r="AB1117" t="s"/>
      <c r="AC1117" t="s"/>
      <c r="AD1117" t="s">
        <v>86</v>
      </c>
      <c r="AE1117" t="s"/>
      <c r="AF1117" t="s"/>
      <c r="AG1117" t="s"/>
      <c r="AH1117" t="s"/>
      <c r="AI1117" t="s"/>
      <c r="AJ1117" t="s"/>
      <c r="AK1117" t="s">
        <v>87</v>
      </c>
      <c r="AL1117" t="s"/>
      <c r="AM1117" t="s"/>
      <c r="AN1117" t="s">
        <v>87</v>
      </c>
      <c r="AO1117" t="s">
        <v>88</v>
      </c>
      <c r="AP1117" t="n">
        <v>1</v>
      </c>
      <c r="AQ1117" t="s">
        <v>89</v>
      </c>
      <c r="AR1117" t="s">
        <v>96</v>
      </c>
      <c r="AS1117" t="s"/>
      <c r="AT1117" t="s">
        <v>91</v>
      </c>
      <c r="AU1117" t="s"/>
      <c r="AV1117" t="s"/>
      <c r="AW1117" t="s"/>
      <c r="AX1117" t="s"/>
      <c r="AY1117" t="n">
        <v>4815327</v>
      </c>
      <c r="AZ1117" t="s"/>
      <c r="BA1117" t="s"/>
      <c r="BB1117" t="n">
        <v>12619261</v>
      </c>
      <c r="BC1117" t="s"/>
      <c r="BD1117" t="s"/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93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715</v>
      </c>
      <c r="F1118" t="n">
        <v>-1</v>
      </c>
      <c r="G1118" t="s">
        <v>74</v>
      </c>
      <c r="H1118" t="s">
        <v>75</v>
      </c>
      <c r="I1118" t="s"/>
      <c r="J1118" t="s">
        <v>76</v>
      </c>
      <c r="K1118" t="n">
        <v>334</v>
      </c>
      <c r="L1118" t="s">
        <v>77</v>
      </c>
      <c r="M1118" t="s"/>
      <c r="N1118" t="s">
        <v>78</v>
      </c>
      <c r="O1118" t="s">
        <v>79</v>
      </c>
      <c r="P1118" t="s">
        <v>715</v>
      </c>
      <c r="Q1118" t="s"/>
      <c r="R1118" t="s">
        <v>80</v>
      </c>
      <c r="S1118" t="s">
        <v>719</v>
      </c>
      <c r="T1118" t="s">
        <v>82</v>
      </c>
      <c r="U1118" t="s"/>
      <c r="V1118" t="s">
        <v>83</v>
      </c>
      <c r="W1118" t="s">
        <v>84</v>
      </c>
      <c r="X1118" t="s"/>
      <c r="Y1118" t="s">
        <v>85</v>
      </c>
      <c r="Z1118">
        <f>HYPERLINK("https://hotelmonitor-cachepage.eclerx.com/savepage/tk_1543219034584854_sr_2047.html","info")</f>
        <v/>
      </c>
      <c r="AA1118" t="n">
        <v>-4815327</v>
      </c>
      <c r="AB1118" t="s"/>
      <c r="AC1118" t="s"/>
      <c r="AD1118" t="s">
        <v>86</v>
      </c>
      <c r="AE1118" t="s"/>
      <c r="AF1118" t="s"/>
      <c r="AG1118" t="s"/>
      <c r="AH1118" t="s"/>
      <c r="AI1118" t="s"/>
      <c r="AJ1118" t="s"/>
      <c r="AK1118" t="s">
        <v>87</v>
      </c>
      <c r="AL1118" t="s"/>
      <c r="AM1118" t="s"/>
      <c r="AN1118" t="s">
        <v>87</v>
      </c>
      <c r="AO1118" t="s">
        <v>88</v>
      </c>
      <c r="AP1118" t="n">
        <v>1</v>
      </c>
      <c r="AQ1118" t="s">
        <v>89</v>
      </c>
      <c r="AR1118" t="s">
        <v>90</v>
      </c>
      <c r="AS1118" t="s"/>
      <c r="AT1118" t="s">
        <v>91</v>
      </c>
      <c r="AU1118" t="s"/>
      <c r="AV1118" t="s"/>
      <c r="AW1118" t="s"/>
      <c r="AX1118" t="s"/>
      <c r="AY1118" t="n">
        <v>4815327</v>
      </c>
      <c r="AZ1118" t="s"/>
      <c r="BA1118" t="s"/>
      <c r="BB1118" t="n">
        <v>12619261</v>
      </c>
      <c r="BC1118" t="s"/>
      <c r="BD1118" t="s"/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93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715</v>
      </c>
      <c r="F1119" t="n">
        <v>-1</v>
      </c>
      <c r="G1119" t="s">
        <v>74</v>
      </c>
      <c r="H1119" t="s">
        <v>75</v>
      </c>
      <c r="I1119" t="s"/>
      <c r="J1119" t="s">
        <v>76</v>
      </c>
      <c r="K1119" t="n">
        <v>283</v>
      </c>
      <c r="L1119" t="s">
        <v>77</v>
      </c>
      <c r="M1119" t="s"/>
      <c r="N1119" t="s">
        <v>78</v>
      </c>
      <c r="O1119" t="s">
        <v>79</v>
      </c>
      <c r="P1119" t="s">
        <v>715</v>
      </c>
      <c r="Q1119" t="s"/>
      <c r="R1119" t="s">
        <v>80</v>
      </c>
      <c r="S1119" t="s">
        <v>718</v>
      </c>
      <c r="T1119" t="s">
        <v>82</v>
      </c>
      <c r="U1119" t="s"/>
      <c r="V1119" t="s">
        <v>83</v>
      </c>
      <c r="W1119" t="s">
        <v>84</v>
      </c>
      <c r="X1119" t="s"/>
      <c r="Y1119" t="s">
        <v>85</v>
      </c>
      <c r="Z1119">
        <f>HYPERLINK("https://hotelmonitor-cachepage.eclerx.com/savepage/tk_1543219034584854_sr_2047.html","info")</f>
        <v/>
      </c>
      <c r="AA1119" t="n">
        <v>-4815327</v>
      </c>
      <c r="AB1119" t="s"/>
      <c r="AC1119" t="s"/>
      <c r="AD1119" t="s">
        <v>86</v>
      </c>
      <c r="AE1119" t="s"/>
      <c r="AF1119" t="s"/>
      <c r="AG1119" t="s"/>
      <c r="AH1119" t="s"/>
      <c r="AI1119" t="s"/>
      <c r="AJ1119" t="s"/>
      <c r="AK1119" t="s">
        <v>87</v>
      </c>
      <c r="AL1119" t="s"/>
      <c r="AM1119" t="s"/>
      <c r="AN1119" t="s">
        <v>87</v>
      </c>
      <c r="AO1119" t="s">
        <v>88</v>
      </c>
      <c r="AP1119" t="n">
        <v>1</v>
      </c>
      <c r="AQ1119" t="s">
        <v>89</v>
      </c>
      <c r="AR1119" t="s">
        <v>96</v>
      </c>
      <c r="AS1119" t="s"/>
      <c r="AT1119" t="s">
        <v>91</v>
      </c>
      <c r="AU1119" t="s"/>
      <c r="AV1119" t="s"/>
      <c r="AW1119" t="s"/>
      <c r="AX1119" t="s"/>
      <c r="AY1119" t="n">
        <v>4815327</v>
      </c>
      <c r="AZ1119" t="s"/>
      <c r="BA1119" t="s"/>
      <c r="BB1119" t="n">
        <v>12619261</v>
      </c>
      <c r="BC1119" t="s"/>
      <c r="BD1119" t="s"/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93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715</v>
      </c>
      <c r="F1120" t="n">
        <v>-1</v>
      </c>
      <c r="G1120" t="s">
        <v>74</v>
      </c>
      <c r="H1120" t="s">
        <v>75</v>
      </c>
      <c r="I1120" t="s"/>
      <c r="J1120" t="s">
        <v>76</v>
      </c>
      <c r="K1120" t="n">
        <v>283</v>
      </c>
      <c r="L1120" t="s">
        <v>77</v>
      </c>
      <c r="M1120" t="s"/>
      <c r="N1120" t="s">
        <v>78</v>
      </c>
      <c r="O1120" t="s">
        <v>79</v>
      </c>
      <c r="P1120" t="s">
        <v>715</v>
      </c>
      <c r="Q1120" t="s"/>
      <c r="R1120" t="s">
        <v>80</v>
      </c>
      <c r="S1120" t="s">
        <v>718</v>
      </c>
      <c r="T1120" t="s">
        <v>82</v>
      </c>
      <c r="U1120" t="s"/>
      <c r="V1120" t="s">
        <v>83</v>
      </c>
      <c r="W1120" t="s">
        <v>84</v>
      </c>
      <c r="X1120" t="s"/>
      <c r="Y1120" t="s">
        <v>85</v>
      </c>
      <c r="Z1120">
        <f>HYPERLINK("https://hotelmonitor-cachepage.eclerx.com/savepage/tk_1543219034584854_sr_2047.html","info")</f>
        <v/>
      </c>
      <c r="AA1120" t="n">
        <v>-4815327</v>
      </c>
      <c r="AB1120" t="s"/>
      <c r="AC1120" t="s"/>
      <c r="AD1120" t="s">
        <v>86</v>
      </c>
      <c r="AE1120" t="s"/>
      <c r="AF1120" t="s"/>
      <c r="AG1120" t="s"/>
      <c r="AH1120" t="s"/>
      <c r="AI1120" t="s"/>
      <c r="AJ1120" t="s"/>
      <c r="AK1120" t="s">
        <v>87</v>
      </c>
      <c r="AL1120" t="s"/>
      <c r="AM1120" t="s"/>
      <c r="AN1120" t="s">
        <v>87</v>
      </c>
      <c r="AO1120" t="s">
        <v>88</v>
      </c>
      <c r="AP1120" t="n">
        <v>1</v>
      </c>
      <c r="AQ1120" t="s">
        <v>89</v>
      </c>
      <c r="AR1120" t="s">
        <v>107</v>
      </c>
      <c r="AS1120" t="s"/>
      <c r="AT1120" t="s">
        <v>91</v>
      </c>
      <c r="AU1120" t="s"/>
      <c r="AV1120" t="s"/>
      <c r="AW1120" t="s"/>
      <c r="AX1120" t="s"/>
      <c r="AY1120" t="n">
        <v>4815327</v>
      </c>
      <c r="AZ1120" t="s"/>
      <c r="BA1120" t="s"/>
      <c r="BB1120" t="n">
        <v>12619261</v>
      </c>
      <c r="BC1120" t="s"/>
      <c r="BD1120" t="s"/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93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715</v>
      </c>
      <c r="F1121" t="n">
        <v>-1</v>
      </c>
      <c r="G1121" t="s">
        <v>74</v>
      </c>
      <c r="H1121" t="s">
        <v>75</v>
      </c>
      <c r="I1121" t="s"/>
      <c r="J1121" t="s">
        <v>76</v>
      </c>
      <c r="K1121" t="n">
        <v>282</v>
      </c>
      <c r="L1121" t="s">
        <v>77</v>
      </c>
      <c r="M1121" t="s"/>
      <c r="N1121" t="s">
        <v>78</v>
      </c>
      <c r="O1121" t="s">
        <v>79</v>
      </c>
      <c r="P1121" t="s">
        <v>715</v>
      </c>
      <c r="Q1121" t="s"/>
      <c r="R1121" t="s">
        <v>80</v>
      </c>
      <c r="S1121" t="s">
        <v>717</v>
      </c>
      <c r="T1121" t="s">
        <v>82</v>
      </c>
      <c r="U1121" t="s"/>
      <c r="V1121" t="s">
        <v>83</v>
      </c>
      <c r="W1121" t="s">
        <v>84</v>
      </c>
      <c r="X1121" t="s"/>
      <c r="Y1121" t="s">
        <v>85</v>
      </c>
      <c r="Z1121">
        <f>HYPERLINK("https://hotelmonitor-cachepage.eclerx.com/savepage/tk_1543219034584854_sr_2047.html","info")</f>
        <v/>
      </c>
      <c r="AA1121" t="n">
        <v>-4815327</v>
      </c>
      <c r="AB1121" t="s"/>
      <c r="AC1121" t="s"/>
      <c r="AD1121" t="s">
        <v>86</v>
      </c>
      <c r="AE1121" t="s"/>
      <c r="AF1121" t="s"/>
      <c r="AG1121" t="s"/>
      <c r="AH1121" t="s"/>
      <c r="AI1121" t="s"/>
      <c r="AJ1121" t="s"/>
      <c r="AK1121" t="s">
        <v>87</v>
      </c>
      <c r="AL1121" t="s"/>
      <c r="AM1121" t="s"/>
      <c r="AN1121" t="s">
        <v>87</v>
      </c>
      <c r="AO1121" t="s">
        <v>88</v>
      </c>
      <c r="AP1121" t="n">
        <v>1</v>
      </c>
      <c r="AQ1121" t="s">
        <v>89</v>
      </c>
      <c r="AR1121" t="s">
        <v>111</v>
      </c>
      <c r="AS1121" t="s"/>
      <c r="AT1121" t="s">
        <v>91</v>
      </c>
      <c r="AU1121" t="s"/>
      <c r="AV1121" t="s"/>
      <c r="AW1121" t="s"/>
      <c r="AX1121" t="s"/>
      <c r="AY1121" t="n">
        <v>4815327</v>
      </c>
      <c r="AZ1121" t="s"/>
      <c r="BA1121" t="s"/>
      <c r="BB1121" t="n">
        <v>12619261</v>
      </c>
      <c r="BC1121" t="s"/>
      <c r="BD1121" t="s"/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93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720</v>
      </c>
      <c r="F1122" t="n">
        <v>72238</v>
      </c>
      <c r="G1122" t="s">
        <v>74</v>
      </c>
      <c r="H1122" t="s">
        <v>75</v>
      </c>
      <c r="I1122" t="s"/>
      <c r="J1122" t="s">
        <v>76</v>
      </c>
      <c r="K1122" t="n">
        <v>65</v>
      </c>
      <c r="L1122" t="s">
        <v>77</v>
      </c>
      <c r="M1122" t="s"/>
      <c r="N1122" t="s">
        <v>78</v>
      </c>
      <c r="O1122" t="s">
        <v>79</v>
      </c>
      <c r="P1122" t="s">
        <v>720</v>
      </c>
      <c r="Q1122" t="s"/>
      <c r="R1122" t="s">
        <v>80</v>
      </c>
      <c r="S1122" t="s">
        <v>364</v>
      </c>
      <c r="T1122" t="s">
        <v>82</v>
      </c>
      <c r="U1122" t="s"/>
      <c r="V1122" t="s">
        <v>83</v>
      </c>
      <c r="W1122" t="s">
        <v>84</v>
      </c>
      <c r="X1122" t="s"/>
      <c r="Y1122" t="s">
        <v>85</v>
      </c>
      <c r="Z1122">
        <f>HYPERLINK("https://hotelmonitor-cachepage.eclerx.com/savepage/tk_15432193471727126_sr_2047.html","info")</f>
        <v/>
      </c>
      <c r="AA1122" t="n">
        <v>504</v>
      </c>
      <c r="AB1122" t="s"/>
      <c r="AC1122" t="s"/>
      <c r="AD1122" t="s">
        <v>86</v>
      </c>
      <c r="AE1122" t="s"/>
      <c r="AF1122" t="s"/>
      <c r="AG1122" t="s"/>
      <c r="AH1122" t="s"/>
      <c r="AI1122" t="s"/>
      <c r="AJ1122" t="s"/>
      <c r="AK1122" t="s">
        <v>87</v>
      </c>
      <c r="AL1122" t="s"/>
      <c r="AM1122" t="s"/>
      <c r="AN1122" t="s">
        <v>87</v>
      </c>
      <c r="AO1122" t="s">
        <v>88</v>
      </c>
      <c r="AP1122" t="n">
        <v>45</v>
      </c>
      <c r="AQ1122" t="s">
        <v>89</v>
      </c>
      <c r="AR1122" t="s">
        <v>90</v>
      </c>
      <c r="AS1122" t="s"/>
      <c r="AT1122" t="s">
        <v>91</v>
      </c>
      <c r="AU1122" t="s"/>
      <c r="AV1122" t="s"/>
      <c r="AW1122" t="s"/>
      <c r="AX1122" t="s"/>
      <c r="AY1122" t="n">
        <v>2267521</v>
      </c>
      <c r="AZ1122" t="s">
        <v>721</v>
      </c>
      <c r="BA1122" t="s"/>
      <c r="BB1122" t="n">
        <v>295807</v>
      </c>
      <c r="BC1122" t="n">
        <v>-16.54305</v>
      </c>
      <c r="BD1122" t="n">
        <v>28.413992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93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720</v>
      </c>
      <c r="F1123" t="n">
        <v>72238</v>
      </c>
      <c r="G1123" t="s">
        <v>74</v>
      </c>
      <c r="H1123" t="s">
        <v>75</v>
      </c>
      <c r="I1123" t="s"/>
      <c r="J1123" t="s">
        <v>76</v>
      </c>
      <c r="K1123" t="n">
        <v>78</v>
      </c>
      <c r="L1123" t="s">
        <v>77</v>
      </c>
      <c r="M1123" t="s"/>
      <c r="N1123" t="s">
        <v>78</v>
      </c>
      <c r="O1123" t="s">
        <v>79</v>
      </c>
      <c r="P1123" t="s">
        <v>720</v>
      </c>
      <c r="Q1123" t="s"/>
      <c r="R1123" t="s">
        <v>80</v>
      </c>
      <c r="S1123" t="s">
        <v>260</v>
      </c>
      <c r="T1123" t="s">
        <v>82</v>
      </c>
      <c r="U1123" t="s"/>
      <c r="V1123" t="s">
        <v>83</v>
      </c>
      <c r="W1123" t="s">
        <v>84</v>
      </c>
      <c r="X1123" t="s"/>
      <c r="Y1123" t="s">
        <v>85</v>
      </c>
      <c r="Z1123">
        <f>HYPERLINK("https://hotelmonitor-cachepage.eclerx.com/savepage/tk_15432193471727126_sr_2047.html","info")</f>
        <v/>
      </c>
      <c r="AA1123" t="n">
        <v>504</v>
      </c>
      <c r="AB1123" t="s"/>
      <c r="AC1123" t="s"/>
      <c r="AD1123" t="s">
        <v>86</v>
      </c>
      <c r="AE1123" t="s"/>
      <c r="AF1123" t="s"/>
      <c r="AG1123" t="s"/>
      <c r="AH1123" t="s"/>
      <c r="AI1123" t="s"/>
      <c r="AJ1123" t="s"/>
      <c r="AK1123" t="s">
        <v>87</v>
      </c>
      <c r="AL1123" t="s"/>
      <c r="AM1123" t="s"/>
      <c r="AN1123" t="s">
        <v>87</v>
      </c>
      <c r="AO1123" t="s">
        <v>88</v>
      </c>
      <c r="AP1123" t="n">
        <v>45</v>
      </c>
      <c r="AQ1123" t="s">
        <v>89</v>
      </c>
      <c r="AR1123" t="s">
        <v>106</v>
      </c>
      <c r="AS1123" t="s"/>
      <c r="AT1123" t="s">
        <v>91</v>
      </c>
      <c r="AU1123" t="s"/>
      <c r="AV1123" t="s"/>
      <c r="AW1123" t="s"/>
      <c r="AX1123" t="s"/>
      <c r="AY1123" t="n">
        <v>2267521</v>
      </c>
      <c r="AZ1123" t="s">
        <v>721</v>
      </c>
      <c r="BA1123" t="s"/>
      <c r="BB1123" t="n">
        <v>295807</v>
      </c>
      <c r="BC1123" t="n">
        <v>-16.54305</v>
      </c>
      <c r="BD1123" t="n">
        <v>28.413992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93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720</v>
      </c>
      <c r="F1124" t="n">
        <v>72238</v>
      </c>
      <c r="G1124" t="s">
        <v>74</v>
      </c>
      <c r="H1124" t="s">
        <v>75</v>
      </c>
      <c r="I1124" t="s"/>
      <c r="J1124" t="s">
        <v>76</v>
      </c>
      <c r="K1124" t="n">
        <v>283</v>
      </c>
      <c r="L1124" t="s">
        <v>77</v>
      </c>
      <c r="M1124" t="s"/>
      <c r="N1124" t="s">
        <v>78</v>
      </c>
      <c r="O1124" t="s">
        <v>79</v>
      </c>
      <c r="P1124" t="s">
        <v>720</v>
      </c>
      <c r="Q1124" t="s"/>
      <c r="R1124" t="s">
        <v>80</v>
      </c>
      <c r="S1124" t="s">
        <v>718</v>
      </c>
      <c r="T1124" t="s">
        <v>82</v>
      </c>
      <c r="U1124" t="s"/>
      <c r="V1124" t="s">
        <v>83</v>
      </c>
      <c r="W1124" t="s">
        <v>84</v>
      </c>
      <c r="X1124" t="s"/>
      <c r="Y1124" t="s">
        <v>85</v>
      </c>
      <c r="Z1124">
        <f>HYPERLINK("https://hotelmonitor-cachepage.eclerx.com/savepage/tk_15432193471727126_sr_2047.html","info")</f>
        <v/>
      </c>
      <c r="AA1124" t="n">
        <v>504</v>
      </c>
      <c r="AB1124" t="s"/>
      <c r="AC1124" t="s"/>
      <c r="AD1124" t="s">
        <v>86</v>
      </c>
      <c r="AE1124" t="s"/>
      <c r="AF1124" t="s"/>
      <c r="AG1124" t="s"/>
      <c r="AH1124" t="s"/>
      <c r="AI1124" t="s"/>
      <c r="AJ1124" t="s"/>
      <c r="AK1124" t="s">
        <v>87</v>
      </c>
      <c r="AL1124" t="s"/>
      <c r="AM1124" t="s"/>
      <c r="AN1124" t="s">
        <v>87</v>
      </c>
      <c r="AO1124" t="s">
        <v>88</v>
      </c>
      <c r="AP1124" t="n">
        <v>45</v>
      </c>
      <c r="AQ1124" t="s">
        <v>89</v>
      </c>
      <c r="AR1124" t="s">
        <v>126</v>
      </c>
      <c r="AS1124" t="s"/>
      <c r="AT1124" t="s">
        <v>91</v>
      </c>
      <c r="AU1124" t="s"/>
      <c r="AV1124" t="s"/>
      <c r="AW1124" t="s"/>
      <c r="AX1124" t="s"/>
      <c r="AY1124" t="n">
        <v>2267521</v>
      </c>
      <c r="AZ1124" t="s">
        <v>721</v>
      </c>
      <c r="BA1124" t="s"/>
      <c r="BB1124" t="n">
        <v>295807</v>
      </c>
      <c r="BC1124" t="n">
        <v>-16.54305</v>
      </c>
      <c r="BD1124" t="n">
        <v>28.413992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93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720</v>
      </c>
      <c r="F1125" t="n">
        <v>72238</v>
      </c>
      <c r="G1125" t="s">
        <v>74</v>
      </c>
      <c r="H1125" t="s">
        <v>75</v>
      </c>
      <c r="I1125" t="s"/>
      <c r="J1125" t="s">
        <v>76</v>
      </c>
      <c r="K1125" t="n">
        <v>69</v>
      </c>
      <c r="L1125" t="s">
        <v>77</v>
      </c>
      <c r="M1125" t="s"/>
      <c r="N1125" t="s">
        <v>78</v>
      </c>
      <c r="O1125" t="s">
        <v>79</v>
      </c>
      <c r="P1125" t="s">
        <v>720</v>
      </c>
      <c r="Q1125" t="s"/>
      <c r="R1125" t="s">
        <v>80</v>
      </c>
      <c r="S1125" t="s">
        <v>354</v>
      </c>
      <c r="T1125" t="s">
        <v>82</v>
      </c>
      <c r="U1125" t="s"/>
      <c r="V1125" t="s">
        <v>83</v>
      </c>
      <c r="W1125" t="s">
        <v>84</v>
      </c>
      <c r="X1125" t="s"/>
      <c r="Y1125" t="s">
        <v>85</v>
      </c>
      <c r="Z1125">
        <f>HYPERLINK("https://hotelmonitor-cachepage.eclerx.com/savepage/tk_15432193471727126_sr_2047.html","info")</f>
        <v/>
      </c>
      <c r="AA1125" t="n">
        <v>504</v>
      </c>
      <c r="AB1125" t="s"/>
      <c r="AC1125" t="s"/>
      <c r="AD1125" t="s">
        <v>86</v>
      </c>
      <c r="AE1125" t="s"/>
      <c r="AF1125" t="s"/>
      <c r="AG1125" t="s"/>
      <c r="AH1125" t="s"/>
      <c r="AI1125" t="s"/>
      <c r="AJ1125" t="s"/>
      <c r="AK1125" t="s">
        <v>87</v>
      </c>
      <c r="AL1125" t="s"/>
      <c r="AM1125" t="s"/>
      <c r="AN1125" t="s">
        <v>87</v>
      </c>
      <c r="AO1125" t="s">
        <v>88</v>
      </c>
      <c r="AP1125" t="n">
        <v>45</v>
      </c>
      <c r="AQ1125" t="s">
        <v>89</v>
      </c>
      <c r="AR1125" t="s">
        <v>95</v>
      </c>
      <c r="AS1125" t="s"/>
      <c r="AT1125" t="s">
        <v>91</v>
      </c>
      <c r="AU1125" t="s"/>
      <c r="AV1125" t="s"/>
      <c r="AW1125" t="s"/>
      <c r="AX1125" t="s"/>
      <c r="AY1125" t="n">
        <v>2267521</v>
      </c>
      <c r="AZ1125" t="s">
        <v>721</v>
      </c>
      <c r="BA1125" t="s"/>
      <c r="BB1125" t="n">
        <v>295807</v>
      </c>
      <c r="BC1125" t="n">
        <v>-16.54305</v>
      </c>
      <c r="BD1125" t="n">
        <v>28.413992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93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720</v>
      </c>
      <c r="F1126" t="n">
        <v>72238</v>
      </c>
      <c r="G1126" t="s">
        <v>74</v>
      </c>
      <c r="H1126" t="s">
        <v>75</v>
      </c>
      <c r="I1126" t="s"/>
      <c r="J1126" t="s">
        <v>76</v>
      </c>
      <c r="K1126" t="n">
        <v>65</v>
      </c>
      <c r="L1126" t="s">
        <v>77</v>
      </c>
      <c r="M1126" t="s"/>
      <c r="N1126" t="s">
        <v>78</v>
      </c>
      <c r="O1126" t="s">
        <v>79</v>
      </c>
      <c r="P1126" t="s">
        <v>720</v>
      </c>
      <c r="Q1126" t="s"/>
      <c r="R1126" t="s">
        <v>80</v>
      </c>
      <c r="S1126" t="s">
        <v>364</v>
      </c>
      <c r="T1126" t="s">
        <v>82</v>
      </c>
      <c r="U1126" t="s"/>
      <c r="V1126" t="s">
        <v>83</v>
      </c>
      <c r="W1126" t="s">
        <v>84</v>
      </c>
      <c r="X1126" t="s"/>
      <c r="Y1126" t="s">
        <v>85</v>
      </c>
      <c r="Z1126">
        <f>HYPERLINK("https://hotelmonitor-cachepage.eclerx.com/savepage/tk_15432193471727126_sr_2047.html","info")</f>
        <v/>
      </c>
      <c r="AA1126" t="n">
        <v>504</v>
      </c>
      <c r="AB1126" t="s"/>
      <c r="AC1126" t="s"/>
      <c r="AD1126" t="s">
        <v>86</v>
      </c>
      <c r="AE1126" t="s"/>
      <c r="AF1126" t="s"/>
      <c r="AG1126" t="s"/>
      <c r="AH1126" t="s"/>
      <c r="AI1126" t="s"/>
      <c r="AJ1126" t="s"/>
      <c r="AK1126" t="s">
        <v>87</v>
      </c>
      <c r="AL1126" t="s"/>
      <c r="AM1126" t="s"/>
      <c r="AN1126" t="s">
        <v>87</v>
      </c>
      <c r="AO1126" t="s">
        <v>88</v>
      </c>
      <c r="AP1126" t="n">
        <v>45</v>
      </c>
      <c r="AQ1126" t="s">
        <v>89</v>
      </c>
      <c r="AR1126" t="s">
        <v>99</v>
      </c>
      <c r="AS1126" t="s"/>
      <c r="AT1126" t="s">
        <v>91</v>
      </c>
      <c r="AU1126" t="s"/>
      <c r="AV1126" t="s"/>
      <c r="AW1126" t="s"/>
      <c r="AX1126" t="s"/>
      <c r="AY1126" t="n">
        <v>2267521</v>
      </c>
      <c r="AZ1126" t="s">
        <v>721</v>
      </c>
      <c r="BA1126" t="s"/>
      <c r="BB1126" t="n">
        <v>295807</v>
      </c>
      <c r="BC1126" t="n">
        <v>-16.54305</v>
      </c>
      <c r="BD1126" t="n">
        <v>28.413992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93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720</v>
      </c>
      <c r="F1127" t="n">
        <v>72238</v>
      </c>
      <c r="G1127" t="s">
        <v>74</v>
      </c>
      <c r="H1127" t="s">
        <v>75</v>
      </c>
      <c r="I1127" t="s"/>
      <c r="J1127" t="s">
        <v>76</v>
      </c>
      <c r="K1127" t="n">
        <v>69</v>
      </c>
      <c r="L1127" t="s">
        <v>77</v>
      </c>
      <c r="M1127" t="s"/>
      <c r="N1127" t="s">
        <v>78</v>
      </c>
      <c r="O1127" t="s">
        <v>79</v>
      </c>
      <c r="P1127" t="s">
        <v>720</v>
      </c>
      <c r="Q1127" t="s"/>
      <c r="R1127" t="s">
        <v>80</v>
      </c>
      <c r="S1127" t="s">
        <v>354</v>
      </c>
      <c r="T1127" t="s">
        <v>82</v>
      </c>
      <c r="U1127" t="s"/>
      <c r="V1127" t="s">
        <v>83</v>
      </c>
      <c r="W1127" t="s">
        <v>84</v>
      </c>
      <c r="X1127" t="s"/>
      <c r="Y1127" t="s">
        <v>85</v>
      </c>
      <c r="Z1127">
        <f>HYPERLINK("https://hotelmonitor-cachepage.eclerx.com/savepage/tk_15432193471727126_sr_2047.html","info")</f>
        <v/>
      </c>
      <c r="AA1127" t="n">
        <v>504</v>
      </c>
      <c r="AB1127" t="s"/>
      <c r="AC1127" t="s"/>
      <c r="AD1127" t="s">
        <v>86</v>
      </c>
      <c r="AE1127" t="s"/>
      <c r="AF1127" t="s"/>
      <c r="AG1127" t="s"/>
      <c r="AH1127" t="s"/>
      <c r="AI1127" t="s"/>
      <c r="AJ1127" t="s"/>
      <c r="AK1127" t="s">
        <v>87</v>
      </c>
      <c r="AL1127" t="s"/>
      <c r="AM1127" t="s"/>
      <c r="AN1127" t="s">
        <v>87</v>
      </c>
      <c r="AO1127" t="s">
        <v>88</v>
      </c>
      <c r="AP1127" t="n">
        <v>45</v>
      </c>
      <c r="AQ1127" t="s">
        <v>89</v>
      </c>
      <c r="AR1127" t="s">
        <v>97</v>
      </c>
      <c r="AS1127" t="s"/>
      <c r="AT1127" t="s">
        <v>91</v>
      </c>
      <c r="AU1127" t="s"/>
      <c r="AV1127" t="s"/>
      <c r="AW1127" t="s"/>
      <c r="AX1127" t="s"/>
      <c r="AY1127" t="n">
        <v>2267521</v>
      </c>
      <c r="AZ1127" t="s">
        <v>721</v>
      </c>
      <c r="BA1127" t="s"/>
      <c r="BB1127" t="n">
        <v>295807</v>
      </c>
      <c r="BC1127" t="n">
        <v>-16.54305</v>
      </c>
      <c r="BD1127" t="n">
        <v>28.413992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93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720</v>
      </c>
      <c r="F1128" t="n">
        <v>72238</v>
      </c>
      <c r="G1128" t="s">
        <v>74</v>
      </c>
      <c r="H1128" t="s">
        <v>75</v>
      </c>
      <c r="I1128" t="s"/>
      <c r="J1128" t="s">
        <v>76</v>
      </c>
      <c r="K1128" t="n">
        <v>78</v>
      </c>
      <c r="L1128" t="s">
        <v>77</v>
      </c>
      <c r="M1128" t="s"/>
      <c r="N1128" t="s">
        <v>78</v>
      </c>
      <c r="O1128" t="s">
        <v>79</v>
      </c>
      <c r="P1128" t="s">
        <v>720</v>
      </c>
      <c r="Q1128" t="s"/>
      <c r="R1128" t="s">
        <v>80</v>
      </c>
      <c r="S1128" t="s">
        <v>260</v>
      </c>
      <c r="T1128" t="s">
        <v>82</v>
      </c>
      <c r="U1128" t="s"/>
      <c r="V1128" t="s">
        <v>83</v>
      </c>
      <c r="W1128" t="s">
        <v>84</v>
      </c>
      <c r="X1128" t="s"/>
      <c r="Y1128" t="s">
        <v>85</v>
      </c>
      <c r="Z1128">
        <f>HYPERLINK("https://hotelmonitor-cachepage.eclerx.com/savepage/tk_15432193471727126_sr_2047.html","info")</f>
        <v/>
      </c>
      <c r="AA1128" t="n">
        <v>504</v>
      </c>
      <c r="AB1128" t="s"/>
      <c r="AC1128" t="s"/>
      <c r="AD1128" t="s">
        <v>86</v>
      </c>
      <c r="AE1128" t="s"/>
      <c r="AF1128" t="s"/>
      <c r="AG1128" t="s"/>
      <c r="AH1128" t="s"/>
      <c r="AI1128" t="s"/>
      <c r="AJ1128" t="s"/>
      <c r="AK1128" t="s">
        <v>87</v>
      </c>
      <c r="AL1128" t="s"/>
      <c r="AM1128" t="s"/>
      <c r="AN1128" t="s">
        <v>87</v>
      </c>
      <c r="AO1128" t="s">
        <v>88</v>
      </c>
      <c r="AP1128" t="n">
        <v>45</v>
      </c>
      <c r="AQ1128" t="s">
        <v>89</v>
      </c>
      <c r="AR1128" t="s">
        <v>96</v>
      </c>
      <c r="AS1128" t="s"/>
      <c r="AT1128" t="s">
        <v>91</v>
      </c>
      <c r="AU1128" t="s"/>
      <c r="AV1128" t="s"/>
      <c r="AW1128" t="s"/>
      <c r="AX1128" t="s"/>
      <c r="AY1128" t="n">
        <v>2267521</v>
      </c>
      <c r="AZ1128" t="s">
        <v>721</v>
      </c>
      <c r="BA1128" t="s"/>
      <c r="BB1128" t="n">
        <v>295807</v>
      </c>
      <c r="BC1128" t="n">
        <v>-16.54305</v>
      </c>
      <c r="BD1128" t="n">
        <v>28.413992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93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720</v>
      </c>
      <c r="F1129" t="n">
        <v>72238</v>
      </c>
      <c r="G1129" t="s">
        <v>74</v>
      </c>
      <c r="H1129" t="s">
        <v>75</v>
      </c>
      <c r="I1129" t="s"/>
      <c r="J1129" t="s">
        <v>76</v>
      </c>
      <c r="K1129" t="n">
        <v>71</v>
      </c>
      <c r="L1129" t="s">
        <v>77</v>
      </c>
      <c r="M1129" t="s"/>
      <c r="N1129" t="s">
        <v>78</v>
      </c>
      <c r="O1129" t="s">
        <v>79</v>
      </c>
      <c r="P1129" t="s">
        <v>720</v>
      </c>
      <c r="Q1129" t="s"/>
      <c r="R1129" t="s">
        <v>80</v>
      </c>
      <c r="S1129" t="s">
        <v>187</v>
      </c>
      <c r="T1129" t="s">
        <v>82</v>
      </c>
      <c r="U1129" t="s"/>
      <c r="V1129" t="s">
        <v>83</v>
      </c>
      <c r="W1129" t="s">
        <v>84</v>
      </c>
      <c r="X1129" t="s"/>
      <c r="Y1129" t="s">
        <v>85</v>
      </c>
      <c r="Z1129">
        <f>HYPERLINK("https://hotelmonitor-cachepage.eclerx.com/savepage/tk_15432193471727126_sr_2047.html","info")</f>
        <v/>
      </c>
      <c r="AA1129" t="n">
        <v>504</v>
      </c>
      <c r="AB1129" t="s"/>
      <c r="AC1129" t="s"/>
      <c r="AD1129" t="s">
        <v>86</v>
      </c>
      <c r="AE1129" t="s"/>
      <c r="AF1129" t="s"/>
      <c r="AG1129" t="s"/>
      <c r="AH1129" t="s"/>
      <c r="AI1129" t="s"/>
      <c r="AJ1129" t="s"/>
      <c r="AK1129" t="s">
        <v>87</v>
      </c>
      <c r="AL1129" t="s"/>
      <c r="AM1129" t="s"/>
      <c r="AN1129" t="s">
        <v>87</v>
      </c>
      <c r="AO1129" t="s">
        <v>88</v>
      </c>
      <c r="AP1129" t="n">
        <v>45</v>
      </c>
      <c r="AQ1129" t="s">
        <v>89</v>
      </c>
      <c r="AR1129" t="s">
        <v>113</v>
      </c>
      <c r="AS1129" t="s"/>
      <c r="AT1129" t="s">
        <v>91</v>
      </c>
      <c r="AU1129" t="s"/>
      <c r="AV1129" t="s"/>
      <c r="AW1129" t="s"/>
      <c r="AX1129" t="s"/>
      <c r="AY1129" t="n">
        <v>2267521</v>
      </c>
      <c r="AZ1129" t="s">
        <v>721</v>
      </c>
      <c r="BA1129" t="s"/>
      <c r="BB1129" t="n">
        <v>295807</v>
      </c>
      <c r="BC1129" t="n">
        <v>-16.54305</v>
      </c>
      <c r="BD1129" t="n">
        <v>28.413992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93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720</v>
      </c>
      <c r="F1130" t="n">
        <v>72238</v>
      </c>
      <c r="G1130" t="s">
        <v>74</v>
      </c>
      <c r="H1130" t="s">
        <v>75</v>
      </c>
      <c r="I1130" t="s"/>
      <c r="J1130" t="s">
        <v>76</v>
      </c>
      <c r="K1130" t="n">
        <v>78</v>
      </c>
      <c r="L1130" t="s">
        <v>77</v>
      </c>
      <c r="M1130" t="s"/>
      <c r="N1130" t="s">
        <v>78</v>
      </c>
      <c r="O1130" t="s">
        <v>79</v>
      </c>
      <c r="P1130" t="s">
        <v>720</v>
      </c>
      <c r="Q1130" t="s"/>
      <c r="R1130" t="s">
        <v>80</v>
      </c>
      <c r="S1130" t="s">
        <v>260</v>
      </c>
      <c r="T1130" t="s">
        <v>82</v>
      </c>
      <c r="U1130" t="s"/>
      <c r="V1130" t="s">
        <v>83</v>
      </c>
      <c r="W1130" t="s">
        <v>84</v>
      </c>
      <c r="X1130" t="s"/>
      <c r="Y1130" t="s">
        <v>85</v>
      </c>
      <c r="Z1130">
        <f>HYPERLINK("https://hotelmonitor-cachepage.eclerx.com/savepage/tk_15432193471727126_sr_2047.html","info")</f>
        <v/>
      </c>
      <c r="AA1130" t="n">
        <v>504</v>
      </c>
      <c r="AB1130" t="s"/>
      <c r="AC1130" t="s"/>
      <c r="AD1130" t="s">
        <v>86</v>
      </c>
      <c r="AE1130" t="s"/>
      <c r="AF1130" t="s"/>
      <c r="AG1130" t="s"/>
      <c r="AH1130" t="s"/>
      <c r="AI1130" t="s"/>
      <c r="AJ1130" t="s"/>
      <c r="AK1130" t="s">
        <v>87</v>
      </c>
      <c r="AL1130" t="s"/>
      <c r="AM1130" t="s"/>
      <c r="AN1130" t="s">
        <v>87</v>
      </c>
      <c r="AO1130" t="s">
        <v>88</v>
      </c>
      <c r="AP1130" t="n">
        <v>45</v>
      </c>
      <c r="AQ1130" t="s">
        <v>89</v>
      </c>
      <c r="AR1130" t="s">
        <v>299</v>
      </c>
      <c r="AS1130" t="s"/>
      <c r="AT1130" t="s">
        <v>91</v>
      </c>
      <c r="AU1130" t="s"/>
      <c r="AV1130" t="s"/>
      <c r="AW1130" t="s"/>
      <c r="AX1130" t="s"/>
      <c r="AY1130" t="n">
        <v>2267521</v>
      </c>
      <c r="AZ1130" t="s">
        <v>721</v>
      </c>
      <c r="BA1130" t="s"/>
      <c r="BB1130" t="n">
        <v>295807</v>
      </c>
      <c r="BC1130" t="n">
        <v>-16.54305</v>
      </c>
      <c r="BD1130" t="n">
        <v>28.413992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93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720</v>
      </c>
      <c r="F1131" t="n">
        <v>72238</v>
      </c>
      <c r="G1131" t="s">
        <v>74</v>
      </c>
      <c r="H1131" t="s">
        <v>75</v>
      </c>
      <c r="I1131" t="s"/>
      <c r="J1131" t="s">
        <v>76</v>
      </c>
      <c r="K1131" t="n">
        <v>69</v>
      </c>
      <c r="L1131" t="s">
        <v>77</v>
      </c>
      <c r="M1131" t="s"/>
      <c r="N1131" t="s">
        <v>78</v>
      </c>
      <c r="O1131" t="s">
        <v>79</v>
      </c>
      <c r="P1131" t="s">
        <v>720</v>
      </c>
      <c r="Q1131" t="s"/>
      <c r="R1131" t="s">
        <v>80</v>
      </c>
      <c r="S1131" t="s">
        <v>354</v>
      </c>
      <c r="T1131" t="s">
        <v>82</v>
      </c>
      <c r="U1131" t="s"/>
      <c r="V1131" t="s">
        <v>83</v>
      </c>
      <c r="W1131" t="s">
        <v>84</v>
      </c>
      <c r="X1131" t="s"/>
      <c r="Y1131" t="s">
        <v>85</v>
      </c>
      <c r="Z1131">
        <f>HYPERLINK("https://hotelmonitor-cachepage.eclerx.com/savepage/tk_15432193471727126_sr_2047.html","info")</f>
        <v/>
      </c>
      <c r="AA1131" t="n">
        <v>504</v>
      </c>
      <c r="AB1131" t="s"/>
      <c r="AC1131" t="s"/>
      <c r="AD1131" t="s">
        <v>86</v>
      </c>
      <c r="AE1131" t="s"/>
      <c r="AF1131" t="s"/>
      <c r="AG1131" t="s"/>
      <c r="AH1131" t="s"/>
      <c r="AI1131" t="s"/>
      <c r="AJ1131" t="s"/>
      <c r="AK1131" t="s">
        <v>87</v>
      </c>
      <c r="AL1131" t="s"/>
      <c r="AM1131" t="s"/>
      <c r="AN1131" t="s">
        <v>87</v>
      </c>
      <c r="AO1131" t="s">
        <v>88</v>
      </c>
      <c r="AP1131" t="n">
        <v>45</v>
      </c>
      <c r="AQ1131" t="s">
        <v>89</v>
      </c>
      <c r="AR1131" t="s">
        <v>111</v>
      </c>
      <c r="AS1131" t="s"/>
      <c r="AT1131" t="s">
        <v>91</v>
      </c>
      <c r="AU1131" t="s"/>
      <c r="AV1131" t="s"/>
      <c r="AW1131" t="s"/>
      <c r="AX1131" t="s"/>
      <c r="AY1131" t="n">
        <v>2267521</v>
      </c>
      <c r="AZ1131" t="s">
        <v>721</v>
      </c>
      <c r="BA1131" t="s"/>
      <c r="BB1131" t="n">
        <v>295807</v>
      </c>
      <c r="BC1131" t="n">
        <v>-16.54305</v>
      </c>
      <c r="BD1131" t="n">
        <v>28.413992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93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720</v>
      </c>
      <c r="F1132" t="n">
        <v>72238</v>
      </c>
      <c r="G1132" t="s">
        <v>74</v>
      </c>
      <c r="H1132" t="s">
        <v>75</v>
      </c>
      <c r="I1132" t="s"/>
      <c r="J1132" t="s">
        <v>76</v>
      </c>
      <c r="K1132" t="n">
        <v>69</v>
      </c>
      <c r="L1132" t="s">
        <v>77</v>
      </c>
      <c r="M1132" t="s"/>
      <c r="N1132" t="s">
        <v>78</v>
      </c>
      <c r="O1132" t="s">
        <v>79</v>
      </c>
      <c r="P1132" t="s">
        <v>720</v>
      </c>
      <c r="Q1132" t="s"/>
      <c r="R1132" t="s">
        <v>80</v>
      </c>
      <c r="S1132" t="s">
        <v>354</v>
      </c>
      <c r="T1132" t="s">
        <v>82</v>
      </c>
      <c r="U1132" t="s"/>
      <c r="V1132" t="s">
        <v>83</v>
      </c>
      <c r="W1132" t="s">
        <v>84</v>
      </c>
      <c r="X1132" t="s"/>
      <c r="Y1132" t="s">
        <v>85</v>
      </c>
      <c r="Z1132">
        <f>HYPERLINK("https://hotelmonitor-cachepage.eclerx.com/savepage/tk_15432193471727126_sr_2047.html","info")</f>
        <v/>
      </c>
      <c r="AA1132" t="n">
        <v>504</v>
      </c>
      <c r="AB1132" t="s"/>
      <c r="AC1132" t="s"/>
      <c r="AD1132" t="s">
        <v>86</v>
      </c>
      <c r="AE1132" t="s"/>
      <c r="AF1132" t="s"/>
      <c r="AG1132" t="s"/>
      <c r="AH1132" t="s"/>
      <c r="AI1132" t="s"/>
      <c r="AJ1132" t="s"/>
      <c r="AK1132" t="s">
        <v>87</v>
      </c>
      <c r="AL1132" t="s"/>
      <c r="AM1132" t="s"/>
      <c r="AN1132" t="s">
        <v>87</v>
      </c>
      <c r="AO1132" t="s">
        <v>88</v>
      </c>
      <c r="AP1132" t="n">
        <v>45</v>
      </c>
      <c r="AQ1132" t="s">
        <v>89</v>
      </c>
      <c r="AR1132" t="s">
        <v>116</v>
      </c>
      <c r="AS1132" t="s"/>
      <c r="AT1132" t="s">
        <v>91</v>
      </c>
      <c r="AU1132" t="s"/>
      <c r="AV1132" t="s"/>
      <c r="AW1132" t="s"/>
      <c r="AX1132" t="s"/>
      <c r="AY1132" t="n">
        <v>2267521</v>
      </c>
      <c r="AZ1132" t="s">
        <v>721</v>
      </c>
      <c r="BA1132" t="s"/>
      <c r="BB1132" t="n">
        <v>295807</v>
      </c>
      <c r="BC1132" t="n">
        <v>-16.54305</v>
      </c>
      <c r="BD1132" t="n">
        <v>28.413992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93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720</v>
      </c>
      <c r="F1133" t="n">
        <v>72238</v>
      </c>
      <c r="G1133" t="s">
        <v>74</v>
      </c>
      <c r="H1133" t="s">
        <v>75</v>
      </c>
      <c r="I1133" t="s"/>
      <c r="J1133" t="s">
        <v>76</v>
      </c>
      <c r="K1133" t="n">
        <v>68</v>
      </c>
      <c r="L1133" t="s">
        <v>77</v>
      </c>
      <c r="M1133" t="s"/>
      <c r="N1133" t="s">
        <v>78</v>
      </c>
      <c r="O1133" t="s">
        <v>79</v>
      </c>
      <c r="P1133" t="s">
        <v>720</v>
      </c>
      <c r="Q1133" t="s"/>
      <c r="R1133" t="s">
        <v>80</v>
      </c>
      <c r="S1133" t="s">
        <v>223</v>
      </c>
      <c r="T1133" t="s">
        <v>82</v>
      </c>
      <c r="U1133" t="s"/>
      <c r="V1133" t="s">
        <v>83</v>
      </c>
      <c r="W1133" t="s">
        <v>84</v>
      </c>
      <c r="X1133" t="s"/>
      <c r="Y1133" t="s">
        <v>85</v>
      </c>
      <c r="Z1133">
        <f>HYPERLINK("https://hotelmonitor-cachepage.eclerx.com/savepage/tk_15432193471727126_sr_2047.html","info")</f>
        <v/>
      </c>
      <c r="AA1133" t="n">
        <v>504</v>
      </c>
      <c r="AB1133" t="s"/>
      <c r="AC1133" t="s"/>
      <c r="AD1133" t="s">
        <v>86</v>
      </c>
      <c r="AE1133" t="s"/>
      <c r="AF1133" t="s"/>
      <c r="AG1133" t="s"/>
      <c r="AH1133" t="s"/>
      <c r="AI1133" t="s"/>
      <c r="AJ1133" t="s"/>
      <c r="AK1133" t="s">
        <v>87</v>
      </c>
      <c r="AL1133" t="s"/>
      <c r="AM1133" t="s"/>
      <c r="AN1133" t="s">
        <v>87</v>
      </c>
      <c r="AO1133" t="s">
        <v>88</v>
      </c>
      <c r="AP1133" t="n">
        <v>45</v>
      </c>
      <c r="AQ1133" t="s">
        <v>89</v>
      </c>
      <c r="AR1133" t="s">
        <v>109</v>
      </c>
      <c r="AS1133" t="s"/>
      <c r="AT1133" t="s">
        <v>91</v>
      </c>
      <c r="AU1133" t="s"/>
      <c r="AV1133" t="s"/>
      <c r="AW1133" t="s"/>
      <c r="AX1133" t="s"/>
      <c r="AY1133" t="n">
        <v>2267521</v>
      </c>
      <c r="AZ1133" t="s">
        <v>721</v>
      </c>
      <c r="BA1133" t="s"/>
      <c r="BB1133" t="n">
        <v>295807</v>
      </c>
      <c r="BC1133" t="n">
        <v>-16.54305</v>
      </c>
      <c r="BD1133" t="n">
        <v>28.413992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93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720</v>
      </c>
      <c r="F1134" t="n">
        <v>72238</v>
      </c>
      <c r="G1134" t="s">
        <v>74</v>
      </c>
      <c r="H1134" t="s">
        <v>75</v>
      </c>
      <c r="I1134" t="s"/>
      <c r="J1134" t="s">
        <v>76</v>
      </c>
      <c r="K1134" t="n">
        <v>66</v>
      </c>
      <c r="L1134" t="s">
        <v>77</v>
      </c>
      <c r="M1134" t="s"/>
      <c r="N1134" t="s">
        <v>78</v>
      </c>
      <c r="O1134" t="s">
        <v>79</v>
      </c>
      <c r="P1134" t="s">
        <v>720</v>
      </c>
      <c r="Q1134" t="s"/>
      <c r="R1134" t="s">
        <v>80</v>
      </c>
      <c r="S1134" t="s">
        <v>120</v>
      </c>
      <c r="T1134" t="s">
        <v>82</v>
      </c>
      <c r="U1134" t="s"/>
      <c r="V1134" t="s">
        <v>83</v>
      </c>
      <c r="W1134" t="s">
        <v>84</v>
      </c>
      <c r="X1134" t="s"/>
      <c r="Y1134" t="s">
        <v>85</v>
      </c>
      <c r="Z1134">
        <f>HYPERLINK("https://hotelmonitor-cachepage.eclerx.com/savepage/tk_15432193471727126_sr_2047.html","info")</f>
        <v/>
      </c>
      <c r="AA1134" t="n">
        <v>504</v>
      </c>
      <c r="AB1134" t="s"/>
      <c r="AC1134" t="s"/>
      <c r="AD1134" t="s">
        <v>86</v>
      </c>
      <c r="AE1134" t="s"/>
      <c r="AF1134" t="s"/>
      <c r="AG1134" t="s"/>
      <c r="AH1134" t="s"/>
      <c r="AI1134" t="s"/>
      <c r="AJ1134" t="s"/>
      <c r="AK1134" t="s">
        <v>87</v>
      </c>
      <c r="AL1134" t="s"/>
      <c r="AM1134" t="s"/>
      <c r="AN1134" t="s">
        <v>87</v>
      </c>
      <c r="AO1134" t="s">
        <v>88</v>
      </c>
      <c r="AP1134" t="n">
        <v>45</v>
      </c>
      <c r="AQ1134" t="s">
        <v>89</v>
      </c>
      <c r="AR1134" t="s">
        <v>105</v>
      </c>
      <c r="AS1134" t="s"/>
      <c r="AT1134" t="s">
        <v>91</v>
      </c>
      <c r="AU1134" t="s"/>
      <c r="AV1134" t="s"/>
      <c r="AW1134" t="s"/>
      <c r="AX1134" t="s"/>
      <c r="AY1134" t="n">
        <v>2267521</v>
      </c>
      <c r="AZ1134" t="s">
        <v>721</v>
      </c>
      <c r="BA1134" t="s"/>
      <c r="BB1134" t="n">
        <v>295807</v>
      </c>
      <c r="BC1134" t="n">
        <v>-16.54305</v>
      </c>
      <c r="BD1134" t="n">
        <v>28.413992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93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720</v>
      </c>
      <c r="F1135" t="n">
        <v>72238</v>
      </c>
      <c r="G1135" t="s">
        <v>74</v>
      </c>
      <c r="H1135" t="s">
        <v>75</v>
      </c>
      <c r="I1135" t="s"/>
      <c r="J1135" t="s">
        <v>76</v>
      </c>
      <c r="K1135" t="n">
        <v>70</v>
      </c>
      <c r="L1135" t="s">
        <v>77</v>
      </c>
      <c r="M1135" t="s"/>
      <c r="N1135" t="s">
        <v>78</v>
      </c>
      <c r="O1135" t="s">
        <v>79</v>
      </c>
      <c r="P1135" t="s">
        <v>720</v>
      </c>
      <c r="Q1135" t="s"/>
      <c r="R1135" t="s">
        <v>80</v>
      </c>
      <c r="S1135" t="s">
        <v>183</v>
      </c>
      <c r="T1135" t="s">
        <v>82</v>
      </c>
      <c r="U1135" t="s"/>
      <c r="V1135" t="s">
        <v>83</v>
      </c>
      <c r="W1135" t="s">
        <v>84</v>
      </c>
      <c r="X1135" t="s"/>
      <c r="Y1135" t="s">
        <v>85</v>
      </c>
      <c r="Z1135">
        <f>HYPERLINK("https://hotelmonitor-cachepage.eclerx.com/savepage/tk_15432193471727126_sr_2047.html","info")</f>
        <v/>
      </c>
      <c r="AA1135" t="n">
        <v>504</v>
      </c>
      <c r="AB1135" t="s"/>
      <c r="AC1135" t="s"/>
      <c r="AD1135" t="s">
        <v>86</v>
      </c>
      <c r="AE1135" t="s"/>
      <c r="AF1135" t="s"/>
      <c r="AG1135" t="s"/>
      <c r="AH1135" t="s"/>
      <c r="AI1135" t="s"/>
      <c r="AJ1135" t="s"/>
      <c r="AK1135" t="s">
        <v>87</v>
      </c>
      <c r="AL1135" t="s"/>
      <c r="AM1135" t="s"/>
      <c r="AN1135" t="s">
        <v>87</v>
      </c>
      <c r="AO1135" t="s">
        <v>88</v>
      </c>
      <c r="AP1135" t="n">
        <v>45</v>
      </c>
      <c r="AQ1135" t="s">
        <v>89</v>
      </c>
      <c r="AR1135" t="s">
        <v>115</v>
      </c>
      <c r="AS1135" t="s"/>
      <c r="AT1135" t="s">
        <v>91</v>
      </c>
      <c r="AU1135" t="s"/>
      <c r="AV1135" t="s"/>
      <c r="AW1135" t="s"/>
      <c r="AX1135" t="s"/>
      <c r="AY1135" t="n">
        <v>2267521</v>
      </c>
      <c r="AZ1135" t="s">
        <v>721</v>
      </c>
      <c r="BA1135" t="s"/>
      <c r="BB1135" t="n">
        <v>295807</v>
      </c>
      <c r="BC1135" t="n">
        <v>-16.54305</v>
      </c>
      <c r="BD1135" t="n">
        <v>28.413992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93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722</v>
      </c>
      <c r="F1136" t="n">
        <v>72195</v>
      </c>
      <c r="G1136" t="s">
        <v>74</v>
      </c>
      <c r="H1136" t="s">
        <v>75</v>
      </c>
      <c r="I1136" t="s"/>
      <c r="J1136" t="s">
        <v>76</v>
      </c>
      <c r="K1136" t="n">
        <v>62</v>
      </c>
      <c r="L1136" t="s">
        <v>77</v>
      </c>
      <c r="M1136" t="s"/>
      <c r="N1136" t="s">
        <v>78</v>
      </c>
      <c r="O1136" t="s">
        <v>79</v>
      </c>
      <c r="P1136" t="s">
        <v>723</v>
      </c>
      <c r="Q1136" t="s"/>
      <c r="R1136" t="s">
        <v>80</v>
      </c>
      <c r="S1136" t="s">
        <v>144</v>
      </c>
      <c r="T1136" t="s">
        <v>82</v>
      </c>
      <c r="U1136" t="s"/>
      <c r="V1136" t="s">
        <v>83</v>
      </c>
      <c r="W1136" t="s">
        <v>84</v>
      </c>
      <c r="X1136" t="s"/>
      <c r="Y1136" t="s">
        <v>85</v>
      </c>
      <c r="Z1136">
        <f>HYPERLINK("https://hotelmonitor-cachepage.eclerx.com/savepage/tk_15432197693814952_sr_2047.html","info")</f>
        <v/>
      </c>
      <c r="AA1136" t="n">
        <v>1154</v>
      </c>
      <c r="AB1136" t="s"/>
      <c r="AC1136" t="s"/>
      <c r="AD1136" t="s">
        <v>86</v>
      </c>
      <c r="AE1136" t="s"/>
      <c r="AF1136" t="s"/>
      <c r="AG1136" t="s"/>
      <c r="AH1136" t="s"/>
      <c r="AI1136" t="s"/>
      <c r="AJ1136" t="s"/>
      <c r="AK1136" t="s">
        <v>87</v>
      </c>
      <c r="AL1136" t="s"/>
      <c r="AM1136" t="s"/>
      <c r="AN1136" t="s">
        <v>87</v>
      </c>
      <c r="AO1136" t="s">
        <v>88</v>
      </c>
      <c r="AP1136" t="n">
        <v>105</v>
      </c>
      <c r="AQ1136" t="s">
        <v>89</v>
      </c>
      <c r="AR1136" t="s">
        <v>96</v>
      </c>
      <c r="AS1136" t="s"/>
      <c r="AT1136" t="s">
        <v>91</v>
      </c>
      <c r="AU1136" t="s"/>
      <c r="AV1136" t="s"/>
      <c r="AW1136" t="s"/>
      <c r="AX1136" t="s"/>
      <c r="AY1136" t="n">
        <v>2267657</v>
      </c>
      <c r="AZ1136" t="s">
        <v>724</v>
      </c>
      <c r="BA1136" t="s"/>
      <c r="BB1136" t="n">
        <v>291589</v>
      </c>
      <c r="BC1136" t="s"/>
      <c r="BD1136" t="s"/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93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722</v>
      </c>
      <c r="F1137" t="n">
        <v>72195</v>
      </c>
      <c r="G1137" t="s">
        <v>74</v>
      </c>
      <c r="H1137" t="s">
        <v>75</v>
      </c>
      <c r="I1137" t="s"/>
      <c r="J1137" t="s">
        <v>76</v>
      </c>
      <c r="K1137" t="n">
        <v>99</v>
      </c>
      <c r="L1137" t="s">
        <v>77</v>
      </c>
      <c r="M1137" t="s"/>
      <c r="N1137" t="s">
        <v>78</v>
      </c>
      <c r="O1137" t="s">
        <v>79</v>
      </c>
      <c r="P1137" t="s">
        <v>723</v>
      </c>
      <c r="Q1137" t="s"/>
      <c r="R1137" t="s">
        <v>80</v>
      </c>
      <c r="S1137" t="s">
        <v>174</v>
      </c>
      <c r="T1137" t="s">
        <v>82</v>
      </c>
      <c r="U1137" t="s"/>
      <c r="V1137" t="s">
        <v>83</v>
      </c>
      <c r="W1137" t="s">
        <v>84</v>
      </c>
      <c r="X1137" t="s"/>
      <c r="Y1137" t="s">
        <v>85</v>
      </c>
      <c r="Z1137">
        <f>HYPERLINK("https://hotelmonitor-cachepage.eclerx.com/savepage/tk_15432197693814952_sr_2047.html","info")</f>
        <v/>
      </c>
      <c r="AA1137" t="n">
        <v>1154</v>
      </c>
      <c r="AB1137" t="s"/>
      <c r="AC1137" t="s"/>
      <c r="AD1137" t="s">
        <v>86</v>
      </c>
      <c r="AE1137" t="s"/>
      <c r="AF1137" t="s"/>
      <c r="AG1137" t="s"/>
      <c r="AH1137" t="s"/>
      <c r="AI1137" t="s"/>
      <c r="AJ1137" t="s"/>
      <c r="AK1137" t="s">
        <v>87</v>
      </c>
      <c r="AL1137" t="s"/>
      <c r="AM1137" t="s"/>
      <c r="AN1137" t="s">
        <v>87</v>
      </c>
      <c r="AO1137" t="s">
        <v>88</v>
      </c>
      <c r="AP1137" t="n">
        <v>105</v>
      </c>
      <c r="AQ1137" t="s">
        <v>89</v>
      </c>
      <c r="AR1137" t="s">
        <v>95</v>
      </c>
      <c r="AS1137" t="s"/>
      <c r="AT1137" t="s">
        <v>91</v>
      </c>
      <c r="AU1137" t="s"/>
      <c r="AV1137" t="s"/>
      <c r="AW1137" t="s"/>
      <c r="AX1137" t="s"/>
      <c r="AY1137" t="n">
        <v>2267657</v>
      </c>
      <c r="AZ1137" t="s">
        <v>724</v>
      </c>
      <c r="BA1137" t="s"/>
      <c r="BB1137" t="n">
        <v>291589</v>
      </c>
      <c r="BC1137" t="s"/>
      <c r="BD1137" t="s"/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93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722</v>
      </c>
      <c r="F1138" t="n">
        <v>72195</v>
      </c>
      <c r="G1138" t="s">
        <v>74</v>
      </c>
      <c r="H1138" t="s">
        <v>75</v>
      </c>
      <c r="I1138" t="s"/>
      <c r="J1138" t="s">
        <v>76</v>
      </c>
      <c r="K1138" t="n">
        <v>99</v>
      </c>
      <c r="L1138" t="s">
        <v>77</v>
      </c>
      <c r="M1138" t="s"/>
      <c r="N1138" t="s">
        <v>78</v>
      </c>
      <c r="O1138" t="s">
        <v>79</v>
      </c>
      <c r="P1138" t="s">
        <v>723</v>
      </c>
      <c r="Q1138" t="s"/>
      <c r="R1138" t="s">
        <v>80</v>
      </c>
      <c r="S1138" t="s">
        <v>174</v>
      </c>
      <c r="T1138" t="s">
        <v>82</v>
      </c>
      <c r="U1138" t="s"/>
      <c r="V1138" t="s">
        <v>83</v>
      </c>
      <c r="W1138" t="s">
        <v>84</v>
      </c>
      <c r="X1138" t="s"/>
      <c r="Y1138" t="s">
        <v>85</v>
      </c>
      <c r="Z1138">
        <f>HYPERLINK("https://hotelmonitor-cachepage.eclerx.com/savepage/tk_15432197693814952_sr_2047.html","info")</f>
        <v/>
      </c>
      <c r="AA1138" t="n">
        <v>1154</v>
      </c>
      <c r="AB1138" t="s"/>
      <c r="AC1138" t="s"/>
      <c r="AD1138" t="s">
        <v>86</v>
      </c>
      <c r="AE1138" t="s"/>
      <c r="AF1138" t="s"/>
      <c r="AG1138" t="s"/>
      <c r="AH1138" t="s"/>
      <c r="AI1138" t="s"/>
      <c r="AJ1138" t="s"/>
      <c r="AK1138" t="s">
        <v>87</v>
      </c>
      <c r="AL1138" t="s"/>
      <c r="AM1138" t="s"/>
      <c r="AN1138" t="s">
        <v>87</v>
      </c>
      <c r="AO1138" t="s">
        <v>88</v>
      </c>
      <c r="AP1138" t="n">
        <v>105</v>
      </c>
      <c r="AQ1138" t="s">
        <v>89</v>
      </c>
      <c r="AR1138" t="s">
        <v>97</v>
      </c>
      <c r="AS1138" t="s"/>
      <c r="AT1138" t="s">
        <v>91</v>
      </c>
      <c r="AU1138" t="s"/>
      <c r="AV1138" t="s"/>
      <c r="AW1138" t="s"/>
      <c r="AX1138" t="s"/>
      <c r="AY1138" t="n">
        <v>2267657</v>
      </c>
      <c r="AZ1138" t="s">
        <v>724</v>
      </c>
      <c r="BA1138" t="s"/>
      <c r="BB1138" t="n">
        <v>291589</v>
      </c>
      <c r="BC1138" t="s"/>
      <c r="BD1138" t="s"/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93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722</v>
      </c>
      <c r="F1139" t="n">
        <v>72195</v>
      </c>
      <c r="G1139" t="s">
        <v>74</v>
      </c>
      <c r="H1139" t="s">
        <v>75</v>
      </c>
      <c r="I1139" t="s"/>
      <c r="J1139" t="s">
        <v>76</v>
      </c>
      <c r="K1139" t="n">
        <v>62</v>
      </c>
      <c r="L1139" t="s">
        <v>77</v>
      </c>
      <c r="M1139" t="s"/>
      <c r="N1139" t="s">
        <v>78</v>
      </c>
      <c r="O1139" t="s">
        <v>79</v>
      </c>
      <c r="P1139" t="s">
        <v>723</v>
      </c>
      <c r="Q1139" t="s"/>
      <c r="R1139" t="s">
        <v>80</v>
      </c>
      <c r="S1139" t="s">
        <v>144</v>
      </c>
      <c r="T1139" t="s">
        <v>82</v>
      </c>
      <c r="U1139" t="s"/>
      <c r="V1139" t="s">
        <v>83</v>
      </c>
      <c r="W1139" t="s">
        <v>84</v>
      </c>
      <c r="X1139" t="s"/>
      <c r="Y1139" t="s">
        <v>85</v>
      </c>
      <c r="Z1139">
        <f>HYPERLINK("https://hotelmonitor-cachepage.eclerx.com/savepage/tk_15432197693814952_sr_2047.html","info")</f>
        <v/>
      </c>
      <c r="AA1139" t="n">
        <v>1154</v>
      </c>
      <c r="AB1139" t="s"/>
      <c r="AC1139" t="s"/>
      <c r="AD1139" t="s">
        <v>86</v>
      </c>
      <c r="AE1139" t="s"/>
      <c r="AF1139" t="s"/>
      <c r="AG1139" t="s"/>
      <c r="AH1139" t="s"/>
      <c r="AI1139" t="s"/>
      <c r="AJ1139" t="s"/>
      <c r="AK1139" t="s">
        <v>87</v>
      </c>
      <c r="AL1139" t="s"/>
      <c r="AM1139" t="s"/>
      <c r="AN1139" t="s">
        <v>87</v>
      </c>
      <c r="AO1139" t="s">
        <v>88</v>
      </c>
      <c r="AP1139" t="n">
        <v>105</v>
      </c>
      <c r="AQ1139" t="s">
        <v>89</v>
      </c>
      <c r="AR1139" t="s">
        <v>106</v>
      </c>
      <c r="AS1139" t="s"/>
      <c r="AT1139" t="s">
        <v>91</v>
      </c>
      <c r="AU1139" t="s"/>
      <c r="AV1139" t="s"/>
      <c r="AW1139" t="s"/>
      <c r="AX1139" t="s"/>
      <c r="AY1139" t="n">
        <v>2267657</v>
      </c>
      <c r="AZ1139" t="s">
        <v>724</v>
      </c>
      <c r="BA1139" t="s"/>
      <c r="BB1139" t="n">
        <v>291589</v>
      </c>
      <c r="BC1139" t="s"/>
      <c r="BD1139" t="s"/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93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722</v>
      </c>
      <c r="F1140" t="n">
        <v>72195</v>
      </c>
      <c r="G1140" t="s">
        <v>74</v>
      </c>
      <c r="H1140" t="s">
        <v>75</v>
      </c>
      <c r="I1140" t="s"/>
      <c r="J1140" t="s">
        <v>76</v>
      </c>
      <c r="K1140" t="n">
        <v>99</v>
      </c>
      <c r="L1140" t="s">
        <v>77</v>
      </c>
      <c r="M1140" t="s"/>
      <c r="N1140" t="s">
        <v>78</v>
      </c>
      <c r="O1140" t="s">
        <v>79</v>
      </c>
      <c r="P1140" t="s">
        <v>723</v>
      </c>
      <c r="Q1140" t="s"/>
      <c r="R1140" t="s">
        <v>80</v>
      </c>
      <c r="S1140" t="s">
        <v>174</v>
      </c>
      <c r="T1140" t="s">
        <v>82</v>
      </c>
      <c r="U1140" t="s"/>
      <c r="V1140" t="s">
        <v>83</v>
      </c>
      <c r="W1140" t="s">
        <v>84</v>
      </c>
      <c r="X1140" t="s"/>
      <c r="Y1140" t="s">
        <v>85</v>
      </c>
      <c r="Z1140">
        <f>HYPERLINK("https://hotelmonitor-cachepage.eclerx.com/savepage/tk_15432197693814952_sr_2047.html","info")</f>
        <v/>
      </c>
      <c r="AA1140" t="n">
        <v>1154</v>
      </c>
      <c r="AB1140" t="s"/>
      <c r="AC1140" t="s"/>
      <c r="AD1140" t="s">
        <v>86</v>
      </c>
      <c r="AE1140" t="s"/>
      <c r="AF1140" t="s"/>
      <c r="AG1140" t="s"/>
      <c r="AH1140" t="s"/>
      <c r="AI1140" t="s"/>
      <c r="AJ1140" t="s"/>
      <c r="AK1140" t="s">
        <v>87</v>
      </c>
      <c r="AL1140" t="s"/>
      <c r="AM1140" t="s"/>
      <c r="AN1140" t="s">
        <v>87</v>
      </c>
      <c r="AO1140" t="s">
        <v>88</v>
      </c>
      <c r="AP1140" t="n">
        <v>105</v>
      </c>
      <c r="AQ1140" t="s">
        <v>89</v>
      </c>
      <c r="AR1140" t="s">
        <v>116</v>
      </c>
      <c r="AS1140" t="s"/>
      <c r="AT1140" t="s">
        <v>91</v>
      </c>
      <c r="AU1140" t="s"/>
      <c r="AV1140" t="s"/>
      <c r="AW1140" t="s"/>
      <c r="AX1140" t="s"/>
      <c r="AY1140" t="n">
        <v>2267657</v>
      </c>
      <c r="AZ1140" t="s">
        <v>724</v>
      </c>
      <c r="BA1140" t="s"/>
      <c r="BB1140" t="n">
        <v>291589</v>
      </c>
      <c r="BC1140" t="s"/>
      <c r="BD1140" t="s"/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93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722</v>
      </c>
      <c r="F1141" t="n">
        <v>72195</v>
      </c>
      <c r="G1141" t="s">
        <v>74</v>
      </c>
      <c r="H1141" t="s">
        <v>75</v>
      </c>
      <c r="I1141" t="s"/>
      <c r="J1141" t="s">
        <v>76</v>
      </c>
      <c r="K1141" t="n">
        <v>62</v>
      </c>
      <c r="L1141" t="s">
        <v>77</v>
      </c>
      <c r="M1141" t="s"/>
      <c r="N1141" t="s">
        <v>78</v>
      </c>
      <c r="O1141" t="s">
        <v>79</v>
      </c>
      <c r="P1141" t="s">
        <v>723</v>
      </c>
      <c r="Q1141" t="s"/>
      <c r="R1141" t="s">
        <v>80</v>
      </c>
      <c r="S1141" t="s">
        <v>144</v>
      </c>
      <c r="T1141" t="s">
        <v>82</v>
      </c>
      <c r="U1141" t="s"/>
      <c r="V1141" t="s">
        <v>83</v>
      </c>
      <c r="W1141" t="s">
        <v>84</v>
      </c>
      <c r="X1141" t="s"/>
      <c r="Y1141" t="s">
        <v>85</v>
      </c>
      <c r="Z1141">
        <f>HYPERLINK("https://hotelmonitor-cachepage.eclerx.com/savepage/tk_15432197693814952_sr_2047.html","info")</f>
        <v/>
      </c>
      <c r="AA1141" t="n">
        <v>1154</v>
      </c>
      <c r="AB1141" t="s"/>
      <c r="AC1141" t="s"/>
      <c r="AD1141" t="s">
        <v>86</v>
      </c>
      <c r="AE1141" t="s"/>
      <c r="AF1141" t="s"/>
      <c r="AG1141" t="s"/>
      <c r="AH1141" t="s"/>
      <c r="AI1141" t="s"/>
      <c r="AJ1141" t="s"/>
      <c r="AK1141" t="s">
        <v>87</v>
      </c>
      <c r="AL1141" t="s"/>
      <c r="AM1141" t="s"/>
      <c r="AN1141" t="s">
        <v>87</v>
      </c>
      <c r="AO1141" t="s">
        <v>88</v>
      </c>
      <c r="AP1141" t="n">
        <v>105</v>
      </c>
      <c r="AQ1141" t="s">
        <v>89</v>
      </c>
      <c r="AR1141" t="s">
        <v>113</v>
      </c>
      <c r="AS1141" t="s"/>
      <c r="AT1141" t="s">
        <v>91</v>
      </c>
      <c r="AU1141" t="s"/>
      <c r="AV1141" t="s"/>
      <c r="AW1141" t="s"/>
      <c r="AX1141" t="s"/>
      <c r="AY1141" t="n">
        <v>2267657</v>
      </c>
      <c r="AZ1141" t="s">
        <v>724</v>
      </c>
      <c r="BA1141" t="s"/>
      <c r="BB1141" t="n">
        <v>291589</v>
      </c>
      <c r="BC1141" t="s"/>
      <c r="BD1141" t="s"/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93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722</v>
      </c>
      <c r="F1142" t="n">
        <v>72195</v>
      </c>
      <c r="G1142" t="s">
        <v>74</v>
      </c>
      <c r="H1142" t="s">
        <v>75</v>
      </c>
      <c r="I1142" t="s"/>
      <c r="J1142" t="s">
        <v>76</v>
      </c>
      <c r="K1142" t="n">
        <v>62</v>
      </c>
      <c r="L1142" t="s">
        <v>77</v>
      </c>
      <c r="M1142" t="s"/>
      <c r="N1142" t="s">
        <v>78</v>
      </c>
      <c r="O1142" t="s">
        <v>79</v>
      </c>
      <c r="P1142" t="s">
        <v>723</v>
      </c>
      <c r="Q1142" t="s"/>
      <c r="R1142" t="s">
        <v>80</v>
      </c>
      <c r="S1142" t="s">
        <v>144</v>
      </c>
      <c r="T1142" t="s">
        <v>82</v>
      </c>
      <c r="U1142" t="s"/>
      <c r="V1142" t="s">
        <v>83</v>
      </c>
      <c r="W1142" t="s">
        <v>84</v>
      </c>
      <c r="X1142" t="s"/>
      <c r="Y1142" t="s">
        <v>85</v>
      </c>
      <c r="Z1142">
        <f>HYPERLINK("https://hotelmonitor-cachepage.eclerx.com/savepage/tk_15432197693814952_sr_2047.html","info")</f>
        <v/>
      </c>
      <c r="AA1142" t="n">
        <v>1154</v>
      </c>
      <c r="AB1142" t="s"/>
      <c r="AC1142" t="s"/>
      <c r="AD1142" t="s">
        <v>86</v>
      </c>
      <c r="AE1142" t="s"/>
      <c r="AF1142" t="s"/>
      <c r="AG1142" t="s"/>
      <c r="AH1142" t="s"/>
      <c r="AI1142" t="s"/>
      <c r="AJ1142" t="s"/>
      <c r="AK1142" t="s">
        <v>87</v>
      </c>
      <c r="AL1142" t="s"/>
      <c r="AM1142" t="s"/>
      <c r="AN1142" t="s">
        <v>87</v>
      </c>
      <c r="AO1142" t="s">
        <v>88</v>
      </c>
      <c r="AP1142" t="n">
        <v>105</v>
      </c>
      <c r="AQ1142" t="s">
        <v>89</v>
      </c>
      <c r="AR1142" t="s">
        <v>107</v>
      </c>
      <c r="AS1142" t="s"/>
      <c r="AT1142" t="s">
        <v>91</v>
      </c>
      <c r="AU1142" t="s"/>
      <c r="AV1142" t="s"/>
      <c r="AW1142" t="s"/>
      <c r="AX1142" t="s"/>
      <c r="AY1142" t="n">
        <v>2267657</v>
      </c>
      <c r="AZ1142" t="s">
        <v>724</v>
      </c>
      <c r="BA1142" t="s"/>
      <c r="BB1142" t="n">
        <v>291589</v>
      </c>
      <c r="BC1142" t="s"/>
      <c r="BD1142" t="s"/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93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722</v>
      </c>
      <c r="F1143" t="n">
        <v>72195</v>
      </c>
      <c r="G1143" t="s">
        <v>74</v>
      </c>
      <c r="H1143" t="s">
        <v>75</v>
      </c>
      <c r="I1143" t="s"/>
      <c r="J1143" t="s">
        <v>76</v>
      </c>
      <c r="K1143" t="n">
        <v>62</v>
      </c>
      <c r="L1143" t="s">
        <v>77</v>
      </c>
      <c r="M1143" t="s"/>
      <c r="N1143" t="s">
        <v>78</v>
      </c>
      <c r="O1143" t="s">
        <v>79</v>
      </c>
      <c r="P1143" t="s">
        <v>723</v>
      </c>
      <c r="Q1143" t="s"/>
      <c r="R1143" t="s">
        <v>80</v>
      </c>
      <c r="S1143" t="s">
        <v>144</v>
      </c>
      <c r="T1143" t="s">
        <v>82</v>
      </c>
      <c r="U1143" t="s"/>
      <c r="V1143" t="s">
        <v>83</v>
      </c>
      <c r="W1143" t="s">
        <v>84</v>
      </c>
      <c r="X1143" t="s"/>
      <c r="Y1143" t="s">
        <v>85</v>
      </c>
      <c r="Z1143">
        <f>HYPERLINK("https://hotelmonitor-cachepage.eclerx.com/savepage/tk_15432197693814952_sr_2047.html","info")</f>
        <v/>
      </c>
      <c r="AA1143" t="n">
        <v>1154</v>
      </c>
      <c r="AB1143" t="s"/>
      <c r="AC1143" t="s"/>
      <c r="AD1143" t="s">
        <v>86</v>
      </c>
      <c r="AE1143" t="s"/>
      <c r="AF1143" t="s"/>
      <c r="AG1143" t="s"/>
      <c r="AH1143" t="s"/>
      <c r="AI1143" t="s"/>
      <c r="AJ1143" t="s"/>
      <c r="AK1143" t="s">
        <v>87</v>
      </c>
      <c r="AL1143" t="s"/>
      <c r="AM1143" t="s"/>
      <c r="AN1143" t="s">
        <v>87</v>
      </c>
      <c r="AO1143" t="s">
        <v>88</v>
      </c>
      <c r="AP1143" t="n">
        <v>105</v>
      </c>
      <c r="AQ1143" t="s">
        <v>89</v>
      </c>
      <c r="AR1143" t="s">
        <v>111</v>
      </c>
      <c r="AS1143" t="s"/>
      <c r="AT1143" t="s">
        <v>91</v>
      </c>
      <c r="AU1143" t="s"/>
      <c r="AV1143" t="s"/>
      <c r="AW1143" t="s"/>
      <c r="AX1143" t="s"/>
      <c r="AY1143" t="n">
        <v>2267657</v>
      </c>
      <c r="AZ1143" t="s">
        <v>724</v>
      </c>
      <c r="BA1143" t="s"/>
      <c r="BB1143" t="n">
        <v>291589</v>
      </c>
      <c r="BC1143" t="s"/>
      <c r="BD1143" t="s"/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93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722</v>
      </c>
      <c r="F1144" t="n">
        <v>72195</v>
      </c>
      <c r="G1144" t="s">
        <v>74</v>
      </c>
      <c r="H1144" t="s">
        <v>75</v>
      </c>
      <c r="I1144" t="s"/>
      <c r="J1144" t="s">
        <v>76</v>
      </c>
      <c r="K1144" t="n">
        <v>62</v>
      </c>
      <c r="L1144" t="s">
        <v>77</v>
      </c>
      <c r="M1144" t="s"/>
      <c r="N1144" t="s">
        <v>78</v>
      </c>
      <c r="O1144" t="s">
        <v>79</v>
      </c>
      <c r="P1144" t="s">
        <v>723</v>
      </c>
      <c r="Q1144" t="s"/>
      <c r="R1144" t="s">
        <v>80</v>
      </c>
      <c r="S1144" t="s">
        <v>144</v>
      </c>
      <c r="T1144" t="s">
        <v>82</v>
      </c>
      <c r="U1144" t="s"/>
      <c r="V1144" t="s">
        <v>83</v>
      </c>
      <c r="W1144" t="s">
        <v>84</v>
      </c>
      <c r="X1144" t="s"/>
      <c r="Y1144" t="s">
        <v>85</v>
      </c>
      <c r="Z1144">
        <f>HYPERLINK("https://hotelmonitor-cachepage.eclerx.com/savepage/tk_15432197693814952_sr_2047.html","info")</f>
        <v/>
      </c>
      <c r="AA1144" t="n">
        <v>1154</v>
      </c>
      <c r="AB1144" t="s"/>
      <c r="AC1144" t="s"/>
      <c r="AD1144" t="s">
        <v>86</v>
      </c>
      <c r="AE1144" t="s"/>
      <c r="AF1144" t="s"/>
      <c r="AG1144" t="s"/>
      <c r="AH1144" t="s"/>
      <c r="AI1144" t="s"/>
      <c r="AJ1144" t="s"/>
      <c r="AK1144" t="s">
        <v>87</v>
      </c>
      <c r="AL1144" t="s"/>
      <c r="AM1144" t="s"/>
      <c r="AN1144" t="s">
        <v>87</v>
      </c>
      <c r="AO1144" t="s">
        <v>88</v>
      </c>
      <c r="AP1144" t="n">
        <v>105</v>
      </c>
      <c r="AQ1144" t="s">
        <v>89</v>
      </c>
      <c r="AR1144" t="s">
        <v>96</v>
      </c>
      <c r="AS1144" t="s"/>
      <c r="AT1144" t="s">
        <v>91</v>
      </c>
      <c r="AU1144" t="s"/>
      <c r="AV1144" t="s"/>
      <c r="AW1144" t="s"/>
      <c r="AX1144" t="s"/>
      <c r="AY1144" t="n">
        <v>2267657</v>
      </c>
      <c r="AZ1144" t="s">
        <v>724</v>
      </c>
      <c r="BA1144" t="s"/>
      <c r="BB1144" t="n">
        <v>291589</v>
      </c>
      <c r="BC1144" t="s"/>
      <c r="BD1144" t="s"/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93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722</v>
      </c>
      <c r="F1145" t="n">
        <v>72195</v>
      </c>
      <c r="G1145" t="s">
        <v>74</v>
      </c>
      <c r="H1145" t="s">
        <v>75</v>
      </c>
      <c r="I1145" t="s"/>
      <c r="J1145" t="s">
        <v>76</v>
      </c>
      <c r="K1145" t="n">
        <v>61</v>
      </c>
      <c r="L1145" t="s">
        <v>77</v>
      </c>
      <c r="M1145" t="s"/>
      <c r="N1145" t="s">
        <v>78</v>
      </c>
      <c r="O1145" t="s">
        <v>79</v>
      </c>
      <c r="P1145" t="s">
        <v>723</v>
      </c>
      <c r="Q1145" t="s"/>
      <c r="R1145" t="s">
        <v>80</v>
      </c>
      <c r="S1145" t="s">
        <v>319</v>
      </c>
      <c r="T1145" t="s">
        <v>82</v>
      </c>
      <c r="U1145" t="s"/>
      <c r="V1145" t="s">
        <v>83</v>
      </c>
      <c r="W1145" t="s">
        <v>84</v>
      </c>
      <c r="X1145" t="s"/>
      <c r="Y1145" t="s">
        <v>85</v>
      </c>
      <c r="Z1145">
        <f>HYPERLINK("https://hotelmonitor-cachepage.eclerx.com/savepage/tk_15432197693814952_sr_2047.html","info")</f>
        <v/>
      </c>
      <c r="AA1145" t="n">
        <v>1154</v>
      </c>
      <c r="AB1145" t="s"/>
      <c r="AC1145" t="s"/>
      <c r="AD1145" t="s">
        <v>86</v>
      </c>
      <c r="AE1145" t="s"/>
      <c r="AF1145" t="s"/>
      <c r="AG1145" t="s"/>
      <c r="AH1145" t="s"/>
      <c r="AI1145" t="s"/>
      <c r="AJ1145" t="s"/>
      <c r="AK1145" t="s">
        <v>87</v>
      </c>
      <c r="AL1145" t="s"/>
      <c r="AM1145" t="s"/>
      <c r="AN1145" t="s">
        <v>87</v>
      </c>
      <c r="AO1145" t="s">
        <v>88</v>
      </c>
      <c r="AP1145" t="n">
        <v>105</v>
      </c>
      <c r="AQ1145" t="s">
        <v>89</v>
      </c>
      <c r="AR1145" t="s">
        <v>105</v>
      </c>
      <c r="AS1145" t="s"/>
      <c r="AT1145" t="s">
        <v>91</v>
      </c>
      <c r="AU1145" t="s"/>
      <c r="AV1145" t="s"/>
      <c r="AW1145" t="s"/>
      <c r="AX1145" t="s"/>
      <c r="AY1145" t="n">
        <v>2267657</v>
      </c>
      <c r="AZ1145" t="s">
        <v>724</v>
      </c>
      <c r="BA1145" t="s"/>
      <c r="BB1145" t="n">
        <v>291589</v>
      </c>
      <c r="BC1145" t="s"/>
      <c r="BD1145" t="s"/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93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722</v>
      </c>
      <c r="F1146" t="n">
        <v>72195</v>
      </c>
      <c r="G1146" t="s">
        <v>74</v>
      </c>
      <c r="H1146" t="s">
        <v>75</v>
      </c>
      <c r="I1146" t="s"/>
      <c r="J1146" t="s">
        <v>76</v>
      </c>
      <c r="K1146" t="n">
        <v>64</v>
      </c>
      <c r="L1146" t="s">
        <v>77</v>
      </c>
      <c r="M1146" t="s"/>
      <c r="N1146" t="s">
        <v>78</v>
      </c>
      <c r="O1146" t="s">
        <v>79</v>
      </c>
      <c r="P1146" t="s">
        <v>723</v>
      </c>
      <c r="Q1146" t="s"/>
      <c r="R1146" t="s">
        <v>80</v>
      </c>
      <c r="S1146" t="s">
        <v>318</v>
      </c>
      <c r="T1146" t="s">
        <v>82</v>
      </c>
      <c r="U1146" t="s"/>
      <c r="V1146" t="s">
        <v>83</v>
      </c>
      <c r="W1146" t="s">
        <v>84</v>
      </c>
      <c r="X1146" t="s"/>
      <c r="Y1146" t="s">
        <v>85</v>
      </c>
      <c r="Z1146">
        <f>HYPERLINK("https://hotelmonitor-cachepage.eclerx.com/savepage/tk_15432197693814952_sr_2047.html","info")</f>
        <v/>
      </c>
      <c r="AA1146" t="n">
        <v>1154</v>
      </c>
      <c r="AB1146" t="s"/>
      <c r="AC1146" t="s"/>
      <c r="AD1146" t="s">
        <v>86</v>
      </c>
      <c r="AE1146" t="s"/>
      <c r="AF1146" t="s"/>
      <c r="AG1146" t="s"/>
      <c r="AH1146" t="s"/>
      <c r="AI1146" t="s"/>
      <c r="AJ1146" t="s"/>
      <c r="AK1146" t="s">
        <v>87</v>
      </c>
      <c r="AL1146" t="s"/>
      <c r="AM1146" t="s"/>
      <c r="AN1146" t="s">
        <v>87</v>
      </c>
      <c r="AO1146" t="s">
        <v>88</v>
      </c>
      <c r="AP1146" t="n">
        <v>105</v>
      </c>
      <c r="AQ1146" t="s">
        <v>89</v>
      </c>
      <c r="AR1146" t="s">
        <v>299</v>
      </c>
      <c r="AS1146" t="s"/>
      <c r="AT1146" t="s">
        <v>91</v>
      </c>
      <c r="AU1146" t="s"/>
      <c r="AV1146" t="s"/>
      <c r="AW1146" t="s"/>
      <c r="AX1146" t="s"/>
      <c r="AY1146" t="n">
        <v>2267657</v>
      </c>
      <c r="AZ1146" t="s">
        <v>724</v>
      </c>
      <c r="BA1146" t="s"/>
      <c r="BB1146" t="n">
        <v>291589</v>
      </c>
      <c r="BC1146" t="s"/>
      <c r="BD1146" t="s"/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93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725</v>
      </c>
      <c r="F1147" t="n">
        <v>72228</v>
      </c>
      <c r="G1147" t="s">
        <v>74</v>
      </c>
      <c r="H1147" t="s">
        <v>75</v>
      </c>
      <c r="I1147" t="s"/>
      <c r="J1147" t="s">
        <v>76</v>
      </c>
      <c r="K1147" t="n">
        <v>36</v>
      </c>
      <c r="L1147" t="s">
        <v>77</v>
      </c>
      <c r="M1147" t="s"/>
      <c r="N1147" t="s">
        <v>78</v>
      </c>
      <c r="O1147" t="s">
        <v>79</v>
      </c>
      <c r="P1147" t="s">
        <v>726</v>
      </c>
      <c r="Q1147" t="s"/>
      <c r="R1147" t="s">
        <v>80</v>
      </c>
      <c r="S1147" t="s">
        <v>501</v>
      </c>
      <c r="T1147" t="s">
        <v>82</v>
      </c>
      <c r="U1147" t="s"/>
      <c r="V1147" t="s">
        <v>83</v>
      </c>
      <c r="W1147" t="s">
        <v>84</v>
      </c>
      <c r="X1147" t="s"/>
      <c r="Y1147" t="s">
        <v>85</v>
      </c>
      <c r="Z1147">
        <f>HYPERLINK("https://hotelmonitor-cachepage.eclerx.com/savepage/tk_15432232859537911_sr_2047.html","info")</f>
        <v/>
      </c>
      <c r="AA1147" t="n">
        <v>197</v>
      </c>
      <c r="AB1147" t="s"/>
      <c r="AC1147" t="s"/>
      <c r="AD1147" t="s">
        <v>86</v>
      </c>
      <c r="AE1147" t="s"/>
      <c r="AF1147" t="s"/>
      <c r="AG1147" t="s"/>
      <c r="AH1147" t="s"/>
      <c r="AI1147" t="s"/>
      <c r="AJ1147" t="s"/>
      <c r="AK1147" t="s">
        <v>87</v>
      </c>
      <c r="AL1147" t="s"/>
      <c r="AM1147" t="s"/>
      <c r="AN1147" t="s">
        <v>87</v>
      </c>
      <c r="AO1147" t="s">
        <v>88</v>
      </c>
      <c r="AP1147" t="n">
        <v>599</v>
      </c>
      <c r="AQ1147" t="s">
        <v>89</v>
      </c>
      <c r="AR1147" t="s">
        <v>95</v>
      </c>
      <c r="AS1147" t="s"/>
      <c r="AT1147" t="s">
        <v>91</v>
      </c>
      <c r="AU1147" t="s"/>
      <c r="AV1147" t="s"/>
      <c r="AW1147" t="s"/>
      <c r="AX1147" t="s"/>
      <c r="AY1147" t="n">
        <v>2267519</v>
      </c>
      <c r="AZ1147" t="s">
        <v>727</v>
      </c>
      <c r="BA1147" t="s"/>
      <c r="BB1147" t="n">
        <v>589909</v>
      </c>
      <c r="BC1147" t="n">
        <v>-16.55336</v>
      </c>
      <c r="BD1147" t="n">
        <v>28.415813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93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725</v>
      </c>
      <c r="F1148" t="n">
        <v>72228</v>
      </c>
      <c r="G1148" t="s">
        <v>74</v>
      </c>
      <c r="H1148" t="s">
        <v>75</v>
      </c>
      <c r="I1148" t="s"/>
      <c r="J1148" t="s">
        <v>76</v>
      </c>
      <c r="K1148" t="n">
        <v>38</v>
      </c>
      <c r="L1148" t="s">
        <v>77</v>
      </c>
      <c r="M1148" t="s"/>
      <c r="N1148" t="s">
        <v>78</v>
      </c>
      <c r="O1148" t="s">
        <v>79</v>
      </c>
      <c r="P1148" t="s">
        <v>726</v>
      </c>
      <c r="Q1148" t="s"/>
      <c r="R1148" t="s">
        <v>80</v>
      </c>
      <c r="S1148" t="s">
        <v>390</v>
      </c>
      <c r="T1148" t="s">
        <v>82</v>
      </c>
      <c r="U1148" t="s"/>
      <c r="V1148" t="s">
        <v>83</v>
      </c>
      <c r="W1148" t="s">
        <v>84</v>
      </c>
      <c r="X1148" t="s"/>
      <c r="Y1148" t="s">
        <v>85</v>
      </c>
      <c r="Z1148">
        <f>HYPERLINK("https://hotelmonitor-cachepage.eclerx.com/savepage/tk_15432232859537911_sr_2047.html","info")</f>
        <v/>
      </c>
      <c r="AA1148" t="n">
        <v>197</v>
      </c>
      <c r="AB1148" t="s"/>
      <c r="AC1148" t="s"/>
      <c r="AD1148" t="s">
        <v>86</v>
      </c>
      <c r="AE1148" t="s"/>
      <c r="AF1148" t="s"/>
      <c r="AG1148" t="s"/>
      <c r="AH1148" t="s"/>
      <c r="AI1148" t="s"/>
      <c r="AJ1148" t="s"/>
      <c r="AK1148" t="s">
        <v>87</v>
      </c>
      <c r="AL1148" t="s"/>
      <c r="AM1148" t="s"/>
      <c r="AN1148" t="s">
        <v>87</v>
      </c>
      <c r="AO1148" t="s">
        <v>88</v>
      </c>
      <c r="AP1148" t="n">
        <v>599</v>
      </c>
      <c r="AQ1148" t="s">
        <v>89</v>
      </c>
      <c r="AR1148" t="s">
        <v>96</v>
      </c>
      <c r="AS1148" t="s"/>
      <c r="AT1148" t="s">
        <v>91</v>
      </c>
      <c r="AU1148" t="s"/>
      <c r="AV1148" t="s"/>
      <c r="AW1148" t="s"/>
      <c r="AX1148" t="s"/>
      <c r="AY1148" t="n">
        <v>2267519</v>
      </c>
      <c r="AZ1148" t="s">
        <v>727</v>
      </c>
      <c r="BA1148" t="s"/>
      <c r="BB1148" t="n">
        <v>589909</v>
      </c>
      <c r="BC1148" t="n">
        <v>-16.55336</v>
      </c>
      <c r="BD1148" t="n">
        <v>28.415813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93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725</v>
      </c>
      <c r="F1149" t="n">
        <v>72228</v>
      </c>
      <c r="G1149" t="s">
        <v>74</v>
      </c>
      <c r="H1149" t="s">
        <v>75</v>
      </c>
      <c r="I1149" t="s"/>
      <c r="J1149" t="s">
        <v>76</v>
      </c>
      <c r="K1149" t="n">
        <v>37</v>
      </c>
      <c r="L1149" t="s">
        <v>77</v>
      </c>
      <c r="M1149" t="s"/>
      <c r="N1149" t="s">
        <v>78</v>
      </c>
      <c r="O1149" t="s">
        <v>79</v>
      </c>
      <c r="P1149" t="s">
        <v>726</v>
      </c>
      <c r="Q1149" t="s"/>
      <c r="R1149" t="s">
        <v>80</v>
      </c>
      <c r="S1149" t="s">
        <v>254</v>
      </c>
      <c r="T1149" t="s">
        <v>82</v>
      </c>
      <c r="U1149" t="s"/>
      <c r="V1149" t="s">
        <v>83</v>
      </c>
      <c r="W1149" t="s">
        <v>84</v>
      </c>
      <c r="X1149" t="s"/>
      <c r="Y1149" t="s">
        <v>85</v>
      </c>
      <c r="Z1149">
        <f>HYPERLINK("https://hotelmonitor-cachepage.eclerx.com/savepage/tk_15432232859537911_sr_2047.html","info")</f>
        <v/>
      </c>
      <c r="AA1149" t="n">
        <v>197</v>
      </c>
      <c r="AB1149" t="s"/>
      <c r="AC1149" t="s"/>
      <c r="AD1149" t="s">
        <v>86</v>
      </c>
      <c r="AE1149" t="s"/>
      <c r="AF1149" t="s"/>
      <c r="AG1149" t="s"/>
      <c r="AH1149" t="s"/>
      <c r="AI1149" t="s"/>
      <c r="AJ1149" t="s"/>
      <c r="AK1149" t="s">
        <v>87</v>
      </c>
      <c r="AL1149" t="s"/>
      <c r="AM1149" t="s"/>
      <c r="AN1149" t="s">
        <v>87</v>
      </c>
      <c r="AO1149" t="s">
        <v>88</v>
      </c>
      <c r="AP1149" t="n">
        <v>599</v>
      </c>
      <c r="AQ1149" t="s">
        <v>89</v>
      </c>
      <c r="AR1149" t="s">
        <v>90</v>
      </c>
      <c r="AS1149" t="s"/>
      <c r="AT1149" t="s">
        <v>91</v>
      </c>
      <c r="AU1149" t="s"/>
      <c r="AV1149" t="s"/>
      <c r="AW1149" t="s"/>
      <c r="AX1149" t="s"/>
      <c r="AY1149" t="n">
        <v>2267519</v>
      </c>
      <c r="AZ1149" t="s">
        <v>727</v>
      </c>
      <c r="BA1149" t="s"/>
      <c r="BB1149" t="n">
        <v>589909</v>
      </c>
      <c r="BC1149" t="n">
        <v>-16.55336</v>
      </c>
      <c r="BD1149" t="n">
        <v>28.415813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93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725</v>
      </c>
      <c r="F1150" t="n">
        <v>72228</v>
      </c>
      <c r="G1150" t="s">
        <v>74</v>
      </c>
      <c r="H1150" t="s">
        <v>75</v>
      </c>
      <c r="I1150" t="s"/>
      <c r="J1150" t="s">
        <v>76</v>
      </c>
      <c r="K1150" t="n">
        <v>36</v>
      </c>
      <c r="L1150" t="s">
        <v>77</v>
      </c>
      <c r="M1150" t="s"/>
      <c r="N1150" t="s">
        <v>78</v>
      </c>
      <c r="O1150" t="s">
        <v>79</v>
      </c>
      <c r="P1150" t="s">
        <v>726</v>
      </c>
      <c r="Q1150" t="s"/>
      <c r="R1150" t="s">
        <v>80</v>
      </c>
      <c r="S1150" t="s">
        <v>501</v>
      </c>
      <c r="T1150" t="s">
        <v>82</v>
      </c>
      <c r="U1150" t="s"/>
      <c r="V1150" t="s">
        <v>83</v>
      </c>
      <c r="W1150" t="s">
        <v>84</v>
      </c>
      <c r="X1150" t="s"/>
      <c r="Y1150" t="s">
        <v>85</v>
      </c>
      <c r="Z1150">
        <f>HYPERLINK("https://hotelmonitor-cachepage.eclerx.com/savepage/tk_15432232859537911_sr_2047.html","info")</f>
        <v/>
      </c>
      <c r="AA1150" t="n">
        <v>197</v>
      </c>
      <c r="AB1150" t="s"/>
      <c r="AC1150" t="s"/>
      <c r="AD1150" t="s">
        <v>86</v>
      </c>
      <c r="AE1150" t="s"/>
      <c r="AF1150" t="s"/>
      <c r="AG1150" t="s"/>
      <c r="AH1150" t="s"/>
      <c r="AI1150" t="s"/>
      <c r="AJ1150" t="s"/>
      <c r="AK1150" t="s">
        <v>87</v>
      </c>
      <c r="AL1150" t="s"/>
      <c r="AM1150" t="s"/>
      <c r="AN1150" t="s">
        <v>87</v>
      </c>
      <c r="AO1150" t="s">
        <v>88</v>
      </c>
      <c r="AP1150" t="n">
        <v>599</v>
      </c>
      <c r="AQ1150" t="s">
        <v>89</v>
      </c>
      <c r="AR1150" t="s">
        <v>99</v>
      </c>
      <c r="AS1150" t="s"/>
      <c r="AT1150" t="s">
        <v>91</v>
      </c>
      <c r="AU1150" t="s"/>
      <c r="AV1150" t="s"/>
      <c r="AW1150" t="s"/>
      <c r="AX1150" t="s"/>
      <c r="AY1150" t="n">
        <v>2267519</v>
      </c>
      <c r="AZ1150" t="s">
        <v>727</v>
      </c>
      <c r="BA1150" t="s"/>
      <c r="BB1150" t="n">
        <v>589909</v>
      </c>
      <c r="BC1150" t="n">
        <v>-16.55336</v>
      </c>
      <c r="BD1150" t="n">
        <v>28.415813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93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725</v>
      </c>
      <c r="F1151" t="n">
        <v>72228</v>
      </c>
      <c r="G1151" t="s">
        <v>74</v>
      </c>
      <c r="H1151" t="s">
        <v>75</v>
      </c>
      <c r="I1151" t="s"/>
      <c r="J1151" t="s">
        <v>76</v>
      </c>
      <c r="K1151" t="n">
        <v>36</v>
      </c>
      <c r="L1151" t="s">
        <v>77</v>
      </c>
      <c r="M1151" t="s"/>
      <c r="N1151" t="s">
        <v>78</v>
      </c>
      <c r="O1151" t="s">
        <v>79</v>
      </c>
      <c r="P1151" t="s">
        <v>726</v>
      </c>
      <c r="Q1151" t="s"/>
      <c r="R1151" t="s">
        <v>80</v>
      </c>
      <c r="S1151" t="s">
        <v>501</v>
      </c>
      <c r="T1151" t="s">
        <v>82</v>
      </c>
      <c r="U1151" t="s"/>
      <c r="V1151" t="s">
        <v>83</v>
      </c>
      <c r="W1151" t="s">
        <v>84</v>
      </c>
      <c r="X1151" t="s"/>
      <c r="Y1151" t="s">
        <v>85</v>
      </c>
      <c r="Z1151">
        <f>HYPERLINK("https://hotelmonitor-cachepage.eclerx.com/savepage/tk_15432232859537911_sr_2047.html","info")</f>
        <v/>
      </c>
      <c r="AA1151" t="n">
        <v>197</v>
      </c>
      <c r="AB1151" t="s"/>
      <c r="AC1151" t="s"/>
      <c r="AD1151" t="s">
        <v>86</v>
      </c>
      <c r="AE1151" t="s"/>
      <c r="AF1151" t="s"/>
      <c r="AG1151" t="s"/>
      <c r="AH1151" t="s"/>
      <c r="AI1151" t="s"/>
      <c r="AJ1151" t="s"/>
      <c r="AK1151" t="s">
        <v>87</v>
      </c>
      <c r="AL1151" t="s"/>
      <c r="AM1151" t="s"/>
      <c r="AN1151" t="s">
        <v>87</v>
      </c>
      <c r="AO1151" t="s">
        <v>88</v>
      </c>
      <c r="AP1151" t="n">
        <v>599</v>
      </c>
      <c r="AQ1151" t="s">
        <v>89</v>
      </c>
      <c r="AR1151" t="s">
        <v>97</v>
      </c>
      <c r="AS1151" t="s"/>
      <c r="AT1151" t="s">
        <v>91</v>
      </c>
      <c r="AU1151" t="s"/>
      <c r="AV1151" t="s"/>
      <c r="AW1151" t="s"/>
      <c r="AX1151" t="s"/>
      <c r="AY1151" t="n">
        <v>2267519</v>
      </c>
      <c r="AZ1151" t="s">
        <v>727</v>
      </c>
      <c r="BA1151" t="s"/>
      <c r="BB1151" t="n">
        <v>589909</v>
      </c>
      <c r="BC1151" t="n">
        <v>-16.55336</v>
      </c>
      <c r="BD1151" t="n">
        <v>28.415813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93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725</v>
      </c>
      <c r="F1152" t="n">
        <v>72228</v>
      </c>
      <c r="G1152" t="s">
        <v>74</v>
      </c>
      <c r="H1152" t="s">
        <v>75</v>
      </c>
      <c r="I1152" t="s"/>
      <c r="J1152" t="s">
        <v>76</v>
      </c>
      <c r="K1152" t="n">
        <v>40</v>
      </c>
      <c r="L1152" t="s">
        <v>77</v>
      </c>
      <c r="M1152" t="s"/>
      <c r="N1152" t="s">
        <v>78</v>
      </c>
      <c r="O1152" t="s">
        <v>79</v>
      </c>
      <c r="P1152" t="s">
        <v>726</v>
      </c>
      <c r="Q1152" t="s"/>
      <c r="R1152" t="s">
        <v>80</v>
      </c>
      <c r="S1152" t="s">
        <v>330</v>
      </c>
      <c r="T1152" t="s">
        <v>82</v>
      </c>
      <c r="U1152" t="s"/>
      <c r="V1152" t="s">
        <v>83</v>
      </c>
      <c r="W1152" t="s">
        <v>84</v>
      </c>
      <c r="X1152" t="s"/>
      <c r="Y1152" t="s">
        <v>85</v>
      </c>
      <c r="Z1152">
        <f>HYPERLINK("https://hotelmonitor-cachepage.eclerx.com/savepage/tk_15432232859537911_sr_2047.html","info")</f>
        <v/>
      </c>
      <c r="AA1152" t="n">
        <v>197</v>
      </c>
      <c r="AB1152" t="s"/>
      <c r="AC1152" t="s"/>
      <c r="AD1152" t="s">
        <v>86</v>
      </c>
      <c r="AE1152" t="s"/>
      <c r="AF1152" t="s"/>
      <c r="AG1152" t="s"/>
      <c r="AH1152" t="s"/>
      <c r="AI1152" t="s"/>
      <c r="AJ1152" t="s"/>
      <c r="AK1152" t="s">
        <v>87</v>
      </c>
      <c r="AL1152" t="s"/>
      <c r="AM1152" t="s"/>
      <c r="AN1152" t="s">
        <v>87</v>
      </c>
      <c r="AO1152" t="s">
        <v>88</v>
      </c>
      <c r="AP1152" t="n">
        <v>599</v>
      </c>
      <c r="AQ1152" t="s">
        <v>89</v>
      </c>
      <c r="AR1152" t="s">
        <v>113</v>
      </c>
      <c r="AS1152" t="s"/>
      <c r="AT1152" t="s">
        <v>91</v>
      </c>
      <c r="AU1152" t="s"/>
      <c r="AV1152" t="s"/>
      <c r="AW1152" t="s"/>
      <c r="AX1152" t="s"/>
      <c r="AY1152" t="n">
        <v>2267519</v>
      </c>
      <c r="AZ1152" t="s">
        <v>727</v>
      </c>
      <c r="BA1152" t="s"/>
      <c r="BB1152" t="n">
        <v>589909</v>
      </c>
      <c r="BC1152" t="n">
        <v>-16.55336</v>
      </c>
      <c r="BD1152" t="n">
        <v>28.415813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93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725</v>
      </c>
      <c r="F1153" t="n">
        <v>72228</v>
      </c>
      <c r="G1153" t="s">
        <v>74</v>
      </c>
      <c r="H1153" t="s">
        <v>75</v>
      </c>
      <c r="I1153" t="s"/>
      <c r="J1153" t="s">
        <v>76</v>
      </c>
      <c r="K1153" t="n">
        <v>41</v>
      </c>
      <c r="L1153" t="s">
        <v>77</v>
      </c>
      <c r="M1153" t="s"/>
      <c r="N1153" t="s">
        <v>78</v>
      </c>
      <c r="O1153" t="s">
        <v>79</v>
      </c>
      <c r="P1153" t="s">
        <v>726</v>
      </c>
      <c r="Q1153" t="s"/>
      <c r="R1153" t="s">
        <v>80</v>
      </c>
      <c r="S1153" t="s">
        <v>360</v>
      </c>
      <c r="T1153" t="s">
        <v>82</v>
      </c>
      <c r="U1153" t="s"/>
      <c r="V1153" t="s">
        <v>83</v>
      </c>
      <c r="W1153" t="s">
        <v>84</v>
      </c>
      <c r="X1153" t="s"/>
      <c r="Y1153" t="s">
        <v>85</v>
      </c>
      <c r="Z1153">
        <f>HYPERLINK("https://hotelmonitor-cachepage.eclerx.com/savepage/tk_15432232859537911_sr_2047.html","info")</f>
        <v/>
      </c>
      <c r="AA1153" t="n">
        <v>197</v>
      </c>
      <c r="AB1153" t="s"/>
      <c r="AC1153" t="s"/>
      <c r="AD1153" t="s">
        <v>86</v>
      </c>
      <c r="AE1153" t="s"/>
      <c r="AF1153" t="s"/>
      <c r="AG1153" t="s"/>
      <c r="AH1153" t="s"/>
      <c r="AI1153" t="s"/>
      <c r="AJ1153" t="s"/>
      <c r="AK1153" t="s">
        <v>87</v>
      </c>
      <c r="AL1153" t="s"/>
      <c r="AM1153" t="s"/>
      <c r="AN1153" t="s">
        <v>87</v>
      </c>
      <c r="AO1153" t="s">
        <v>88</v>
      </c>
      <c r="AP1153" t="n">
        <v>599</v>
      </c>
      <c r="AQ1153" t="s">
        <v>89</v>
      </c>
      <c r="AR1153" t="s">
        <v>299</v>
      </c>
      <c r="AS1153" t="s"/>
      <c r="AT1153" t="s">
        <v>91</v>
      </c>
      <c r="AU1153" t="s"/>
      <c r="AV1153" t="s"/>
      <c r="AW1153" t="s"/>
      <c r="AX1153" t="s"/>
      <c r="AY1153" t="n">
        <v>2267519</v>
      </c>
      <c r="AZ1153" t="s">
        <v>727</v>
      </c>
      <c r="BA1153" t="s"/>
      <c r="BB1153" t="n">
        <v>589909</v>
      </c>
      <c r="BC1153" t="n">
        <v>-16.55336</v>
      </c>
      <c r="BD1153" t="n">
        <v>28.415813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93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725</v>
      </c>
      <c r="F1154" t="n">
        <v>72228</v>
      </c>
      <c r="G1154" t="s">
        <v>74</v>
      </c>
      <c r="H1154" t="s">
        <v>75</v>
      </c>
      <c r="I1154" t="s"/>
      <c r="J1154" t="s">
        <v>76</v>
      </c>
      <c r="K1154" t="n">
        <v>39</v>
      </c>
      <c r="L1154" t="s">
        <v>77</v>
      </c>
      <c r="M1154" t="s"/>
      <c r="N1154" t="s">
        <v>78</v>
      </c>
      <c r="O1154" t="s">
        <v>79</v>
      </c>
      <c r="P1154" t="s">
        <v>726</v>
      </c>
      <c r="Q1154" t="s"/>
      <c r="R1154" t="s">
        <v>80</v>
      </c>
      <c r="S1154" t="s">
        <v>479</v>
      </c>
      <c r="T1154" t="s">
        <v>82</v>
      </c>
      <c r="U1154" t="s"/>
      <c r="V1154" t="s">
        <v>83</v>
      </c>
      <c r="W1154" t="s">
        <v>84</v>
      </c>
      <c r="X1154" t="s"/>
      <c r="Y1154" t="s">
        <v>85</v>
      </c>
      <c r="Z1154">
        <f>HYPERLINK("https://hotelmonitor-cachepage.eclerx.com/savepage/tk_15432232859537911_sr_2047.html","info")</f>
        <v/>
      </c>
      <c r="AA1154" t="n">
        <v>197</v>
      </c>
      <c r="AB1154" t="s"/>
      <c r="AC1154" t="s"/>
      <c r="AD1154" t="s">
        <v>86</v>
      </c>
      <c r="AE1154" t="s"/>
      <c r="AF1154" t="s"/>
      <c r="AG1154" t="s"/>
      <c r="AH1154" t="s"/>
      <c r="AI1154" t="s"/>
      <c r="AJ1154" t="s"/>
      <c r="AK1154" t="s">
        <v>87</v>
      </c>
      <c r="AL1154" t="s"/>
      <c r="AM1154" t="s"/>
      <c r="AN1154" t="s">
        <v>87</v>
      </c>
      <c r="AO1154" t="s">
        <v>88</v>
      </c>
      <c r="AP1154" t="n">
        <v>599</v>
      </c>
      <c r="AQ1154" t="s">
        <v>89</v>
      </c>
      <c r="AR1154" t="s">
        <v>109</v>
      </c>
      <c r="AS1154" t="s"/>
      <c r="AT1154" t="s">
        <v>91</v>
      </c>
      <c r="AU1154" t="s"/>
      <c r="AV1154" t="s"/>
      <c r="AW1154" t="s"/>
      <c r="AX1154" t="s"/>
      <c r="AY1154" t="n">
        <v>2267519</v>
      </c>
      <c r="AZ1154" t="s">
        <v>727</v>
      </c>
      <c r="BA1154" t="s"/>
      <c r="BB1154" t="n">
        <v>589909</v>
      </c>
      <c r="BC1154" t="n">
        <v>-16.55336</v>
      </c>
      <c r="BD1154" t="n">
        <v>28.415813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93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725</v>
      </c>
      <c r="F1155" t="n">
        <v>72228</v>
      </c>
      <c r="G1155" t="s">
        <v>74</v>
      </c>
      <c r="H1155" t="s">
        <v>75</v>
      </c>
      <c r="I1155" t="s"/>
      <c r="J1155" t="s">
        <v>76</v>
      </c>
      <c r="K1155" t="n">
        <v>38</v>
      </c>
      <c r="L1155" t="s">
        <v>77</v>
      </c>
      <c r="M1155" t="s"/>
      <c r="N1155" t="s">
        <v>78</v>
      </c>
      <c r="O1155" t="s">
        <v>79</v>
      </c>
      <c r="P1155" t="s">
        <v>726</v>
      </c>
      <c r="Q1155" t="s"/>
      <c r="R1155" t="s">
        <v>80</v>
      </c>
      <c r="S1155" t="s">
        <v>390</v>
      </c>
      <c r="T1155" t="s">
        <v>82</v>
      </c>
      <c r="U1155" t="s"/>
      <c r="V1155" t="s">
        <v>83</v>
      </c>
      <c r="W1155" t="s">
        <v>84</v>
      </c>
      <c r="X1155" t="s"/>
      <c r="Y1155" t="s">
        <v>85</v>
      </c>
      <c r="Z1155">
        <f>HYPERLINK("https://hotelmonitor-cachepage.eclerx.com/savepage/tk_15432232859537911_sr_2047.html","info")</f>
        <v/>
      </c>
      <c r="AA1155" t="n">
        <v>197</v>
      </c>
      <c r="AB1155" t="s"/>
      <c r="AC1155" t="s"/>
      <c r="AD1155" t="s">
        <v>86</v>
      </c>
      <c r="AE1155" t="s"/>
      <c r="AF1155" t="s"/>
      <c r="AG1155" t="s"/>
      <c r="AH1155" t="s"/>
      <c r="AI1155" t="s"/>
      <c r="AJ1155" t="s"/>
      <c r="AK1155" t="s">
        <v>87</v>
      </c>
      <c r="AL1155" t="s"/>
      <c r="AM1155" t="s"/>
      <c r="AN1155" t="s">
        <v>87</v>
      </c>
      <c r="AO1155" t="s">
        <v>88</v>
      </c>
      <c r="AP1155" t="n">
        <v>599</v>
      </c>
      <c r="AQ1155" t="s">
        <v>89</v>
      </c>
      <c r="AR1155" t="s">
        <v>111</v>
      </c>
      <c r="AS1155" t="s"/>
      <c r="AT1155" t="s">
        <v>91</v>
      </c>
      <c r="AU1155" t="s"/>
      <c r="AV1155" t="s"/>
      <c r="AW1155" t="s"/>
      <c r="AX1155" t="s"/>
      <c r="AY1155" t="n">
        <v>2267519</v>
      </c>
      <c r="AZ1155" t="s">
        <v>727</v>
      </c>
      <c r="BA1155" t="s"/>
      <c r="BB1155" t="n">
        <v>589909</v>
      </c>
      <c r="BC1155" t="n">
        <v>-16.55336</v>
      </c>
      <c r="BD1155" t="n">
        <v>28.415813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93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725</v>
      </c>
      <c r="F1156" t="n">
        <v>72228</v>
      </c>
      <c r="G1156" t="s">
        <v>74</v>
      </c>
      <c r="H1156" t="s">
        <v>75</v>
      </c>
      <c r="I1156" t="s"/>
      <c r="J1156" t="s">
        <v>76</v>
      </c>
      <c r="K1156" t="n">
        <v>36</v>
      </c>
      <c r="L1156" t="s">
        <v>77</v>
      </c>
      <c r="M1156" t="s"/>
      <c r="N1156" t="s">
        <v>78</v>
      </c>
      <c r="O1156" t="s">
        <v>79</v>
      </c>
      <c r="P1156" t="s">
        <v>726</v>
      </c>
      <c r="Q1156" t="s"/>
      <c r="R1156" t="s">
        <v>80</v>
      </c>
      <c r="S1156" t="s">
        <v>501</v>
      </c>
      <c r="T1156" t="s">
        <v>82</v>
      </c>
      <c r="U1156" t="s"/>
      <c r="V1156" t="s">
        <v>83</v>
      </c>
      <c r="W1156" t="s">
        <v>84</v>
      </c>
      <c r="X1156" t="s"/>
      <c r="Y1156" t="s">
        <v>85</v>
      </c>
      <c r="Z1156">
        <f>HYPERLINK("https://hotelmonitor-cachepage.eclerx.com/savepage/tk_15432232859537911_sr_2047.html","info")</f>
        <v/>
      </c>
      <c r="AA1156" t="n">
        <v>197</v>
      </c>
      <c r="AB1156" t="s"/>
      <c r="AC1156" t="s"/>
      <c r="AD1156" t="s">
        <v>86</v>
      </c>
      <c r="AE1156" t="s"/>
      <c r="AF1156" t="s"/>
      <c r="AG1156" t="s"/>
      <c r="AH1156" t="s"/>
      <c r="AI1156" t="s"/>
      <c r="AJ1156" t="s"/>
      <c r="AK1156" t="s">
        <v>87</v>
      </c>
      <c r="AL1156" t="s"/>
      <c r="AM1156" t="s"/>
      <c r="AN1156" t="s">
        <v>87</v>
      </c>
      <c r="AO1156" t="s">
        <v>88</v>
      </c>
      <c r="AP1156" t="n">
        <v>599</v>
      </c>
      <c r="AQ1156" t="s">
        <v>89</v>
      </c>
      <c r="AR1156" t="s">
        <v>133</v>
      </c>
      <c r="AS1156" t="s"/>
      <c r="AT1156" t="s">
        <v>91</v>
      </c>
      <c r="AU1156" t="s"/>
      <c r="AV1156" t="s"/>
      <c r="AW1156" t="s"/>
      <c r="AX1156" t="s"/>
      <c r="AY1156" t="n">
        <v>2267519</v>
      </c>
      <c r="AZ1156" t="s">
        <v>727</v>
      </c>
      <c r="BA1156" t="s"/>
      <c r="BB1156" t="n">
        <v>589909</v>
      </c>
      <c r="BC1156" t="n">
        <v>-16.55336</v>
      </c>
      <c r="BD1156" t="n">
        <v>28.415813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93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725</v>
      </c>
      <c r="F1157" t="n">
        <v>72228</v>
      </c>
      <c r="G1157" t="s">
        <v>74</v>
      </c>
      <c r="H1157" t="s">
        <v>75</v>
      </c>
      <c r="I1157" t="s"/>
      <c r="J1157" t="s">
        <v>76</v>
      </c>
      <c r="K1157" t="n">
        <v>36</v>
      </c>
      <c r="L1157" t="s">
        <v>77</v>
      </c>
      <c r="M1157" t="s"/>
      <c r="N1157" t="s">
        <v>78</v>
      </c>
      <c r="O1157" t="s">
        <v>79</v>
      </c>
      <c r="P1157" t="s">
        <v>726</v>
      </c>
      <c r="Q1157" t="s"/>
      <c r="R1157" t="s">
        <v>80</v>
      </c>
      <c r="S1157" t="s">
        <v>501</v>
      </c>
      <c r="T1157" t="s">
        <v>82</v>
      </c>
      <c r="U1157" t="s"/>
      <c r="V1157" t="s">
        <v>83</v>
      </c>
      <c r="W1157" t="s">
        <v>84</v>
      </c>
      <c r="X1157" t="s"/>
      <c r="Y1157" t="s">
        <v>85</v>
      </c>
      <c r="Z1157">
        <f>HYPERLINK("https://hotelmonitor-cachepage.eclerx.com/savepage/tk_15432232859537911_sr_2047.html","info")</f>
        <v/>
      </c>
      <c r="AA1157" t="n">
        <v>197</v>
      </c>
      <c r="AB1157" t="s"/>
      <c r="AC1157" t="s"/>
      <c r="AD1157" t="s">
        <v>86</v>
      </c>
      <c r="AE1157" t="s"/>
      <c r="AF1157" t="s"/>
      <c r="AG1157" t="s"/>
      <c r="AH1157" t="s"/>
      <c r="AI1157" t="s"/>
      <c r="AJ1157" t="s"/>
      <c r="AK1157" t="s">
        <v>87</v>
      </c>
      <c r="AL1157" t="s"/>
      <c r="AM1157" t="s"/>
      <c r="AN1157" t="s">
        <v>87</v>
      </c>
      <c r="AO1157" t="s">
        <v>88</v>
      </c>
      <c r="AP1157" t="n">
        <v>599</v>
      </c>
      <c r="AQ1157" t="s">
        <v>89</v>
      </c>
      <c r="AR1157" t="s">
        <v>116</v>
      </c>
      <c r="AS1157" t="s"/>
      <c r="AT1157" t="s">
        <v>91</v>
      </c>
      <c r="AU1157" t="s"/>
      <c r="AV1157" t="s"/>
      <c r="AW1157" t="s"/>
      <c r="AX1157" t="s"/>
      <c r="AY1157" t="n">
        <v>2267519</v>
      </c>
      <c r="AZ1157" t="s">
        <v>727</v>
      </c>
      <c r="BA1157" t="s"/>
      <c r="BB1157" t="n">
        <v>589909</v>
      </c>
      <c r="BC1157" t="n">
        <v>-16.55336</v>
      </c>
      <c r="BD1157" t="n">
        <v>28.415813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93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728</v>
      </c>
      <c r="F1158" t="n">
        <v>117601</v>
      </c>
      <c r="G1158" t="s">
        <v>74</v>
      </c>
      <c r="H1158" t="s">
        <v>75</v>
      </c>
      <c r="I1158" t="s"/>
      <c r="J1158" t="s">
        <v>76</v>
      </c>
      <c r="K1158" t="n">
        <v>121</v>
      </c>
      <c r="L1158" t="s">
        <v>77</v>
      </c>
      <c r="M1158" t="s"/>
      <c r="N1158" t="s">
        <v>78</v>
      </c>
      <c r="O1158" t="s">
        <v>79</v>
      </c>
      <c r="P1158" t="s">
        <v>728</v>
      </c>
      <c r="Q1158" t="s"/>
      <c r="R1158" t="s">
        <v>80</v>
      </c>
      <c r="S1158" t="s">
        <v>515</v>
      </c>
      <c r="T1158" t="s">
        <v>82</v>
      </c>
      <c r="U1158" t="s"/>
      <c r="V1158" t="s">
        <v>83</v>
      </c>
      <c r="W1158" t="s">
        <v>84</v>
      </c>
      <c r="X1158" t="s"/>
      <c r="Y1158" t="s">
        <v>85</v>
      </c>
      <c r="Z1158">
        <f>HYPERLINK("https://hotelmonitor-cachepage.eclerx.com/savepage/tk_15432192762875385_sr_2047.html","info")</f>
        <v/>
      </c>
      <c r="AA1158" t="n">
        <v>8140</v>
      </c>
      <c r="AB1158" t="s"/>
      <c r="AC1158" t="s"/>
      <c r="AD1158" t="s">
        <v>86</v>
      </c>
      <c r="AE1158" t="s"/>
      <c r="AF1158" t="s"/>
      <c r="AG1158" t="s"/>
      <c r="AH1158" t="s"/>
      <c r="AI1158" t="s"/>
      <c r="AJ1158" t="s"/>
      <c r="AK1158" t="s">
        <v>87</v>
      </c>
      <c r="AL1158" t="s"/>
      <c r="AM1158" t="s"/>
      <c r="AN1158" t="s">
        <v>87</v>
      </c>
      <c r="AO1158" t="s">
        <v>88</v>
      </c>
      <c r="AP1158" t="n">
        <v>35</v>
      </c>
      <c r="AQ1158" t="s">
        <v>89</v>
      </c>
      <c r="AR1158" t="s">
        <v>90</v>
      </c>
      <c r="AS1158" t="s"/>
      <c r="AT1158" t="s">
        <v>91</v>
      </c>
      <c r="AU1158" t="s"/>
      <c r="AV1158" t="s"/>
      <c r="AW1158" t="s"/>
      <c r="AX1158" t="s"/>
      <c r="AY1158" t="n">
        <v>2267962</v>
      </c>
      <c r="AZ1158" t="s">
        <v>729</v>
      </c>
      <c r="BA1158" t="s"/>
      <c r="BB1158" t="n">
        <v>267562</v>
      </c>
      <c r="BC1158" t="n">
        <v>-16.764353</v>
      </c>
      <c r="BD1158" t="n">
        <v>28.37345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93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728</v>
      </c>
      <c r="F1159" t="n">
        <v>117601</v>
      </c>
      <c r="G1159" t="s">
        <v>74</v>
      </c>
      <c r="H1159" t="s">
        <v>75</v>
      </c>
      <c r="I1159" t="s"/>
      <c r="J1159" t="s">
        <v>76</v>
      </c>
      <c r="K1159" t="n">
        <v>126</v>
      </c>
      <c r="L1159" t="s">
        <v>77</v>
      </c>
      <c r="M1159" t="s"/>
      <c r="N1159" t="s">
        <v>78</v>
      </c>
      <c r="O1159" t="s">
        <v>79</v>
      </c>
      <c r="P1159" t="s">
        <v>728</v>
      </c>
      <c r="Q1159" t="s"/>
      <c r="R1159" t="s">
        <v>80</v>
      </c>
      <c r="S1159" t="s">
        <v>601</v>
      </c>
      <c r="T1159" t="s">
        <v>82</v>
      </c>
      <c r="U1159" t="s"/>
      <c r="V1159" t="s">
        <v>83</v>
      </c>
      <c r="W1159" t="s">
        <v>84</v>
      </c>
      <c r="X1159" t="s"/>
      <c r="Y1159" t="s">
        <v>85</v>
      </c>
      <c r="Z1159">
        <f>HYPERLINK("https://hotelmonitor-cachepage.eclerx.com/savepage/tk_15432192762875385_sr_2047.html","info")</f>
        <v/>
      </c>
      <c r="AA1159" t="n">
        <v>8140</v>
      </c>
      <c r="AB1159" t="s"/>
      <c r="AC1159" t="s"/>
      <c r="AD1159" t="s">
        <v>86</v>
      </c>
      <c r="AE1159" t="s"/>
      <c r="AF1159" t="s"/>
      <c r="AG1159" t="s"/>
      <c r="AH1159" t="s"/>
      <c r="AI1159" t="s"/>
      <c r="AJ1159" t="s"/>
      <c r="AK1159" t="s">
        <v>87</v>
      </c>
      <c r="AL1159" t="s"/>
      <c r="AM1159" t="s"/>
      <c r="AN1159" t="s">
        <v>87</v>
      </c>
      <c r="AO1159" t="s">
        <v>88</v>
      </c>
      <c r="AP1159" t="n">
        <v>35</v>
      </c>
      <c r="AQ1159" t="s">
        <v>89</v>
      </c>
      <c r="AR1159" t="s">
        <v>95</v>
      </c>
      <c r="AS1159" t="s"/>
      <c r="AT1159" t="s">
        <v>91</v>
      </c>
      <c r="AU1159" t="s"/>
      <c r="AV1159" t="s"/>
      <c r="AW1159" t="s"/>
      <c r="AX1159" t="s"/>
      <c r="AY1159" t="n">
        <v>2267962</v>
      </c>
      <c r="AZ1159" t="s">
        <v>729</v>
      </c>
      <c r="BA1159" t="s"/>
      <c r="BB1159" t="n">
        <v>267562</v>
      </c>
      <c r="BC1159" t="n">
        <v>-16.764353</v>
      </c>
      <c r="BD1159" t="n">
        <v>28.37345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93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728</v>
      </c>
      <c r="F1160" t="n">
        <v>117601</v>
      </c>
      <c r="G1160" t="s">
        <v>74</v>
      </c>
      <c r="H1160" t="s">
        <v>75</v>
      </c>
      <c r="I1160" t="s"/>
      <c r="J1160" t="s">
        <v>76</v>
      </c>
      <c r="K1160" t="n">
        <v>126</v>
      </c>
      <c r="L1160" t="s">
        <v>77</v>
      </c>
      <c r="M1160" t="s"/>
      <c r="N1160" t="s">
        <v>78</v>
      </c>
      <c r="O1160" t="s">
        <v>79</v>
      </c>
      <c r="P1160" t="s">
        <v>728</v>
      </c>
      <c r="Q1160" t="s"/>
      <c r="R1160" t="s">
        <v>80</v>
      </c>
      <c r="S1160" t="s">
        <v>601</v>
      </c>
      <c r="T1160" t="s">
        <v>82</v>
      </c>
      <c r="U1160" t="s"/>
      <c r="V1160" t="s">
        <v>83</v>
      </c>
      <c r="W1160" t="s">
        <v>84</v>
      </c>
      <c r="X1160" t="s"/>
      <c r="Y1160" t="s">
        <v>85</v>
      </c>
      <c r="Z1160">
        <f>HYPERLINK("https://hotelmonitor-cachepage.eclerx.com/savepage/tk_15432192762875385_sr_2047.html","info")</f>
        <v/>
      </c>
      <c r="AA1160" t="n">
        <v>8140</v>
      </c>
      <c r="AB1160" t="s"/>
      <c r="AC1160" t="s"/>
      <c r="AD1160" t="s">
        <v>86</v>
      </c>
      <c r="AE1160" t="s"/>
      <c r="AF1160" t="s"/>
      <c r="AG1160" t="s"/>
      <c r="AH1160" t="s"/>
      <c r="AI1160" t="s"/>
      <c r="AJ1160" t="s"/>
      <c r="AK1160" t="s">
        <v>87</v>
      </c>
      <c r="AL1160" t="s"/>
      <c r="AM1160" t="s"/>
      <c r="AN1160" t="s">
        <v>87</v>
      </c>
      <c r="AO1160" t="s">
        <v>88</v>
      </c>
      <c r="AP1160" t="n">
        <v>35</v>
      </c>
      <c r="AQ1160" t="s">
        <v>89</v>
      </c>
      <c r="AR1160" t="s">
        <v>96</v>
      </c>
      <c r="AS1160" t="s"/>
      <c r="AT1160" t="s">
        <v>91</v>
      </c>
      <c r="AU1160" t="s"/>
      <c r="AV1160" t="s"/>
      <c r="AW1160" t="s"/>
      <c r="AX1160" t="s"/>
      <c r="AY1160" t="n">
        <v>2267962</v>
      </c>
      <c r="AZ1160" t="s">
        <v>729</v>
      </c>
      <c r="BA1160" t="s"/>
      <c r="BB1160" t="n">
        <v>267562</v>
      </c>
      <c r="BC1160" t="n">
        <v>-16.764353</v>
      </c>
      <c r="BD1160" t="n">
        <v>28.37345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93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728</v>
      </c>
      <c r="F1161" t="n">
        <v>117601</v>
      </c>
      <c r="G1161" t="s">
        <v>74</v>
      </c>
      <c r="H1161" t="s">
        <v>75</v>
      </c>
      <c r="I1161" t="s"/>
      <c r="J1161" t="s">
        <v>76</v>
      </c>
      <c r="K1161" t="n">
        <v>126</v>
      </c>
      <c r="L1161" t="s">
        <v>77</v>
      </c>
      <c r="M1161" t="s"/>
      <c r="N1161" t="s">
        <v>78</v>
      </c>
      <c r="O1161" t="s">
        <v>79</v>
      </c>
      <c r="P1161" t="s">
        <v>728</v>
      </c>
      <c r="Q1161" t="s"/>
      <c r="R1161" t="s">
        <v>80</v>
      </c>
      <c r="S1161" t="s">
        <v>601</v>
      </c>
      <c r="T1161" t="s">
        <v>82</v>
      </c>
      <c r="U1161" t="s"/>
      <c r="V1161" t="s">
        <v>83</v>
      </c>
      <c r="W1161" t="s">
        <v>84</v>
      </c>
      <c r="X1161" t="s"/>
      <c r="Y1161" t="s">
        <v>85</v>
      </c>
      <c r="Z1161">
        <f>HYPERLINK("https://hotelmonitor-cachepage.eclerx.com/savepage/tk_15432192762875385_sr_2047.html","info")</f>
        <v/>
      </c>
      <c r="AA1161" t="n">
        <v>8140</v>
      </c>
      <c r="AB1161" t="s"/>
      <c r="AC1161" t="s"/>
      <c r="AD1161" t="s">
        <v>86</v>
      </c>
      <c r="AE1161" t="s"/>
      <c r="AF1161" t="s"/>
      <c r="AG1161" t="s"/>
      <c r="AH1161" t="s"/>
      <c r="AI1161" t="s"/>
      <c r="AJ1161" t="s"/>
      <c r="AK1161" t="s">
        <v>87</v>
      </c>
      <c r="AL1161" t="s"/>
      <c r="AM1161" t="s"/>
      <c r="AN1161" t="s">
        <v>87</v>
      </c>
      <c r="AO1161" t="s">
        <v>88</v>
      </c>
      <c r="AP1161" t="n">
        <v>35</v>
      </c>
      <c r="AQ1161" t="s">
        <v>89</v>
      </c>
      <c r="AR1161" t="s">
        <v>97</v>
      </c>
      <c r="AS1161" t="s"/>
      <c r="AT1161" t="s">
        <v>91</v>
      </c>
      <c r="AU1161" t="s"/>
      <c r="AV1161" t="s"/>
      <c r="AW1161" t="s"/>
      <c r="AX1161" t="s"/>
      <c r="AY1161" t="n">
        <v>2267962</v>
      </c>
      <c r="AZ1161" t="s">
        <v>729</v>
      </c>
      <c r="BA1161" t="s"/>
      <c r="BB1161" t="n">
        <v>267562</v>
      </c>
      <c r="BC1161" t="n">
        <v>-16.764353</v>
      </c>
      <c r="BD1161" t="n">
        <v>28.37345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93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728</v>
      </c>
      <c r="F1162" t="n">
        <v>117601</v>
      </c>
      <c r="G1162" t="s">
        <v>74</v>
      </c>
      <c r="H1162" t="s">
        <v>75</v>
      </c>
      <c r="I1162" t="s"/>
      <c r="J1162" t="s">
        <v>76</v>
      </c>
      <c r="K1162" t="n">
        <v>121</v>
      </c>
      <c r="L1162" t="s">
        <v>77</v>
      </c>
      <c r="M1162" t="s"/>
      <c r="N1162" t="s">
        <v>78</v>
      </c>
      <c r="O1162" t="s">
        <v>79</v>
      </c>
      <c r="P1162" t="s">
        <v>728</v>
      </c>
      <c r="Q1162" t="s"/>
      <c r="R1162" t="s">
        <v>80</v>
      </c>
      <c r="S1162" t="s">
        <v>515</v>
      </c>
      <c r="T1162" t="s">
        <v>82</v>
      </c>
      <c r="U1162" t="s"/>
      <c r="V1162" t="s">
        <v>83</v>
      </c>
      <c r="W1162" t="s">
        <v>84</v>
      </c>
      <c r="X1162" t="s"/>
      <c r="Y1162" t="s">
        <v>85</v>
      </c>
      <c r="Z1162">
        <f>HYPERLINK("https://hotelmonitor-cachepage.eclerx.com/savepage/tk_15432192762875385_sr_2047.html","info")</f>
        <v/>
      </c>
      <c r="AA1162" t="n">
        <v>8140</v>
      </c>
      <c r="AB1162" t="s"/>
      <c r="AC1162" t="s"/>
      <c r="AD1162" t="s">
        <v>86</v>
      </c>
      <c r="AE1162" t="s"/>
      <c r="AF1162" t="s"/>
      <c r="AG1162" t="s"/>
      <c r="AH1162" t="s"/>
      <c r="AI1162" t="s"/>
      <c r="AJ1162" t="s"/>
      <c r="AK1162" t="s">
        <v>87</v>
      </c>
      <c r="AL1162" t="s"/>
      <c r="AM1162" t="s"/>
      <c r="AN1162" t="s">
        <v>87</v>
      </c>
      <c r="AO1162" t="s">
        <v>88</v>
      </c>
      <c r="AP1162" t="n">
        <v>35</v>
      </c>
      <c r="AQ1162" t="s">
        <v>89</v>
      </c>
      <c r="AR1162" t="s">
        <v>99</v>
      </c>
      <c r="AS1162" t="s"/>
      <c r="AT1162" t="s">
        <v>91</v>
      </c>
      <c r="AU1162" t="s"/>
      <c r="AV1162" t="s"/>
      <c r="AW1162" t="s"/>
      <c r="AX1162" t="s"/>
      <c r="AY1162" t="n">
        <v>2267962</v>
      </c>
      <c r="AZ1162" t="s">
        <v>729</v>
      </c>
      <c r="BA1162" t="s"/>
      <c r="BB1162" t="n">
        <v>267562</v>
      </c>
      <c r="BC1162" t="n">
        <v>-16.764353</v>
      </c>
      <c r="BD1162" t="n">
        <v>28.37345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93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728</v>
      </c>
      <c r="F1163" t="n">
        <v>117601</v>
      </c>
      <c r="G1163" t="s">
        <v>74</v>
      </c>
      <c r="H1163" t="s">
        <v>75</v>
      </c>
      <c r="I1163" t="s"/>
      <c r="J1163" t="s">
        <v>76</v>
      </c>
      <c r="K1163" t="n">
        <v>140</v>
      </c>
      <c r="L1163" t="s">
        <v>77</v>
      </c>
      <c r="M1163" t="s"/>
      <c r="N1163" t="s">
        <v>78</v>
      </c>
      <c r="O1163" t="s">
        <v>79</v>
      </c>
      <c r="P1163" t="s">
        <v>728</v>
      </c>
      <c r="Q1163" t="s"/>
      <c r="R1163" t="s">
        <v>80</v>
      </c>
      <c r="S1163" t="s">
        <v>566</v>
      </c>
      <c r="T1163" t="s">
        <v>82</v>
      </c>
      <c r="U1163" t="s"/>
      <c r="V1163" t="s">
        <v>83</v>
      </c>
      <c r="W1163" t="s">
        <v>84</v>
      </c>
      <c r="X1163" t="s"/>
      <c r="Y1163" t="s">
        <v>85</v>
      </c>
      <c r="Z1163">
        <f>HYPERLINK("https://hotelmonitor-cachepage.eclerx.com/savepage/tk_15432192762875385_sr_2047.html","info")</f>
        <v/>
      </c>
      <c r="AA1163" t="n">
        <v>8140</v>
      </c>
      <c r="AB1163" t="s"/>
      <c r="AC1163" t="s"/>
      <c r="AD1163" t="s">
        <v>86</v>
      </c>
      <c r="AE1163" t="s"/>
      <c r="AF1163" t="s"/>
      <c r="AG1163" t="s"/>
      <c r="AH1163" t="s"/>
      <c r="AI1163" t="s"/>
      <c r="AJ1163" t="s"/>
      <c r="AK1163" t="s">
        <v>87</v>
      </c>
      <c r="AL1163" t="s"/>
      <c r="AM1163" t="s"/>
      <c r="AN1163" t="s">
        <v>87</v>
      </c>
      <c r="AO1163" t="s">
        <v>88</v>
      </c>
      <c r="AP1163" t="n">
        <v>35</v>
      </c>
      <c r="AQ1163" t="s">
        <v>89</v>
      </c>
      <c r="AR1163" t="s">
        <v>228</v>
      </c>
      <c r="AS1163" t="s"/>
      <c r="AT1163" t="s">
        <v>91</v>
      </c>
      <c r="AU1163" t="s"/>
      <c r="AV1163" t="s"/>
      <c r="AW1163" t="s"/>
      <c r="AX1163" t="s"/>
      <c r="AY1163" t="n">
        <v>2267962</v>
      </c>
      <c r="AZ1163" t="s">
        <v>729</v>
      </c>
      <c r="BA1163" t="s"/>
      <c r="BB1163" t="n">
        <v>267562</v>
      </c>
      <c r="BC1163" t="n">
        <v>-16.764353</v>
      </c>
      <c r="BD1163" t="n">
        <v>28.37345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93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728</v>
      </c>
      <c r="F1164" t="n">
        <v>117601</v>
      </c>
      <c r="G1164" t="s">
        <v>74</v>
      </c>
      <c r="H1164" t="s">
        <v>75</v>
      </c>
      <c r="I1164" t="s"/>
      <c r="J1164" t="s">
        <v>76</v>
      </c>
      <c r="K1164" t="n">
        <v>126</v>
      </c>
      <c r="L1164" t="s">
        <v>77</v>
      </c>
      <c r="M1164" t="s"/>
      <c r="N1164" t="s">
        <v>78</v>
      </c>
      <c r="O1164" t="s">
        <v>79</v>
      </c>
      <c r="P1164" t="s">
        <v>728</v>
      </c>
      <c r="Q1164" t="s"/>
      <c r="R1164" t="s">
        <v>80</v>
      </c>
      <c r="S1164" t="s">
        <v>601</v>
      </c>
      <c r="T1164" t="s">
        <v>82</v>
      </c>
      <c r="U1164" t="s"/>
      <c r="V1164" t="s">
        <v>83</v>
      </c>
      <c r="W1164" t="s">
        <v>84</v>
      </c>
      <c r="X1164" t="s"/>
      <c r="Y1164" t="s">
        <v>85</v>
      </c>
      <c r="Z1164">
        <f>HYPERLINK("https://hotelmonitor-cachepage.eclerx.com/savepage/tk_15432192762875385_sr_2047.html","info")</f>
        <v/>
      </c>
      <c r="AA1164" t="n">
        <v>8140</v>
      </c>
      <c r="AB1164" t="s"/>
      <c r="AC1164" t="s"/>
      <c r="AD1164" t="s">
        <v>86</v>
      </c>
      <c r="AE1164" t="s"/>
      <c r="AF1164" t="s"/>
      <c r="AG1164" t="s"/>
      <c r="AH1164" t="s"/>
      <c r="AI1164" t="s"/>
      <c r="AJ1164" t="s"/>
      <c r="AK1164" t="s">
        <v>87</v>
      </c>
      <c r="AL1164" t="s"/>
      <c r="AM1164" t="s"/>
      <c r="AN1164" t="s">
        <v>87</v>
      </c>
      <c r="AO1164" t="s">
        <v>88</v>
      </c>
      <c r="AP1164" t="n">
        <v>35</v>
      </c>
      <c r="AQ1164" t="s">
        <v>89</v>
      </c>
      <c r="AR1164" t="s">
        <v>109</v>
      </c>
      <c r="AS1164" t="s"/>
      <c r="AT1164" t="s">
        <v>91</v>
      </c>
      <c r="AU1164" t="s"/>
      <c r="AV1164" t="s"/>
      <c r="AW1164" t="s"/>
      <c r="AX1164" t="s"/>
      <c r="AY1164" t="n">
        <v>2267962</v>
      </c>
      <c r="AZ1164" t="s">
        <v>729</v>
      </c>
      <c r="BA1164" t="s"/>
      <c r="BB1164" t="n">
        <v>267562</v>
      </c>
      <c r="BC1164" t="n">
        <v>-16.764353</v>
      </c>
      <c r="BD1164" t="n">
        <v>28.37345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93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728</v>
      </c>
      <c r="F1165" t="n">
        <v>117601</v>
      </c>
      <c r="G1165" t="s">
        <v>74</v>
      </c>
      <c r="H1165" t="s">
        <v>75</v>
      </c>
      <c r="I1165" t="s"/>
      <c r="J1165" t="s">
        <v>76</v>
      </c>
      <c r="K1165" t="n">
        <v>122</v>
      </c>
      <c r="L1165" t="s">
        <v>77</v>
      </c>
      <c r="M1165" t="s"/>
      <c r="N1165" t="s">
        <v>78</v>
      </c>
      <c r="O1165" t="s">
        <v>79</v>
      </c>
      <c r="P1165" t="s">
        <v>728</v>
      </c>
      <c r="Q1165" t="s"/>
      <c r="R1165" t="s">
        <v>80</v>
      </c>
      <c r="S1165" t="s">
        <v>730</v>
      </c>
      <c r="T1165" t="s">
        <v>82</v>
      </c>
      <c r="U1165" t="s"/>
      <c r="V1165" t="s">
        <v>83</v>
      </c>
      <c r="W1165" t="s">
        <v>84</v>
      </c>
      <c r="X1165" t="s"/>
      <c r="Y1165" t="s">
        <v>85</v>
      </c>
      <c r="Z1165">
        <f>HYPERLINK("https://hotelmonitor-cachepage.eclerx.com/savepage/tk_15432192762875385_sr_2047.html","info")</f>
        <v/>
      </c>
      <c r="AA1165" t="n">
        <v>8140</v>
      </c>
      <c r="AB1165" t="s"/>
      <c r="AC1165" t="s"/>
      <c r="AD1165" t="s">
        <v>86</v>
      </c>
      <c r="AE1165" t="s"/>
      <c r="AF1165" t="s"/>
      <c r="AG1165" t="s"/>
      <c r="AH1165" t="s"/>
      <c r="AI1165" t="s"/>
      <c r="AJ1165" t="s"/>
      <c r="AK1165" t="s">
        <v>87</v>
      </c>
      <c r="AL1165" t="s"/>
      <c r="AM1165" t="s"/>
      <c r="AN1165" t="s">
        <v>87</v>
      </c>
      <c r="AO1165" t="s">
        <v>88</v>
      </c>
      <c r="AP1165" t="n">
        <v>35</v>
      </c>
      <c r="AQ1165" t="s">
        <v>89</v>
      </c>
      <c r="AR1165" t="s">
        <v>105</v>
      </c>
      <c r="AS1165" t="s"/>
      <c r="AT1165" t="s">
        <v>91</v>
      </c>
      <c r="AU1165" t="s"/>
      <c r="AV1165" t="s"/>
      <c r="AW1165" t="s"/>
      <c r="AX1165" t="s"/>
      <c r="AY1165" t="n">
        <v>2267962</v>
      </c>
      <c r="AZ1165" t="s">
        <v>729</v>
      </c>
      <c r="BA1165" t="s"/>
      <c r="BB1165" t="n">
        <v>267562</v>
      </c>
      <c r="BC1165" t="n">
        <v>-16.764353</v>
      </c>
      <c r="BD1165" t="n">
        <v>28.37345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93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728</v>
      </c>
      <c r="F1166" t="n">
        <v>117601</v>
      </c>
      <c r="G1166" t="s">
        <v>74</v>
      </c>
      <c r="H1166" t="s">
        <v>75</v>
      </c>
      <c r="I1166" t="s"/>
      <c r="J1166" t="s">
        <v>76</v>
      </c>
      <c r="K1166" t="n">
        <v>126</v>
      </c>
      <c r="L1166" t="s">
        <v>77</v>
      </c>
      <c r="M1166" t="s"/>
      <c r="N1166" t="s">
        <v>78</v>
      </c>
      <c r="O1166" t="s">
        <v>79</v>
      </c>
      <c r="P1166" t="s">
        <v>728</v>
      </c>
      <c r="Q1166" t="s"/>
      <c r="R1166" t="s">
        <v>80</v>
      </c>
      <c r="S1166" t="s">
        <v>601</v>
      </c>
      <c r="T1166" t="s">
        <v>82</v>
      </c>
      <c r="U1166" t="s"/>
      <c r="V1166" t="s">
        <v>83</v>
      </c>
      <c r="W1166" t="s">
        <v>84</v>
      </c>
      <c r="X1166" t="s"/>
      <c r="Y1166" t="s">
        <v>85</v>
      </c>
      <c r="Z1166">
        <f>HYPERLINK("https://hotelmonitor-cachepage.eclerx.com/savepage/tk_15432192762875385_sr_2047.html","info")</f>
        <v/>
      </c>
      <c r="AA1166" t="n">
        <v>8140</v>
      </c>
      <c r="AB1166" t="s"/>
      <c r="AC1166" t="s"/>
      <c r="AD1166" t="s">
        <v>86</v>
      </c>
      <c r="AE1166" t="s"/>
      <c r="AF1166" t="s"/>
      <c r="AG1166" t="s"/>
      <c r="AH1166" t="s"/>
      <c r="AI1166" t="s"/>
      <c r="AJ1166" t="s"/>
      <c r="AK1166" t="s">
        <v>87</v>
      </c>
      <c r="AL1166" t="s"/>
      <c r="AM1166" t="s"/>
      <c r="AN1166" t="s">
        <v>87</v>
      </c>
      <c r="AO1166" t="s">
        <v>88</v>
      </c>
      <c r="AP1166" t="n">
        <v>35</v>
      </c>
      <c r="AQ1166" t="s">
        <v>89</v>
      </c>
      <c r="AR1166" t="s">
        <v>113</v>
      </c>
      <c r="AS1166" t="s"/>
      <c r="AT1166" t="s">
        <v>91</v>
      </c>
      <c r="AU1166" t="s"/>
      <c r="AV1166" t="s"/>
      <c r="AW1166" t="s"/>
      <c r="AX1166" t="s"/>
      <c r="AY1166" t="n">
        <v>2267962</v>
      </c>
      <c r="AZ1166" t="s">
        <v>729</v>
      </c>
      <c r="BA1166" t="s"/>
      <c r="BB1166" t="n">
        <v>267562</v>
      </c>
      <c r="BC1166" t="n">
        <v>-16.764353</v>
      </c>
      <c r="BD1166" t="n">
        <v>28.37345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93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728</v>
      </c>
      <c r="F1167" t="n">
        <v>117601</v>
      </c>
      <c r="G1167" t="s">
        <v>74</v>
      </c>
      <c r="H1167" t="s">
        <v>75</v>
      </c>
      <c r="I1167" t="s"/>
      <c r="J1167" t="s">
        <v>76</v>
      </c>
      <c r="K1167" t="n">
        <v>126</v>
      </c>
      <c r="L1167" t="s">
        <v>77</v>
      </c>
      <c r="M1167" t="s"/>
      <c r="N1167" t="s">
        <v>78</v>
      </c>
      <c r="O1167" t="s">
        <v>79</v>
      </c>
      <c r="P1167" t="s">
        <v>728</v>
      </c>
      <c r="Q1167" t="s"/>
      <c r="R1167" t="s">
        <v>80</v>
      </c>
      <c r="S1167" t="s">
        <v>601</v>
      </c>
      <c r="T1167" t="s">
        <v>82</v>
      </c>
      <c r="U1167" t="s"/>
      <c r="V1167" t="s">
        <v>83</v>
      </c>
      <c r="W1167" t="s">
        <v>84</v>
      </c>
      <c r="X1167" t="s"/>
      <c r="Y1167" t="s">
        <v>85</v>
      </c>
      <c r="Z1167">
        <f>HYPERLINK("https://hotelmonitor-cachepage.eclerx.com/savepage/tk_15432192762875385_sr_2047.html","info")</f>
        <v/>
      </c>
      <c r="AA1167" t="n">
        <v>8140</v>
      </c>
      <c r="AB1167" t="s"/>
      <c r="AC1167" t="s"/>
      <c r="AD1167" t="s">
        <v>86</v>
      </c>
      <c r="AE1167" t="s"/>
      <c r="AF1167" t="s"/>
      <c r="AG1167" t="s"/>
      <c r="AH1167" t="s"/>
      <c r="AI1167" t="s"/>
      <c r="AJ1167" t="s"/>
      <c r="AK1167" t="s">
        <v>87</v>
      </c>
      <c r="AL1167" t="s"/>
      <c r="AM1167" t="s"/>
      <c r="AN1167" t="s">
        <v>87</v>
      </c>
      <c r="AO1167" t="s">
        <v>88</v>
      </c>
      <c r="AP1167" t="n">
        <v>35</v>
      </c>
      <c r="AQ1167" t="s">
        <v>89</v>
      </c>
      <c r="AR1167" t="s">
        <v>111</v>
      </c>
      <c r="AS1167" t="s"/>
      <c r="AT1167" t="s">
        <v>91</v>
      </c>
      <c r="AU1167" t="s"/>
      <c r="AV1167" t="s"/>
      <c r="AW1167" t="s"/>
      <c r="AX1167" t="s"/>
      <c r="AY1167" t="n">
        <v>2267962</v>
      </c>
      <c r="AZ1167" t="s">
        <v>729</v>
      </c>
      <c r="BA1167" t="s"/>
      <c r="BB1167" t="n">
        <v>267562</v>
      </c>
      <c r="BC1167" t="n">
        <v>-16.764353</v>
      </c>
      <c r="BD1167" t="n">
        <v>28.37345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93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728</v>
      </c>
      <c r="F1168" t="n">
        <v>117601</v>
      </c>
      <c r="G1168" t="s">
        <v>74</v>
      </c>
      <c r="H1168" t="s">
        <v>75</v>
      </c>
      <c r="I1168" t="s"/>
      <c r="J1168" t="s">
        <v>76</v>
      </c>
      <c r="K1168" t="n">
        <v>126</v>
      </c>
      <c r="L1168" t="s">
        <v>77</v>
      </c>
      <c r="M1168" t="s"/>
      <c r="N1168" t="s">
        <v>78</v>
      </c>
      <c r="O1168" t="s">
        <v>79</v>
      </c>
      <c r="P1168" t="s">
        <v>728</v>
      </c>
      <c r="Q1168" t="s"/>
      <c r="R1168" t="s">
        <v>80</v>
      </c>
      <c r="S1168" t="s">
        <v>601</v>
      </c>
      <c r="T1168" t="s">
        <v>82</v>
      </c>
      <c r="U1168" t="s"/>
      <c r="V1168" t="s">
        <v>83</v>
      </c>
      <c r="W1168" t="s">
        <v>84</v>
      </c>
      <c r="X1168" t="s"/>
      <c r="Y1168" t="s">
        <v>85</v>
      </c>
      <c r="Z1168">
        <f>HYPERLINK("https://hotelmonitor-cachepage.eclerx.com/savepage/tk_15432192762875385_sr_2047.html","info")</f>
        <v/>
      </c>
      <c r="AA1168" t="n">
        <v>8140</v>
      </c>
      <c r="AB1168" t="s"/>
      <c r="AC1168" t="s"/>
      <c r="AD1168" t="s">
        <v>86</v>
      </c>
      <c r="AE1168" t="s"/>
      <c r="AF1168" t="s"/>
      <c r="AG1168" t="s"/>
      <c r="AH1168" t="s"/>
      <c r="AI1168" t="s"/>
      <c r="AJ1168" t="s"/>
      <c r="AK1168" t="s">
        <v>87</v>
      </c>
      <c r="AL1168" t="s"/>
      <c r="AM1168" t="s"/>
      <c r="AN1168" t="s">
        <v>87</v>
      </c>
      <c r="AO1168" t="s">
        <v>88</v>
      </c>
      <c r="AP1168" t="n">
        <v>35</v>
      </c>
      <c r="AQ1168" t="s">
        <v>89</v>
      </c>
      <c r="AR1168" t="s">
        <v>116</v>
      </c>
      <c r="AS1168" t="s"/>
      <c r="AT1168" t="s">
        <v>91</v>
      </c>
      <c r="AU1168" t="s"/>
      <c r="AV1168" t="s"/>
      <c r="AW1168" t="s"/>
      <c r="AX1168" t="s"/>
      <c r="AY1168" t="n">
        <v>2267962</v>
      </c>
      <c r="AZ1168" t="s">
        <v>729</v>
      </c>
      <c r="BA1168" t="s"/>
      <c r="BB1168" t="n">
        <v>267562</v>
      </c>
      <c r="BC1168" t="n">
        <v>-16.764353</v>
      </c>
      <c r="BD1168" t="n">
        <v>28.37345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93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728</v>
      </c>
      <c r="F1169" t="n">
        <v>117601</v>
      </c>
      <c r="G1169" t="s">
        <v>74</v>
      </c>
      <c r="H1169" t="s">
        <v>75</v>
      </c>
      <c r="I1169" t="s"/>
      <c r="J1169" t="s">
        <v>76</v>
      </c>
      <c r="K1169" t="n">
        <v>126</v>
      </c>
      <c r="L1169" t="s">
        <v>77</v>
      </c>
      <c r="M1169" t="s"/>
      <c r="N1169" t="s">
        <v>78</v>
      </c>
      <c r="O1169" t="s">
        <v>79</v>
      </c>
      <c r="P1169" t="s">
        <v>728</v>
      </c>
      <c r="Q1169" t="s"/>
      <c r="R1169" t="s">
        <v>80</v>
      </c>
      <c r="S1169" t="s">
        <v>601</v>
      </c>
      <c r="T1169" t="s">
        <v>82</v>
      </c>
      <c r="U1169" t="s"/>
      <c r="V1169" t="s">
        <v>83</v>
      </c>
      <c r="W1169" t="s">
        <v>84</v>
      </c>
      <c r="X1169" t="s"/>
      <c r="Y1169" t="s">
        <v>85</v>
      </c>
      <c r="Z1169">
        <f>HYPERLINK("https://hotelmonitor-cachepage.eclerx.com/savepage/tk_15432192762875385_sr_2047.html","info")</f>
        <v/>
      </c>
      <c r="AA1169" t="n">
        <v>8140</v>
      </c>
      <c r="AB1169" t="s"/>
      <c r="AC1169" t="s"/>
      <c r="AD1169" t="s">
        <v>86</v>
      </c>
      <c r="AE1169" t="s"/>
      <c r="AF1169" t="s"/>
      <c r="AG1169" t="s"/>
      <c r="AH1169" t="s"/>
      <c r="AI1169" t="s"/>
      <c r="AJ1169" t="s"/>
      <c r="AK1169" t="s">
        <v>87</v>
      </c>
      <c r="AL1169" t="s"/>
      <c r="AM1169" t="s"/>
      <c r="AN1169" t="s">
        <v>87</v>
      </c>
      <c r="AO1169" t="s">
        <v>88</v>
      </c>
      <c r="AP1169" t="n">
        <v>35</v>
      </c>
      <c r="AQ1169" t="s">
        <v>89</v>
      </c>
      <c r="AR1169" t="s">
        <v>96</v>
      </c>
      <c r="AS1169" t="s"/>
      <c r="AT1169" t="s">
        <v>91</v>
      </c>
      <c r="AU1169" t="s"/>
      <c r="AV1169" t="s"/>
      <c r="AW1169" t="s"/>
      <c r="AX1169" t="s"/>
      <c r="AY1169" t="n">
        <v>2267962</v>
      </c>
      <c r="AZ1169" t="s">
        <v>729</v>
      </c>
      <c r="BA1169" t="s"/>
      <c r="BB1169" t="n">
        <v>267562</v>
      </c>
      <c r="BC1169" t="n">
        <v>-16.764353</v>
      </c>
      <c r="BD1169" t="n">
        <v>28.37345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93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728</v>
      </c>
      <c r="F1170" t="n">
        <v>117601</v>
      </c>
      <c r="G1170" t="s">
        <v>74</v>
      </c>
      <c r="H1170" t="s">
        <v>75</v>
      </c>
      <c r="I1170" t="s"/>
      <c r="J1170" t="s">
        <v>76</v>
      </c>
      <c r="K1170" t="n">
        <v>130</v>
      </c>
      <c r="L1170" t="s">
        <v>77</v>
      </c>
      <c r="M1170" t="s"/>
      <c r="N1170" t="s">
        <v>78</v>
      </c>
      <c r="O1170" t="s">
        <v>79</v>
      </c>
      <c r="P1170" t="s">
        <v>728</v>
      </c>
      <c r="Q1170" t="s"/>
      <c r="R1170" t="s">
        <v>80</v>
      </c>
      <c r="S1170" t="s">
        <v>341</v>
      </c>
      <c r="T1170" t="s">
        <v>82</v>
      </c>
      <c r="U1170" t="s"/>
      <c r="V1170" t="s">
        <v>83</v>
      </c>
      <c r="W1170" t="s">
        <v>84</v>
      </c>
      <c r="X1170" t="s"/>
      <c r="Y1170" t="s">
        <v>85</v>
      </c>
      <c r="Z1170">
        <f>HYPERLINK("https://hotelmonitor-cachepage.eclerx.com/savepage/tk_15432192762875385_sr_2047.html","info")</f>
        <v/>
      </c>
      <c r="AA1170" t="n">
        <v>8140</v>
      </c>
      <c r="AB1170" t="s"/>
      <c r="AC1170" t="s"/>
      <c r="AD1170" t="s">
        <v>86</v>
      </c>
      <c r="AE1170" t="s"/>
      <c r="AF1170" t="s"/>
      <c r="AG1170" t="s"/>
      <c r="AH1170" t="s"/>
      <c r="AI1170" t="s"/>
      <c r="AJ1170" t="s"/>
      <c r="AK1170" t="s">
        <v>87</v>
      </c>
      <c r="AL1170" t="s"/>
      <c r="AM1170" t="s"/>
      <c r="AN1170" t="s">
        <v>87</v>
      </c>
      <c r="AO1170" t="s">
        <v>88</v>
      </c>
      <c r="AP1170" t="n">
        <v>35</v>
      </c>
      <c r="AQ1170" t="s">
        <v>89</v>
      </c>
      <c r="AR1170" t="s">
        <v>118</v>
      </c>
      <c r="AS1170" t="s"/>
      <c r="AT1170" t="s">
        <v>91</v>
      </c>
      <c r="AU1170" t="s"/>
      <c r="AV1170" t="s"/>
      <c r="AW1170" t="s"/>
      <c r="AX1170" t="s"/>
      <c r="AY1170" t="n">
        <v>2267962</v>
      </c>
      <c r="AZ1170" t="s">
        <v>729</v>
      </c>
      <c r="BA1170" t="s"/>
      <c r="BB1170" t="n">
        <v>267562</v>
      </c>
      <c r="BC1170" t="n">
        <v>-16.764353</v>
      </c>
      <c r="BD1170" t="n">
        <v>28.37345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93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731</v>
      </c>
      <c r="F1171" t="s"/>
      <c r="G1171" t="s">
        <v>74</v>
      </c>
      <c r="H1171" t="s">
        <v>75</v>
      </c>
      <c r="I1171" t="s"/>
      <c r="J1171" t="s">
        <v>76</v>
      </c>
      <c r="K1171" t="n">
        <v>40</v>
      </c>
      <c r="L1171" t="s">
        <v>77</v>
      </c>
      <c r="M1171" t="s"/>
      <c r="N1171" t="s">
        <v>78</v>
      </c>
      <c r="O1171" t="s">
        <v>79</v>
      </c>
      <c r="P1171" t="s">
        <v>731</v>
      </c>
      <c r="Q1171" t="s"/>
      <c r="R1171" t="s">
        <v>80</v>
      </c>
      <c r="S1171" t="s">
        <v>330</v>
      </c>
      <c r="T1171" t="s">
        <v>82</v>
      </c>
      <c r="U1171" t="s"/>
      <c r="V1171" t="s">
        <v>83</v>
      </c>
      <c r="W1171" t="s">
        <v>84</v>
      </c>
      <c r="X1171" t="s"/>
      <c r="Y1171" t="s">
        <v>85</v>
      </c>
      <c r="Z1171">
        <f>HYPERLINK("https://hotelmonitor-cachepage.eclerx.com/savepage/tk_15432195227114463_sr_2047.html","info")</f>
        <v/>
      </c>
      <c r="AA1171" t="s"/>
      <c r="AB1171" t="s"/>
      <c r="AC1171" t="s"/>
      <c r="AD1171" t="s">
        <v>86</v>
      </c>
      <c r="AE1171" t="s"/>
      <c r="AF1171" t="s"/>
      <c r="AG1171" t="s"/>
      <c r="AH1171" t="s"/>
      <c r="AI1171" t="s"/>
      <c r="AJ1171" t="s"/>
      <c r="AK1171" t="s">
        <v>87</v>
      </c>
      <c r="AL1171" t="s"/>
      <c r="AM1171" t="s"/>
      <c r="AN1171" t="s">
        <v>87</v>
      </c>
      <c r="AO1171" t="s">
        <v>88</v>
      </c>
      <c r="AP1171" t="n">
        <v>70</v>
      </c>
      <c r="AQ1171" t="s">
        <v>89</v>
      </c>
      <c r="AR1171" t="s">
        <v>202</v>
      </c>
      <c r="AS1171" t="s"/>
      <c r="AT1171" t="s">
        <v>91</v>
      </c>
      <c r="AU1171" t="s"/>
      <c r="AV1171" t="s"/>
      <c r="AW1171" t="s"/>
      <c r="AX1171" t="s"/>
      <c r="AY1171" t="s"/>
      <c r="AZ1171" t="s"/>
      <c r="BA1171" t="s"/>
      <c r="BB1171" t="s"/>
      <c r="BC1171" t="s"/>
      <c r="BD1171" t="s"/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93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732</v>
      </c>
      <c r="F1172" t="n">
        <v>72160</v>
      </c>
      <c r="G1172" t="s">
        <v>74</v>
      </c>
      <c r="H1172" t="s">
        <v>75</v>
      </c>
      <c r="I1172" t="s"/>
      <c r="J1172" t="s">
        <v>76</v>
      </c>
      <c r="K1172" t="n">
        <v>171</v>
      </c>
      <c r="L1172" t="s">
        <v>77</v>
      </c>
      <c r="M1172" t="s"/>
      <c r="N1172" t="s">
        <v>78</v>
      </c>
      <c r="O1172" t="s">
        <v>79</v>
      </c>
      <c r="P1172" t="s">
        <v>732</v>
      </c>
      <c r="Q1172" t="s"/>
      <c r="R1172" t="s">
        <v>80</v>
      </c>
      <c r="S1172" t="s">
        <v>408</v>
      </c>
      <c r="T1172" t="s">
        <v>82</v>
      </c>
      <c r="U1172" t="s"/>
      <c r="V1172" t="s">
        <v>83</v>
      </c>
      <c r="W1172" t="s">
        <v>84</v>
      </c>
      <c r="X1172" t="s"/>
      <c r="Y1172" t="s">
        <v>85</v>
      </c>
      <c r="Z1172">
        <f>HYPERLINK("https://hotelmonitor-cachepage.eclerx.com/savepage/tk_15432190628884661_sr_2047.html","info")</f>
        <v/>
      </c>
      <c r="AA1172" t="n">
        <v>1638</v>
      </c>
      <c r="AB1172" t="s"/>
      <c r="AC1172" t="s"/>
      <c r="AD1172" t="s">
        <v>86</v>
      </c>
      <c r="AE1172" t="s"/>
      <c r="AF1172" t="s"/>
      <c r="AG1172" t="s"/>
      <c r="AH1172" t="s"/>
      <c r="AI1172" t="s"/>
      <c r="AJ1172" t="s"/>
      <c r="AK1172" t="s">
        <v>87</v>
      </c>
      <c r="AL1172" t="s"/>
      <c r="AM1172" t="s"/>
      <c r="AN1172" t="s">
        <v>87</v>
      </c>
      <c r="AO1172" t="s">
        <v>88</v>
      </c>
      <c r="AP1172" t="n">
        <v>5</v>
      </c>
      <c r="AQ1172" t="s">
        <v>89</v>
      </c>
      <c r="AR1172" t="s">
        <v>109</v>
      </c>
      <c r="AS1172" t="s"/>
      <c r="AT1172" t="s">
        <v>91</v>
      </c>
      <c r="AU1172" t="s"/>
      <c r="AV1172" t="s"/>
      <c r="AW1172" t="s"/>
      <c r="AX1172" t="s"/>
      <c r="AY1172" t="n">
        <v>2267693</v>
      </c>
      <c r="AZ1172" t="s">
        <v>733</v>
      </c>
      <c r="BA1172" t="s"/>
      <c r="BB1172" t="n">
        <v>291481</v>
      </c>
      <c r="BC1172" t="n">
        <v>-16.736206</v>
      </c>
      <c r="BD1172" t="n">
        <v>28.093676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93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732</v>
      </c>
      <c r="F1173" t="n">
        <v>72160</v>
      </c>
      <c r="G1173" t="s">
        <v>74</v>
      </c>
      <c r="H1173" t="s">
        <v>75</v>
      </c>
      <c r="I1173" t="s"/>
      <c r="J1173" t="s">
        <v>76</v>
      </c>
      <c r="K1173" t="n">
        <v>184</v>
      </c>
      <c r="L1173" t="s">
        <v>77</v>
      </c>
      <c r="M1173" t="s"/>
      <c r="N1173" t="s">
        <v>78</v>
      </c>
      <c r="O1173" t="s">
        <v>79</v>
      </c>
      <c r="P1173" t="s">
        <v>732</v>
      </c>
      <c r="Q1173" t="s"/>
      <c r="R1173" t="s">
        <v>80</v>
      </c>
      <c r="S1173" t="s">
        <v>455</v>
      </c>
      <c r="T1173" t="s">
        <v>82</v>
      </c>
      <c r="U1173" t="s"/>
      <c r="V1173" t="s">
        <v>83</v>
      </c>
      <c r="W1173" t="s">
        <v>84</v>
      </c>
      <c r="X1173" t="s"/>
      <c r="Y1173" t="s">
        <v>85</v>
      </c>
      <c r="Z1173">
        <f>HYPERLINK("https://hotelmonitor-cachepage.eclerx.com/savepage/tk_15432190628884661_sr_2047.html","info")</f>
        <v/>
      </c>
      <c r="AA1173" t="n">
        <v>1638</v>
      </c>
      <c r="AB1173" t="s"/>
      <c r="AC1173" t="s"/>
      <c r="AD1173" t="s">
        <v>86</v>
      </c>
      <c r="AE1173" t="s"/>
      <c r="AF1173" t="s"/>
      <c r="AG1173" t="s"/>
      <c r="AH1173" t="s"/>
      <c r="AI1173" t="s"/>
      <c r="AJ1173" t="s"/>
      <c r="AK1173" t="s">
        <v>87</v>
      </c>
      <c r="AL1173" t="s"/>
      <c r="AM1173" t="s"/>
      <c r="AN1173" t="s">
        <v>87</v>
      </c>
      <c r="AO1173" t="s">
        <v>88</v>
      </c>
      <c r="AP1173" t="n">
        <v>5</v>
      </c>
      <c r="AQ1173" t="s">
        <v>89</v>
      </c>
      <c r="AR1173" t="s">
        <v>95</v>
      </c>
      <c r="AS1173" t="s"/>
      <c r="AT1173" t="s">
        <v>91</v>
      </c>
      <c r="AU1173" t="s"/>
      <c r="AV1173" t="s"/>
      <c r="AW1173" t="s"/>
      <c r="AX1173" t="s"/>
      <c r="AY1173" t="n">
        <v>2267693</v>
      </c>
      <c r="AZ1173" t="s">
        <v>733</v>
      </c>
      <c r="BA1173" t="s"/>
      <c r="BB1173" t="n">
        <v>291481</v>
      </c>
      <c r="BC1173" t="n">
        <v>-16.736206</v>
      </c>
      <c r="BD1173" t="n">
        <v>28.093676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93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732</v>
      </c>
      <c r="F1174" t="n">
        <v>72160</v>
      </c>
      <c r="G1174" t="s">
        <v>74</v>
      </c>
      <c r="H1174" t="s">
        <v>75</v>
      </c>
      <c r="I1174" t="s"/>
      <c r="J1174" t="s">
        <v>76</v>
      </c>
      <c r="K1174" t="n">
        <v>184</v>
      </c>
      <c r="L1174" t="s">
        <v>77</v>
      </c>
      <c r="M1174" t="s"/>
      <c r="N1174" t="s">
        <v>78</v>
      </c>
      <c r="O1174" t="s">
        <v>79</v>
      </c>
      <c r="P1174" t="s">
        <v>732</v>
      </c>
      <c r="Q1174" t="s"/>
      <c r="R1174" t="s">
        <v>80</v>
      </c>
      <c r="S1174" t="s">
        <v>455</v>
      </c>
      <c r="T1174" t="s">
        <v>82</v>
      </c>
      <c r="U1174" t="s"/>
      <c r="V1174" t="s">
        <v>83</v>
      </c>
      <c r="W1174" t="s">
        <v>84</v>
      </c>
      <c r="X1174" t="s"/>
      <c r="Y1174" t="s">
        <v>85</v>
      </c>
      <c r="Z1174">
        <f>HYPERLINK("https://hotelmonitor-cachepage.eclerx.com/savepage/tk_15432190628884661_sr_2047.html","info")</f>
        <v/>
      </c>
      <c r="AA1174" t="n">
        <v>1638</v>
      </c>
      <c r="AB1174" t="s"/>
      <c r="AC1174" t="s"/>
      <c r="AD1174" t="s">
        <v>86</v>
      </c>
      <c r="AE1174" t="s"/>
      <c r="AF1174" t="s"/>
      <c r="AG1174" t="s"/>
      <c r="AH1174" t="s"/>
      <c r="AI1174" t="s"/>
      <c r="AJ1174" t="s"/>
      <c r="AK1174" t="s">
        <v>87</v>
      </c>
      <c r="AL1174" t="s"/>
      <c r="AM1174" t="s"/>
      <c r="AN1174" t="s">
        <v>87</v>
      </c>
      <c r="AO1174" t="s">
        <v>88</v>
      </c>
      <c r="AP1174" t="n">
        <v>5</v>
      </c>
      <c r="AQ1174" t="s">
        <v>89</v>
      </c>
      <c r="AR1174" t="s">
        <v>96</v>
      </c>
      <c r="AS1174" t="s"/>
      <c r="AT1174" t="s">
        <v>91</v>
      </c>
      <c r="AU1174" t="s"/>
      <c r="AV1174" t="s"/>
      <c r="AW1174" t="s"/>
      <c r="AX1174" t="s"/>
      <c r="AY1174" t="n">
        <v>2267693</v>
      </c>
      <c r="AZ1174" t="s">
        <v>733</v>
      </c>
      <c r="BA1174" t="s"/>
      <c r="BB1174" t="n">
        <v>291481</v>
      </c>
      <c r="BC1174" t="n">
        <v>-16.736206</v>
      </c>
      <c r="BD1174" t="n">
        <v>28.093676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93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732</v>
      </c>
      <c r="F1175" t="n">
        <v>72160</v>
      </c>
      <c r="G1175" t="s">
        <v>74</v>
      </c>
      <c r="H1175" t="s">
        <v>75</v>
      </c>
      <c r="I1175" t="s"/>
      <c r="J1175" t="s">
        <v>76</v>
      </c>
      <c r="K1175" t="n">
        <v>173</v>
      </c>
      <c r="L1175" t="s">
        <v>77</v>
      </c>
      <c r="M1175" t="s"/>
      <c r="N1175" t="s">
        <v>78</v>
      </c>
      <c r="O1175" t="s">
        <v>79</v>
      </c>
      <c r="P1175" t="s">
        <v>732</v>
      </c>
      <c r="Q1175" t="s"/>
      <c r="R1175" t="s">
        <v>80</v>
      </c>
      <c r="S1175" t="s">
        <v>166</v>
      </c>
      <c r="T1175" t="s">
        <v>82</v>
      </c>
      <c r="U1175" t="s"/>
      <c r="V1175" t="s">
        <v>83</v>
      </c>
      <c r="W1175" t="s">
        <v>84</v>
      </c>
      <c r="X1175" t="s"/>
      <c r="Y1175" t="s">
        <v>85</v>
      </c>
      <c r="Z1175">
        <f>HYPERLINK("https://hotelmonitor-cachepage.eclerx.com/savepage/tk_15432190628884661_sr_2047.html","info")</f>
        <v/>
      </c>
      <c r="AA1175" t="n">
        <v>1638</v>
      </c>
      <c r="AB1175" t="s"/>
      <c r="AC1175" t="s"/>
      <c r="AD1175" t="s">
        <v>86</v>
      </c>
      <c r="AE1175" t="s"/>
      <c r="AF1175" t="s"/>
      <c r="AG1175" t="s"/>
      <c r="AH1175" t="s"/>
      <c r="AI1175" t="s"/>
      <c r="AJ1175" t="s"/>
      <c r="AK1175" t="s">
        <v>87</v>
      </c>
      <c r="AL1175" t="s"/>
      <c r="AM1175" t="s"/>
      <c r="AN1175" t="s">
        <v>87</v>
      </c>
      <c r="AO1175" t="s">
        <v>88</v>
      </c>
      <c r="AP1175" t="n">
        <v>5</v>
      </c>
      <c r="AQ1175" t="s">
        <v>89</v>
      </c>
      <c r="AR1175" t="s">
        <v>103</v>
      </c>
      <c r="AS1175" t="s"/>
      <c r="AT1175" t="s">
        <v>91</v>
      </c>
      <c r="AU1175" t="s"/>
      <c r="AV1175" t="s"/>
      <c r="AW1175" t="s"/>
      <c r="AX1175" t="s"/>
      <c r="AY1175" t="n">
        <v>2267693</v>
      </c>
      <c r="AZ1175" t="s">
        <v>733</v>
      </c>
      <c r="BA1175" t="s"/>
      <c r="BB1175" t="n">
        <v>291481</v>
      </c>
      <c r="BC1175" t="n">
        <v>-16.736206</v>
      </c>
      <c r="BD1175" t="n">
        <v>28.093676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93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732</v>
      </c>
      <c r="F1176" t="n">
        <v>72160</v>
      </c>
      <c r="G1176" t="s">
        <v>74</v>
      </c>
      <c r="H1176" t="s">
        <v>75</v>
      </c>
      <c r="I1176" t="s"/>
      <c r="J1176" t="s">
        <v>76</v>
      </c>
      <c r="K1176" t="n">
        <v>178</v>
      </c>
      <c r="L1176" t="s">
        <v>77</v>
      </c>
      <c r="M1176" t="s"/>
      <c r="N1176" t="s">
        <v>78</v>
      </c>
      <c r="O1176" t="s">
        <v>79</v>
      </c>
      <c r="P1176" t="s">
        <v>732</v>
      </c>
      <c r="Q1176" t="s"/>
      <c r="R1176" t="s">
        <v>80</v>
      </c>
      <c r="S1176" t="s">
        <v>705</v>
      </c>
      <c r="T1176" t="s">
        <v>82</v>
      </c>
      <c r="U1176" t="s"/>
      <c r="V1176" t="s">
        <v>83</v>
      </c>
      <c r="W1176" t="s">
        <v>84</v>
      </c>
      <c r="X1176" t="s"/>
      <c r="Y1176" t="s">
        <v>85</v>
      </c>
      <c r="Z1176">
        <f>HYPERLINK("https://hotelmonitor-cachepage.eclerx.com/savepage/tk_15432190628884661_sr_2047.html","info")</f>
        <v/>
      </c>
      <c r="AA1176" t="n">
        <v>1638</v>
      </c>
      <c r="AB1176" t="s"/>
      <c r="AC1176" t="s"/>
      <c r="AD1176" t="s">
        <v>86</v>
      </c>
      <c r="AE1176" t="s"/>
      <c r="AF1176" t="s"/>
      <c r="AG1176" t="s"/>
      <c r="AH1176" t="s"/>
      <c r="AI1176" t="s"/>
      <c r="AJ1176" t="s"/>
      <c r="AK1176" t="s">
        <v>87</v>
      </c>
      <c r="AL1176" t="s"/>
      <c r="AM1176" t="s"/>
      <c r="AN1176" t="s">
        <v>87</v>
      </c>
      <c r="AO1176" t="s">
        <v>88</v>
      </c>
      <c r="AP1176" t="n">
        <v>5</v>
      </c>
      <c r="AQ1176" t="s">
        <v>89</v>
      </c>
      <c r="AR1176" t="s">
        <v>99</v>
      </c>
      <c r="AS1176" t="s"/>
      <c r="AT1176" t="s">
        <v>91</v>
      </c>
      <c r="AU1176" t="s"/>
      <c r="AV1176" t="s"/>
      <c r="AW1176" t="s"/>
      <c r="AX1176" t="s"/>
      <c r="AY1176" t="n">
        <v>2267693</v>
      </c>
      <c r="AZ1176" t="s">
        <v>733</v>
      </c>
      <c r="BA1176" t="s"/>
      <c r="BB1176" t="n">
        <v>291481</v>
      </c>
      <c r="BC1176" t="n">
        <v>-16.736206</v>
      </c>
      <c r="BD1176" t="n">
        <v>28.093676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93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732</v>
      </c>
      <c r="F1177" t="n">
        <v>72160</v>
      </c>
      <c r="G1177" t="s">
        <v>74</v>
      </c>
      <c r="H1177" t="s">
        <v>75</v>
      </c>
      <c r="I1177" t="s"/>
      <c r="J1177" t="s">
        <v>76</v>
      </c>
      <c r="K1177" t="n">
        <v>184</v>
      </c>
      <c r="L1177" t="s">
        <v>77</v>
      </c>
      <c r="M1177" t="s"/>
      <c r="N1177" t="s">
        <v>78</v>
      </c>
      <c r="O1177" t="s">
        <v>79</v>
      </c>
      <c r="P1177" t="s">
        <v>732</v>
      </c>
      <c r="Q1177" t="s"/>
      <c r="R1177" t="s">
        <v>80</v>
      </c>
      <c r="S1177" t="s">
        <v>455</v>
      </c>
      <c r="T1177" t="s">
        <v>82</v>
      </c>
      <c r="U1177" t="s"/>
      <c r="V1177" t="s">
        <v>83</v>
      </c>
      <c r="W1177" t="s">
        <v>84</v>
      </c>
      <c r="X1177" t="s"/>
      <c r="Y1177" t="s">
        <v>85</v>
      </c>
      <c r="Z1177">
        <f>HYPERLINK("https://hotelmonitor-cachepage.eclerx.com/savepage/tk_15432190628884661_sr_2047.html","info")</f>
        <v/>
      </c>
      <c r="AA1177" t="n">
        <v>1638</v>
      </c>
      <c r="AB1177" t="s"/>
      <c r="AC1177" t="s"/>
      <c r="AD1177" t="s">
        <v>86</v>
      </c>
      <c r="AE1177" t="s"/>
      <c r="AF1177" t="s"/>
      <c r="AG1177" t="s"/>
      <c r="AH1177" t="s"/>
      <c r="AI1177" t="s"/>
      <c r="AJ1177" t="s"/>
      <c r="AK1177" t="s">
        <v>87</v>
      </c>
      <c r="AL1177" t="s"/>
      <c r="AM1177" t="s"/>
      <c r="AN1177" t="s">
        <v>87</v>
      </c>
      <c r="AO1177" t="s">
        <v>88</v>
      </c>
      <c r="AP1177" t="n">
        <v>5</v>
      </c>
      <c r="AQ1177" t="s">
        <v>89</v>
      </c>
      <c r="AR1177" t="s">
        <v>228</v>
      </c>
      <c r="AS1177" t="s"/>
      <c r="AT1177" t="s">
        <v>91</v>
      </c>
      <c r="AU1177" t="s"/>
      <c r="AV1177" t="s"/>
      <c r="AW1177" t="s"/>
      <c r="AX1177" t="s"/>
      <c r="AY1177" t="n">
        <v>2267693</v>
      </c>
      <c r="AZ1177" t="s">
        <v>733</v>
      </c>
      <c r="BA1177" t="s"/>
      <c r="BB1177" t="n">
        <v>291481</v>
      </c>
      <c r="BC1177" t="n">
        <v>-16.736206</v>
      </c>
      <c r="BD1177" t="n">
        <v>28.093676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93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732</v>
      </c>
      <c r="F1178" t="n">
        <v>72160</v>
      </c>
      <c r="G1178" t="s">
        <v>74</v>
      </c>
      <c r="H1178" t="s">
        <v>75</v>
      </c>
      <c r="I1178" t="s"/>
      <c r="J1178" t="s">
        <v>76</v>
      </c>
      <c r="K1178" t="n">
        <v>184</v>
      </c>
      <c r="L1178" t="s">
        <v>77</v>
      </c>
      <c r="M1178" t="s"/>
      <c r="N1178" t="s">
        <v>78</v>
      </c>
      <c r="O1178" t="s">
        <v>79</v>
      </c>
      <c r="P1178" t="s">
        <v>732</v>
      </c>
      <c r="Q1178" t="s"/>
      <c r="R1178" t="s">
        <v>80</v>
      </c>
      <c r="S1178" t="s">
        <v>455</v>
      </c>
      <c r="T1178" t="s">
        <v>82</v>
      </c>
      <c r="U1178" t="s"/>
      <c r="V1178" t="s">
        <v>83</v>
      </c>
      <c r="W1178" t="s">
        <v>84</v>
      </c>
      <c r="X1178" t="s"/>
      <c r="Y1178" t="s">
        <v>85</v>
      </c>
      <c r="Z1178">
        <f>HYPERLINK("https://hotelmonitor-cachepage.eclerx.com/savepage/tk_15432190628884661_sr_2047.html","info")</f>
        <v/>
      </c>
      <c r="AA1178" t="n">
        <v>1638</v>
      </c>
      <c r="AB1178" t="s"/>
      <c r="AC1178" t="s"/>
      <c r="AD1178" t="s">
        <v>86</v>
      </c>
      <c r="AE1178" t="s"/>
      <c r="AF1178" t="s"/>
      <c r="AG1178" t="s"/>
      <c r="AH1178" t="s"/>
      <c r="AI1178" t="s"/>
      <c r="AJ1178" t="s"/>
      <c r="AK1178" t="s">
        <v>87</v>
      </c>
      <c r="AL1178" t="s"/>
      <c r="AM1178" t="s"/>
      <c r="AN1178" t="s">
        <v>87</v>
      </c>
      <c r="AO1178" t="s">
        <v>88</v>
      </c>
      <c r="AP1178" t="n">
        <v>5</v>
      </c>
      <c r="AQ1178" t="s">
        <v>89</v>
      </c>
      <c r="AR1178" t="s">
        <v>97</v>
      </c>
      <c r="AS1178" t="s"/>
      <c r="AT1178" t="s">
        <v>91</v>
      </c>
      <c r="AU1178" t="s"/>
      <c r="AV1178" t="s"/>
      <c r="AW1178" t="s"/>
      <c r="AX1178" t="s"/>
      <c r="AY1178" t="n">
        <v>2267693</v>
      </c>
      <c r="AZ1178" t="s">
        <v>733</v>
      </c>
      <c r="BA1178" t="s"/>
      <c r="BB1178" t="n">
        <v>291481</v>
      </c>
      <c r="BC1178" t="n">
        <v>-16.736206</v>
      </c>
      <c r="BD1178" t="n">
        <v>28.093676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93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732</v>
      </c>
      <c r="F1179" t="n">
        <v>72160</v>
      </c>
      <c r="G1179" t="s">
        <v>74</v>
      </c>
      <c r="H1179" t="s">
        <v>75</v>
      </c>
      <c r="I1179" t="s"/>
      <c r="J1179" t="s">
        <v>76</v>
      </c>
      <c r="K1179" t="n">
        <v>184</v>
      </c>
      <c r="L1179" t="s">
        <v>77</v>
      </c>
      <c r="M1179" t="s"/>
      <c r="N1179" t="s">
        <v>78</v>
      </c>
      <c r="O1179" t="s">
        <v>79</v>
      </c>
      <c r="P1179" t="s">
        <v>732</v>
      </c>
      <c r="Q1179" t="s"/>
      <c r="R1179" t="s">
        <v>80</v>
      </c>
      <c r="S1179" t="s">
        <v>455</v>
      </c>
      <c r="T1179" t="s">
        <v>82</v>
      </c>
      <c r="U1179" t="s"/>
      <c r="V1179" t="s">
        <v>83</v>
      </c>
      <c r="W1179" t="s">
        <v>84</v>
      </c>
      <c r="X1179" t="s"/>
      <c r="Y1179" t="s">
        <v>85</v>
      </c>
      <c r="Z1179">
        <f>HYPERLINK("https://hotelmonitor-cachepage.eclerx.com/savepage/tk_15432190628884661_sr_2047.html","info")</f>
        <v/>
      </c>
      <c r="AA1179" t="n">
        <v>1638</v>
      </c>
      <c r="AB1179" t="s"/>
      <c r="AC1179" t="s"/>
      <c r="AD1179" t="s">
        <v>86</v>
      </c>
      <c r="AE1179" t="s"/>
      <c r="AF1179" t="s"/>
      <c r="AG1179" t="s"/>
      <c r="AH1179" t="s"/>
      <c r="AI1179" t="s"/>
      <c r="AJ1179" t="s"/>
      <c r="AK1179" t="s">
        <v>87</v>
      </c>
      <c r="AL1179" t="s"/>
      <c r="AM1179" t="s"/>
      <c r="AN1179" t="s">
        <v>87</v>
      </c>
      <c r="AO1179" t="s">
        <v>88</v>
      </c>
      <c r="AP1179" t="n">
        <v>5</v>
      </c>
      <c r="AQ1179" t="s">
        <v>89</v>
      </c>
      <c r="AR1179" t="s">
        <v>116</v>
      </c>
      <c r="AS1179" t="s"/>
      <c r="AT1179" t="s">
        <v>91</v>
      </c>
      <c r="AU1179" t="s"/>
      <c r="AV1179" t="s"/>
      <c r="AW1179" t="s"/>
      <c r="AX1179" t="s"/>
      <c r="AY1179" t="n">
        <v>2267693</v>
      </c>
      <c r="AZ1179" t="s">
        <v>733</v>
      </c>
      <c r="BA1179" t="s"/>
      <c r="BB1179" t="n">
        <v>291481</v>
      </c>
      <c r="BC1179" t="n">
        <v>-16.736206</v>
      </c>
      <c r="BD1179" t="n">
        <v>28.093676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93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732</v>
      </c>
      <c r="F1180" t="n">
        <v>72160</v>
      </c>
      <c r="G1180" t="s">
        <v>74</v>
      </c>
      <c r="H1180" t="s">
        <v>75</v>
      </c>
      <c r="I1180" t="s"/>
      <c r="J1180" t="s">
        <v>76</v>
      </c>
      <c r="K1180" t="n">
        <v>177</v>
      </c>
      <c r="L1180" t="s">
        <v>77</v>
      </c>
      <c r="M1180" t="s"/>
      <c r="N1180" t="s">
        <v>78</v>
      </c>
      <c r="O1180" t="s">
        <v>79</v>
      </c>
      <c r="P1180" t="s">
        <v>732</v>
      </c>
      <c r="Q1180" t="s"/>
      <c r="R1180" t="s">
        <v>80</v>
      </c>
      <c r="S1180" t="s">
        <v>165</v>
      </c>
      <c r="T1180" t="s">
        <v>82</v>
      </c>
      <c r="U1180" t="s"/>
      <c r="V1180" t="s">
        <v>83</v>
      </c>
      <c r="W1180" t="s">
        <v>84</v>
      </c>
      <c r="X1180" t="s"/>
      <c r="Y1180" t="s">
        <v>85</v>
      </c>
      <c r="Z1180">
        <f>HYPERLINK("https://hotelmonitor-cachepage.eclerx.com/savepage/tk_15432190628884661_sr_2047.html","info")</f>
        <v/>
      </c>
      <c r="AA1180" t="n">
        <v>1638</v>
      </c>
      <c r="AB1180" t="s"/>
      <c r="AC1180" t="s"/>
      <c r="AD1180" t="s">
        <v>86</v>
      </c>
      <c r="AE1180" t="s"/>
      <c r="AF1180" t="s"/>
      <c r="AG1180" t="s"/>
      <c r="AH1180" t="s"/>
      <c r="AI1180" t="s"/>
      <c r="AJ1180" t="s"/>
      <c r="AK1180" t="s">
        <v>87</v>
      </c>
      <c r="AL1180" t="s"/>
      <c r="AM1180" t="s"/>
      <c r="AN1180" t="s">
        <v>87</v>
      </c>
      <c r="AO1180" t="s">
        <v>88</v>
      </c>
      <c r="AP1180" t="n">
        <v>5</v>
      </c>
      <c r="AQ1180" t="s">
        <v>89</v>
      </c>
      <c r="AR1180" t="s">
        <v>113</v>
      </c>
      <c r="AS1180" t="s"/>
      <c r="AT1180" t="s">
        <v>91</v>
      </c>
      <c r="AU1180" t="s"/>
      <c r="AV1180" t="s"/>
      <c r="AW1180" t="s"/>
      <c r="AX1180" t="s"/>
      <c r="AY1180" t="n">
        <v>2267693</v>
      </c>
      <c r="AZ1180" t="s">
        <v>733</v>
      </c>
      <c r="BA1180" t="s"/>
      <c r="BB1180" t="n">
        <v>291481</v>
      </c>
      <c r="BC1180" t="n">
        <v>-16.736206</v>
      </c>
      <c r="BD1180" t="n">
        <v>28.093676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93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732</v>
      </c>
      <c r="F1181" t="n">
        <v>72160</v>
      </c>
      <c r="G1181" t="s">
        <v>74</v>
      </c>
      <c r="H1181" t="s">
        <v>75</v>
      </c>
      <c r="I1181" t="s"/>
      <c r="J1181" t="s">
        <v>76</v>
      </c>
      <c r="K1181" t="n">
        <v>177</v>
      </c>
      <c r="L1181" t="s">
        <v>77</v>
      </c>
      <c r="M1181" t="s"/>
      <c r="N1181" t="s">
        <v>78</v>
      </c>
      <c r="O1181" t="s">
        <v>79</v>
      </c>
      <c r="P1181" t="s">
        <v>732</v>
      </c>
      <c r="Q1181" t="s"/>
      <c r="R1181" t="s">
        <v>80</v>
      </c>
      <c r="S1181" t="s">
        <v>165</v>
      </c>
      <c r="T1181" t="s">
        <v>82</v>
      </c>
      <c r="U1181" t="s"/>
      <c r="V1181" t="s">
        <v>83</v>
      </c>
      <c r="W1181" t="s">
        <v>84</v>
      </c>
      <c r="X1181" t="s"/>
      <c r="Y1181" t="s">
        <v>85</v>
      </c>
      <c r="Z1181">
        <f>HYPERLINK("https://hotelmonitor-cachepage.eclerx.com/savepage/tk_15432190628884661_sr_2047.html","info")</f>
        <v/>
      </c>
      <c r="AA1181" t="n">
        <v>1638</v>
      </c>
      <c r="AB1181" t="s"/>
      <c r="AC1181" t="s"/>
      <c r="AD1181" t="s">
        <v>86</v>
      </c>
      <c r="AE1181" t="s"/>
      <c r="AF1181" t="s"/>
      <c r="AG1181" t="s"/>
      <c r="AH1181" t="s"/>
      <c r="AI1181" t="s"/>
      <c r="AJ1181" t="s"/>
      <c r="AK1181" t="s">
        <v>87</v>
      </c>
      <c r="AL1181" t="s"/>
      <c r="AM1181" t="s"/>
      <c r="AN1181" t="s">
        <v>87</v>
      </c>
      <c r="AO1181" t="s">
        <v>88</v>
      </c>
      <c r="AP1181" t="n">
        <v>5</v>
      </c>
      <c r="AQ1181" t="s">
        <v>89</v>
      </c>
      <c r="AR1181" t="s">
        <v>115</v>
      </c>
      <c r="AS1181" t="s"/>
      <c r="AT1181" t="s">
        <v>91</v>
      </c>
      <c r="AU1181" t="s"/>
      <c r="AV1181" t="s"/>
      <c r="AW1181" t="s"/>
      <c r="AX1181" t="s"/>
      <c r="AY1181" t="n">
        <v>2267693</v>
      </c>
      <c r="AZ1181" t="s">
        <v>733</v>
      </c>
      <c r="BA1181" t="s"/>
      <c r="BB1181" t="n">
        <v>291481</v>
      </c>
      <c r="BC1181" t="n">
        <v>-16.736206</v>
      </c>
      <c r="BD1181" t="n">
        <v>28.093676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93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732</v>
      </c>
      <c r="F1182" t="n">
        <v>72160</v>
      </c>
      <c r="G1182" t="s">
        <v>74</v>
      </c>
      <c r="H1182" t="s">
        <v>75</v>
      </c>
      <c r="I1182" t="s"/>
      <c r="J1182" t="s">
        <v>76</v>
      </c>
      <c r="K1182" t="n">
        <v>177</v>
      </c>
      <c r="L1182" t="s">
        <v>77</v>
      </c>
      <c r="M1182" t="s"/>
      <c r="N1182" t="s">
        <v>78</v>
      </c>
      <c r="O1182" t="s">
        <v>79</v>
      </c>
      <c r="P1182" t="s">
        <v>732</v>
      </c>
      <c r="Q1182" t="s"/>
      <c r="R1182" t="s">
        <v>80</v>
      </c>
      <c r="S1182" t="s">
        <v>165</v>
      </c>
      <c r="T1182" t="s">
        <v>82</v>
      </c>
      <c r="U1182" t="s"/>
      <c r="V1182" t="s">
        <v>83</v>
      </c>
      <c r="W1182" t="s">
        <v>84</v>
      </c>
      <c r="X1182" t="s"/>
      <c r="Y1182" t="s">
        <v>85</v>
      </c>
      <c r="Z1182">
        <f>HYPERLINK("https://hotelmonitor-cachepage.eclerx.com/savepage/tk_15432190628884661_sr_2047.html","info")</f>
        <v/>
      </c>
      <c r="AA1182" t="n">
        <v>1638</v>
      </c>
      <c r="AB1182" t="s"/>
      <c r="AC1182" t="s"/>
      <c r="AD1182" t="s">
        <v>86</v>
      </c>
      <c r="AE1182" t="s"/>
      <c r="AF1182" t="s"/>
      <c r="AG1182" t="s"/>
      <c r="AH1182" t="s"/>
      <c r="AI1182" t="s"/>
      <c r="AJ1182" t="s"/>
      <c r="AK1182" t="s">
        <v>87</v>
      </c>
      <c r="AL1182" t="s"/>
      <c r="AM1182" t="s"/>
      <c r="AN1182" t="s">
        <v>87</v>
      </c>
      <c r="AO1182" t="s">
        <v>88</v>
      </c>
      <c r="AP1182" t="n">
        <v>5</v>
      </c>
      <c r="AQ1182" t="s">
        <v>89</v>
      </c>
      <c r="AR1182" t="s">
        <v>111</v>
      </c>
      <c r="AS1182" t="s"/>
      <c r="AT1182" t="s">
        <v>91</v>
      </c>
      <c r="AU1182" t="s"/>
      <c r="AV1182" t="s"/>
      <c r="AW1182" t="s"/>
      <c r="AX1182" t="s"/>
      <c r="AY1182" t="n">
        <v>2267693</v>
      </c>
      <c r="AZ1182" t="s">
        <v>733</v>
      </c>
      <c r="BA1182" t="s"/>
      <c r="BB1182" t="n">
        <v>291481</v>
      </c>
      <c r="BC1182" t="n">
        <v>-16.736206</v>
      </c>
      <c r="BD1182" t="n">
        <v>28.093676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93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734</v>
      </c>
      <c r="F1183" t="s"/>
      <c r="G1183" t="s">
        <v>74</v>
      </c>
      <c r="H1183" t="s">
        <v>75</v>
      </c>
      <c r="I1183" t="s"/>
      <c r="J1183" t="s">
        <v>76</v>
      </c>
      <c r="K1183" t="n">
        <v>53</v>
      </c>
      <c r="L1183" t="s">
        <v>77</v>
      </c>
      <c r="M1183" t="s"/>
      <c r="N1183" t="s">
        <v>78</v>
      </c>
      <c r="O1183" t="s">
        <v>79</v>
      </c>
      <c r="P1183" t="s">
        <v>734</v>
      </c>
      <c r="Q1183" t="s"/>
      <c r="R1183" t="s">
        <v>80</v>
      </c>
      <c r="S1183" t="s">
        <v>333</v>
      </c>
      <c r="T1183" t="s">
        <v>82</v>
      </c>
      <c r="U1183" t="s"/>
      <c r="V1183" t="s">
        <v>83</v>
      </c>
      <c r="W1183" t="s">
        <v>84</v>
      </c>
      <c r="X1183" t="s"/>
      <c r="Y1183" t="s">
        <v>85</v>
      </c>
      <c r="Z1183">
        <f>HYPERLINK("https://hotelmonitor-cachepage.eclerx.com/savepage/tk_154322056642881_sr_2047.html","info")</f>
        <v/>
      </c>
      <c r="AA1183" t="s"/>
      <c r="AB1183" t="s"/>
      <c r="AC1183" t="s"/>
      <c r="AD1183" t="s">
        <v>86</v>
      </c>
      <c r="AE1183" t="s"/>
      <c r="AF1183" t="s"/>
      <c r="AG1183" t="s"/>
      <c r="AH1183" t="s"/>
      <c r="AI1183" t="s"/>
      <c r="AJ1183" t="s"/>
      <c r="AK1183" t="s">
        <v>87</v>
      </c>
      <c r="AL1183" t="s"/>
      <c r="AM1183" t="s"/>
      <c r="AN1183" t="s">
        <v>87</v>
      </c>
      <c r="AO1183" t="s">
        <v>88</v>
      </c>
      <c r="AP1183" t="n">
        <v>217</v>
      </c>
      <c r="AQ1183" t="s">
        <v>89</v>
      </c>
      <c r="AR1183" t="s">
        <v>121</v>
      </c>
      <c r="AS1183" t="s"/>
      <c r="AT1183" t="s">
        <v>91</v>
      </c>
      <c r="AU1183" t="s"/>
      <c r="AV1183" t="s"/>
      <c r="AW1183" t="s"/>
      <c r="AX1183" t="s"/>
      <c r="AY1183" t="s"/>
      <c r="AZ1183" t="s"/>
      <c r="BA1183" t="s"/>
      <c r="BB1183" t="s"/>
      <c r="BC1183" t="s"/>
      <c r="BD1183" t="s"/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93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735</v>
      </c>
      <c r="F1184" t="s"/>
      <c r="G1184" t="s">
        <v>74</v>
      </c>
      <c r="H1184" t="s">
        <v>75</v>
      </c>
      <c r="I1184" t="s"/>
      <c r="J1184" t="s">
        <v>76</v>
      </c>
      <c r="K1184" t="n">
        <v>120</v>
      </c>
      <c r="L1184" t="s">
        <v>77</v>
      </c>
      <c r="M1184" t="s"/>
      <c r="N1184" t="s">
        <v>78</v>
      </c>
      <c r="O1184" t="s">
        <v>79</v>
      </c>
      <c r="P1184" t="s">
        <v>735</v>
      </c>
      <c r="Q1184" t="s"/>
      <c r="R1184" t="s">
        <v>80</v>
      </c>
      <c r="S1184" t="s">
        <v>432</v>
      </c>
      <c r="T1184" t="s">
        <v>82</v>
      </c>
      <c r="U1184" t="s"/>
      <c r="V1184" t="s">
        <v>83</v>
      </c>
      <c r="W1184" t="s">
        <v>84</v>
      </c>
      <c r="X1184" t="s"/>
      <c r="Y1184" t="s">
        <v>85</v>
      </c>
      <c r="Z1184">
        <f>HYPERLINK("https://hotelmonitor-cachepage.eclerx.com/savepage/tk_1543219550688624_sr_2047.html","info")</f>
        <v/>
      </c>
      <c r="AA1184" t="s"/>
      <c r="AB1184" t="s"/>
      <c r="AC1184" t="s"/>
      <c r="AD1184" t="s">
        <v>86</v>
      </c>
      <c r="AE1184" t="s"/>
      <c r="AF1184" t="s"/>
      <c r="AG1184" t="s"/>
      <c r="AH1184" t="s"/>
      <c r="AI1184" t="s"/>
      <c r="AJ1184" t="s"/>
      <c r="AK1184" t="s">
        <v>87</v>
      </c>
      <c r="AL1184" t="s"/>
      <c r="AM1184" t="s"/>
      <c r="AN1184" t="s">
        <v>87</v>
      </c>
      <c r="AO1184" t="s">
        <v>88</v>
      </c>
      <c r="AP1184" t="n">
        <v>74</v>
      </c>
      <c r="AQ1184" t="s">
        <v>89</v>
      </c>
      <c r="AR1184" t="s">
        <v>99</v>
      </c>
      <c r="AS1184" t="s"/>
      <c r="AT1184" t="s">
        <v>91</v>
      </c>
      <c r="AU1184" t="s"/>
      <c r="AV1184" t="s"/>
      <c r="AW1184" t="s"/>
      <c r="AX1184" t="s"/>
      <c r="AY1184" t="s"/>
      <c r="AZ1184" t="s"/>
      <c r="BA1184" t="s"/>
      <c r="BB1184" t="n">
        <v>601732</v>
      </c>
      <c r="BC1184" t="s"/>
      <c r="BD1184" t="s"/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93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735</v>
      </c>
      <c r="F1185" t="s"/>
      <c r="G1185" t="s">
        <v>74</v>
      </c>
      <c r="H1185" t="s">
        <v>75</v>
      </c>
      <c r="I1185" t="s"/>
      <c r="J1185" t="s">
        <v>76</v>
      </c>
      <c r="K1185" t="n">
        <v>296</v>
      </c>
      <c r="L1185" t="s">
        <v>77</v>
      </c>
      <c r="M1185" t="s"/>
      <c r="N1185" t="s">
        <v>78</v>
      </c>
      <c r="O1185" t="s">
        <v>79</v>
      </c>
      <c r="P1185" t="s">
        <v>735</v>
      </c>
      <c r="Q1185" t="s"/>
      <c r="R1185" t="s">
        <v>80</v>
      </c>
      <c r="S1185" t="s">
        <v>736</v>
      </c>
      <c r="T1185" t="s">
        <v>82</v>
      </c>
      <c r="U1185" t="s"/>
      <c r="V1185" t="s">
        <v>83</v>
      </c>
      <c r="W1185" t="s">
        <v>84</v>
      </c>
      <c r="X1185" t="s"/>
      <c r="Y1185" t="s">
        <v>85</v>
      </c>
      <c r="Z1185">
        <f>HYPERLINK("https://hotelmonitor-cachepage.eclerx.com/savepage/tk_1543219550688624_sr_2047.html","info")</f>
        <v/>
      </c>
      <c r="AA1185" t="s"/>
      <c r="AB1185" t="s"/>
      <c r="AC1185" t="s"/>
      <c r="AD1185" t="s">
        <v>86</v>
      </c>
      <c r="AE1185" t="s"/>
      <c r="AF1185" t="s"/>
      <c r="AG1185" t="s"/>
      <c r="AH1185" t="s"/>
      <c r="AI1185" t="s"/>
      <c r="AJ1185" t="s"/>
      <c r="AK1185" t="s">
        <v>87</v>
      </c>
      <c r="AL1185" t="s"/>
      <c r="AM1185" t="s"/>
      <c r="AN1185" t="s">
        <v>87</v>
      </c>
      <c r="AO1185" t="s">
        <v>88</v>
      </c>
      <c r="AP1185" t="n">
        <v>74</v>
      </c>
      <c r="AQ1185" t="s">
        <v>89</v>
      </c>
      <c r="AR1185" t="s">
        <v>126</v>
      </c>
      <c r="AS1185" t="s"/>
      <c r="AT1185" t="s">
        <v>91</v>
      </c>
      <c r="AU1185" t="s"/>
      <c r="AV1185" t="s"/>
      <c r="AW1185" t="s"/>
      <c r="AX1185" t="s"/>
      <c r="AY1185" t="s"/>
      <c r="AZ1185" t="s"/>
      <c r="BA1185" t="s"/>
      <c r="BB1185" t="n">
        <v>601732</v>
      </c>
      <c r="BC1185" t="s"/>
      <c r="BD1185" t="s"/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93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735</v>
      </c>
      <c r="F1186" t="s"/>
      <c r="G1186" t="s">
        <v>74</v>
      </c>
      <c r="H1186" t="s">
        <v>75</v>
      </c>
      <c r="I1186" t="s"/>
      <c r="J1186" t="s">
        <v>76</v>
      </c>
      <c r="K1186" t="n">
        <v>119</v>
      </c>
      <c r="L1186" t="s">
        <v>77</v>
      </c>
      <c r="M1186" t="s"/>
      <c r="N1186" t="s">
        <v>78</v>
      </c>
      <c r="O1186" t="s">
        <v>79</v>
      </c>
      <c r="P1186" t="s">
        <v>735</v>
      </c>
      <c r="Q1186" t="s"/>
      <c r="R1186" t="s">
        <v>80</v>
      </c>
      <c r="S1186" t="s">
        <v>516</v>
      </c>
      <c r="T1186" t="s">
        <v>82</v>
      </c>
      <c r="U1186" t="s"/>
      <c r="V1186" t="s">
        <v>83</v>
      </c>
      <c r="W1186" t="s">
        <v>84</v>
      </c>
      <c r="X1186" t="s"/>
      <c r="Y1186" t="s">
        <v>85</v>
      </c>
      <c r="Z1186">
        <f>HYPERLINK("https://hotelmonitor-cachepage.eclerx.com/savepage/tk_1543219550688624_sr_2047.html","info")</f>
        <v/>
      </c>
      <c r="AA1186" t="s"/>
      <c r="AB1186" t="s"/>
      <c r="AC1186" t="s"/>
      <c r="AD1186" t="s">
        <v>86</v>
      </c>
      <c r="AE1186" t="s"/>
      <c r="AF1186" t="s"/>
      <c r="AG1186" t="s"/>
      <c r="AH1186" t="s"/>
      <c r="AI1186" t="s"/>
      <c r="AJ1186" t="s"/>
      <c r="AK1186" t="s">
        <v>87</v>
      </c>
      <c r="AL1186" t="s"/>
      <c r="AM1186" t="s"/>
      <c r="AN1186" t="s">
        <v>87</v>
      </c>
      <c r="AO1186" t="s">
        <v>88</v>
      </c>
      <c r="AP1186" t="n">
        <v>74</v>
      </c>
      <c r="AQ1186" t="s">
        <v>89</v>
      </c>
      <c r="AR1186" t="s">
        <v>95</v>
      </c>
      <c r="AS1186" t="s"/>
      <c r="AT1186" t="s">
        <v>91</v>
      </c>
      <c r="AU1186" t="s"/>
      <c r="AV1186" t="s"/>
      <c r="AW1186" t="s"/>
      <c r="AX1186" t="s"/>
      <c r="AY1186" t="s"/>
      <c r="AZ1186" t="s"/>
      <c r="BA1186" t="s"/>
      <c r="BB1186" t="n">
        <v>601732</v>
      </c>
      <c r="BC1186" t="s"/>
      <c r="BD1186" t="s"/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93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735</v>
      </c>
      <c r="F1187" t="s"/>
      <c r="G1187" t="s">
        <v>74</v>
      </c>
      <c r="H1187" t="s">
        <v>75</v>
      </c>
      <c r="I1187" t="s"/>
      <c r="J1187" t="s">
        <v>76</v>
      </c>
      <c r="K1187" t="n">
        <v>119</v>
      </c>
      <c r="L1187" t="s">
        <v>77</v>
      </c>
      <c r="M1187" t="s"/>
      <c r="N1187" t="s">
        <v>78</v>
      </c>
      <c r="O1187" t="s">
        <v>79</v>
      </c>
      <c r="P1187" t="s">
        <v>735</v>
      </c>
      <c r="Q1187" t="s"/>
      <c r="R1187" t="s">
        <v>80</v>
      </c>
      <c r="S1187" t="s">
        <v>516</v>
      </c>
      <c r="T1187" t="s">
        <v>82</v>
      </c>
      <c r="U1187" t="s"/>
      <c r="V1187" t="s">
        <v>83</v>
      </c>
      <c r="W1187" t="s">
        <v>84</v>
      </c>
      <c r="X1187" t="s"/>
      <c r="Y1187" t="s">
        <v>85</v>
      </c>
      <c r="Z1187">
        <f>HYPERLINK("https://hotelmonitor-cachepage.eclerx.com/savepage/tk_1543219550688624_sr_2047.html","info")</f>
        <v/>
      </c>
      <c r="AA1187" t="s"/>
      <c r="AB1187" t="s"/>
      <c r="AC1187" t="s"/>
      <c r="AD1187" t="s">
        <v>86</v>
      </c>
      <c r="AE1187" t="s"/>
      <c r="AF1187" t="s"/>
      <c r="AG1187" t="s"/>
      <c r="AH1187" t="s"/>
      <c r="AI1187" t="s"/>
      <c r="AJ1187" t="s"/>
      <c r="AK1187" t="s">
        <v>87</v>
      </c>
      <c r="AL1187" t="s"/>
      <c r="AM1187" t="s"/>
      <c r="AN1187" t="s">
        <v>87</v>
      </c>
      <c r="AO1187" t="s">
        <v>88</v>
      </c>
      <c r="AP1187" t="n">
        <v>74</v>
      </c>
      <c r="AQ1187" t="s">
        <v>89</v>
      </c>
      <c r="AR1187" t="s">
        <v>97</v>
      </c>
      <c r="AS1187" t="s"/>
      <c r="AT1187" t="s">
        <v>91</v>
      </c>
      <c r="AU1187" t="s"/>
      <c r="AV1187" t="s"/>
      <c r="AW1187" t="s"/>
      <c r="AX1187" t="s"/>
      <c r="AY1187" t="s"/>
      <c r="AZ1187" t="s"/>
      <c r="BA1187" t="s"/>
      <c r="BB1187" t="n">
        <v>601732</v>
      </c>
      <c r="BC1187" t="s"/>
      <c r="BD1187" t="s"/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93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735</v>
      </c>
      <c r="F1188" t="s"/>
      <c r="G1188" t="s">
        <v>74</v>
      </c>
      <c r="H1188" t="s">
        <v>75</v>
      </c>
      <c r="I1188" t="s"/>
      <c r="J1188" t="s">
        <v>76</v>
      </c>
      <c r="K1188" t="n">
        <v>120</v>
      </c>
      <c r="L1188" t="s">
        <v>77</v>
      </c>
      <c r="M1188" t="s"/>
      <c r="N1188" t="s">
        <v>78</v>
      </c>
      <c r="O1188" t="s">
        <v>79</v>
      </c>
      <c r="P1188" t="s">
        <v>735</v>
      </c>
      <c r="Q1188" t="s"/>
      <c r="R1188" t="s">
        <v>80</v>
      </c>
      <c r="S1188" t="s">
        <v>432</v>
      </c>
      <c r="T1188" t="s">
        <v>82</v>
      </c>
      <c r="U1188" t="s"/>
      <c r="V1188" t="s">
        <v>83</v>
      </c>
      <c r="W1188" t="s">
        <v>84</v>
      </c>
      <c r="X1188" t="s"/>
      <c r="Y1188" t="s">
        <v>85</v>
      </c>
      <c r="Z1188">
        <f>HYPERLINK("https://hotelmonitor-cachepage.eclerx.com/savepage/tk_1543219550688624_sr_2047.html","info")</f>
        <v/>
      </c>
      <c r="AA1188" t="s"/>
      <c r="AB1188" t="s"/>
      <c r="AC1188" t="s"/>
      <c r="AD1188" t="s">
        <v>86</v>
      </c>
      <c r="AE1188" t="s"/>
      <c r="AF1188" t="s"/>
      <c r="AG1188" t="s"/>
      <c r="AH1188" t="s"/>
      <c r="AI1188" t="s"/>
      <c r="AJ1188" t="s"/>
      <c r="AK1188" t="s">
        <v>87</v>
      </c>
      <c r="AL1188" t="s"/>
      <c r="AM1188" t="s"/>
      <c r="AN1188" t="s">
        <v>87</v>
      </c>
      <c r="AO1188" t="s">
        <v>88</v>
      </c>
      <c r="AP1188" t="n">
        <v>74</v>
      </c>
      <c r="AQ1188" t="s">
        <v>89</v>
      </c>
      <c r="AR1188" t="s">
        <v>96</v>
      </c>
      <c r="AS1188" t="s"/>
      <c r="AT1188" t="s">
        <v>91</v>
      </c>
      <c r="AU1188" t="s"/>
      <c r="AV1188" t="s"/>
      <c r="AW1188" t="s"/>
      <c r="AX1188" t="s"/>
      <c r="AY1188" t="s"/>
      <c r="AZ1188" t="s"/>
      <c r="BA1188" t="s"/>
      <c r="BB1188" t="n">
        <v>601732</v>
      </c>
      <c r="BC1188" t="s"/>
      <c r="BD1188" t="s"/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93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735</v>
      </c>
      <c r="F1189" t="s"/>
      <c r="G1189" t="s">
        <v>74</v>
      </c>
      <c r="H1189" t="s">
        <v>75</v>
      </c>
      <c r="I1189" t="s"/>
      <c r="J1189" t="s">
        <v>76</v>
      </c>
      <c r="K1189" t="n">
        <v>120</v>
      </c>
      <c r="L1189" t="s">
        <v>77</v>
      </c>
      <c r="M1189" t="s"/>
      <c r="N1189" t="s">
        <v>78</v>
      </c>
      <c r="O1189" t="s">
        <v>79</v>
      </c>
      <c r="P1189" t="s">
        <v>735</v>
      </c>
      <c r="Q1189" t="s"/>
      <c r="R1189" t="s">
        <v>80</v>
      </c>
      <c r="S1189" t="s">
        <v>432</v>
      </c>
      <c r="T1189" t="s">
        <v>82</v>
      </c>
      <c r="U1189" t="s"/>
      <c r="V1189" t="s">
        <v>83</v>
      </c>
      <c r="W1189" t="s">
        <v>84</v>
      </c>
      <c r="X1189" t="s"/>
      <c r="Y1189" t="s">
        <v>85</v>
      </c>
      <c r="Z1189">
        <f>HYPERLINK("https://hotelmonitor-cachepage.eclerx.com/savepage/tk_1543219550688624_sr_2047.html","info")</f>
        <v/>
      </c>
      <c r="AA1189" t="s"/>
      <c r="AB1189" t="s"/>
      <c r="AC1189" t="s"/>
      <c r="AD1189" t="s">
        <v>86</v>
      </c>
      <c r="AE1189" t="s"/>
      <c r="AF1189" t="s"/>
      <c r="AG1189" t="s"/>
      <c r="AH1189" t="s"/>
      <c r="AI1189" t="s"/>
      <c r="AJ1189" t="s"/>
      <c r="AK1189" t="s">
        <v>87</v>
      </c>
      <c r="AL1189" t="s"/>
      <c r="AM1189" t="s"/>
      <c r="AN1189" t="s">
        <v>87</v>
      </c>
      <c r="AO1189" t="s">
        <v>88</v>
      </c>
      <c r="AP1189" t="n">
        <v>74</v>
      </c>
      <c r="AQ1189" t="s">
        <v>89</v>
      </c>
      <c r="AR1189" t="s">
        <v>299</v>
      </c>
      <c r="AS1189" t="s"/>
      <c r="AT1189" t="s">
        <v>91</v>
      </c>
      <c r="AU1189" t="s"/>
      <c r="AV1189" t="s"/>
      <c r="AW1189" t="s"/>
      <c r="AX1189" t="s"/>
      <c r="AY1189" t="s"/>
      <c r="AZ1189" t="s"/>
      <c r="BA1189" t="s"/>
      <c r="BB1189" t="n">
        <v>601732</v>
      </c>
      <c r="BC1189" t="s"/>
      <c r="BD1189" t="s"/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93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735</v>
      </c>
      <c r="F1190" t="s"/>
      <c r="G1190" t="s">
        <v>74</v>
      </c>
      <c r="H1190" t="s">
        <v>75</v>
      </c>
      <c r="I1190" t="s"/>
      <c r="J1190" t="s">
        <v>76</v>
      </c>
      <c r="K1190" t="n">
        <v>121</v>
      </c>
      <c r="L1190" t="s">
        <v>77</v>
      </c>
      <c r="M1190" t="s"/>
      <c r="N1190" t="s">
        <v>78</v>
      </c>
      <c r="O1190" t="s">
        <v>79</v>
      </c>
      <c r="P1190" t="s">
        <v>735</v>
      </c>
      <c r="Q1190" t="s"/>
      <c r="R1190" t="s">
        <v>80</v>
      </c>
      <c r="S1190" t="s">
        <v>515</v>
      </c>
      <c r="T1190" t="s">
        <v>82</v>
      </c>
      <c r="U1190" t="s"/>
      <c r="V1190" t="s">
        <v>83</v>
      </c>
      <c r="W1190" t="s">
        <v>84</v>
      </c>
      <c r="X1190" t="s"/>
      <c r="Y1190" t="s">
        <v>85</v>
      </c>
      <c r="Z1190">
        <f>HYPERLINK("https://hotelmonitor-cachepage.eclerx.com/savepage/tk_1543219550688624_sr_2047.html","info")</f>
        <v/>
      </c>
      <c r="AA1190" t="s"/>
      <c r="AB1190" t="s"/>
      <c r="AC1190" t="s"/>
      <c r="AD1190" t="s">
        <v>86</v>
      </c>
      <c r="AE1190" t="s"/>
      <c r="AF1190" t="s"/>
      <c r="AG1190" t="s"/>
      <c r="AH1190" t="s"/>
      <c r="AI1190" t="s"/>
      <c r="AJ1190" t="s"/>
      <c r="AK1190" t="s">
        <v>87</v>
      </c>
      <c r="AL1190" t="s"/>
      <c r="AM1190" t="s"/>
      <c r="AN1190" t="s">
        <v>87</v>
      </c>
      <c r="AO1190" t="s">
        <v>88</v>
      </c>
      <c r="AP1190" t="n">
        <v>74</v>
      </c>
      <c r="AQ1190" t="s">
        <v>89</v>
      </c>
      <c r="AR1190" t="s">
        <v>113</v>
      </c>
      <c r="AS1190" t="s"/>
      <c r="AT1190" t="s">
        <v>91</v>
      </c>
      <c r="AU1190" t="s"/>
      <c r="AV1190" t="s"/>
      <c r="AW1190" t="s"/>
      <c r="AX1190" t="s"/>
      <c r="AY1190" t="s"/>
      <c r="AZ1190" t="s"/>
      <c r="BA1190" t="s"/>
      <c r="BB1190" t="n">
        <v>601732</v>
      </c>
      <c r="BC1190" t="s"/>
      <c r="BD1190" t="s"/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93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735</v>
      </c>
      <c r="F1191" t="s"/>
      <c r="G1191" t="s">
        <v>74</v>
      </c>
      <c r="H1191" t="s">
        <v>75</v>
      </c>
      <c r="I1191" t="s"/>
      <c r="J1191" t="s">
        <v>76</v>
      </c>
      <c r="K1191" t="n">
        <v>119</v>
      </c>
      <c r="L1191" t="s">
        <v>77</v>
      </c>
      <c r="M1191" t="s"/>
      <c r="N1191" t="s">
        <v>78</v>
      </c>
      <c r="O1191" t="s">
        <v>79</v>
      </c>
      <c r="P1191" t="s">
        <v>735</v>
      </c>
      <c r="Q1191" t="s"/>
      <c r="R1191" t="s">
        <v>80</v>
      </c>
      <c r="S1191" t="s">
        <v>516</v>
      </c>
      <c r="T1191" t="s">
        <v>82</v>
      </c>
      <c r="U1191" t="s"/>
      <c r="V1191" t="s">
        <v>83</v>
      </c>
      <c r="W1191" t="s">
        <v>84</v>
      </c>
      <c r="X1191" t="s"/>
      <c r="Y1191" t="s">
        <v>85</v>
      </c>
      <c r="Z1191">
        <f>HYPERLINK("https://hotelmonitor-cachepage.eclerx.com/savepage/tk_1543219550688624_sr_2047.html","info")</f>
        <v/>
      </c>
      <c r="AA1191" t="s"/>
      <c r="AB1191" t="s"/>
      <c r="AC1191" t="s"/>
      <c r="AD1191" t="s">
        <v>86</v>
      </c>
      <c r="AE1191" t="s"/>
      <c r="AF1191" t="s"/>
      <c r="AG1191" t="s"/>
      <c r="AH1191" t="s"/>
      <c r="AI1191" t="s"/>
      <c r="AJ1191" t="s"/>
      <c r="AK1191" t="s">
        <v>87</v>
      </c>
      <c r="AL1191" t="s"/>
      <c r="AM1191" t="s"/>
      <c r="AN1191" t="s">
        <v>87</v>
      </c>
      <c r="AO1191" t="s">
        <v>88</v>
      </c>
      <c r="AP1191" t="n">
        <v>74</v>
      </c>
      <c r="AQ1191" t="s">
        <v>89</v>
      </c>
      <c r="AR1191" t="s">
        <v>116</v>
      </c>
      <c r="AS1191" t="s"/>
      <c r="AT1191" t="s">
        <v>91</v>
      </c>
      <c r="AU1191" t="s"/>
      <c r="AV1191" t="s"/>
      <c r="AW1191" t="s"/>
      <c r="AX1191" t="s"/>
      <c r="AY1191" t="s"/>
      <c r="AZ1191" t="s"/>
      <c r="BA1191" t="s"/>
      <c r="BB1191" t="n">
        <v>601732</v>
      </c>
      <c r="BC1191" t="s"/>
      <c r="BD1191" t="s"/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93</v>
      </c>
    </row>
    <row r="1192" spans="1:70">
      <c r="A1192" t="s">
        <v>70</v>
      </c>
      <c r="B1192" t="s">
        <v>71</v>
      </c>
      <c r="C1192" t="s">
        <v>72</v>
      </c>
      <c r="D1192" t="n">
        <v>2</v>
      </c>
      <c r="E1192" t="s">
        <v>735</v>
      </c>
      <c r="F1192" t="s"/>
      <c r="G1192" t="s">
        <v>74</v>
      </c>
      <c r="H1192" t="s">
        <v>75</v>
      </c>
      <c r="I1192" t="s"/>
      <c r="J1192" t="s">
        <v>76</v>
      </c>
      <c r="K1192" t="n">
        <v>121</v>
      </c>
      <c r="L1192" t="s">
        <v>77</v>
      </c>
      <c r="M1192" t="s"/>
      <c r="N1192" t="s">
        <v>78</v>
      </c>
      <c r="O1192" t="s">
        <v>79</v>
      </c>
      <c r="P1192" t="s">
        <v>735</v>
      </c>
      <c r="Q1192" t="s"/>
      <c r="R1192" t="s">
        <v>80</v>
      </c>
      <c r="S1192" t="s">
        <v>515</v>
      </c>
      <c r="T1192" t="s">
        <v>82</v>
      </c>
      <c r="U1192" t="s"/>
      <c r="V1192" t="s">
        <v>83</v>
      </c>
      <c r="W1192" t="s">
        <v>84</v>
      </c>
      <c r="X1192" t="s"/>
      <c r="Y1192" t="s">
        <v>85</v>
      </c>
      <c r="Z1192">
        <f>HYPERLINK("https://hotelmonitor-cachepage.eclerx.com/savepage/tk_1543219550688624_sr_2047.html","info")</f>
        <v/>
      </c>
      <c r="AA1192" t="s"/>
      <c r="AB1192" t="s"/>
      <c r="AC1192" t="s"/>
      <c r="AD1192" t="s">
        <v>86</v>
      </c>
      <c r="AE1192" t="s"/>
      <c r="AF1192" t="s"/>
      <c r="AG1192" t="s"/>
      <c r="AH1192" t="s"/>
      <c r="AI1192" t="s"/>
      <c r="AJ1192" t="s"/>
      <c r="AK1192" t="s">
        <v>87</v>
      </c>
      <c r="AL1192" t="s"/>
      <c r="AM1192" t="s"/>
      <c r="AN1192" t="s">
        <v>87</v>
      </c>
      <c r="AO1192" t="s">
        <v>88</v>
      </c>
      <c r="AP1192" t="n">
        <v>74</v>
      </c>
      <c r="AQ1192" t="s">
        <v>89</v>
      </c>
      <c r="AR1192" t="s">
        <v>111</v>
      </c>
      <c r="AS1192" t="s"/>
      <c r="AT1192" t="s">
        <v>91</v>
      </c>
      <c r="AU1192" t="s"/>
      <c r="AV1192" t="s"/>
      <c r="AW1192" t="s"/>
      <c r="AX1192" t="s"/>
      <c r="AY1192" t="s"/>
      <c r="AZ1192" t="s"/>
      <c r="BA1192" t="s"/>
      <c r="BB1192" t="n">
        <v>601732</v>
      </c>
      <c r="BC1192" t="s"/>
      <c r="BD1192" t="s"/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93</v>
      </c>
    </row>
    <row r="1193" spans="1:70">
      <c r="A1193" t="s">
        <v>70</v>
      </c>
      <c r="B1193" t="s">
        <v>71</v>
      </c>
      <c r="C1193" t="s">
        <v>72</v>
      </c>
      <c r="D1193" t="n">
        <v>2</v>
      </c>
      <c r="E1193" t="s">
        <v>735</v>
      </c>
      <c r="F1193" t="s"/>
      <c r="G1193" t="s">
        <v>74</v>
      </c>
      <c r="H1193" t="s">
        <v>75</v>
      </c>
      <c r="I1193" t="s"/>
      <c r="J1193" t="s">
        <v>76</v>
      </c>
      <c r="K1193" t="n">
        <v>119</v>
      </c>
      <c r="L1193" t="s">
        <v>77</v>
      </c>
      <c r="M1193" t="s"/>
      <c r="N1193" t="s">
        <v>78</v>
      </c>
      <c r="O1193" t="s">
        <v>79</v>
      </c>
      <c r="P1193" t="s">
        <v>735</v>
      </c>
      <c r="Q1193" t="s"/>
      <c r="R1193" t="s">
        <v>80</v>
      </c>
      <c r="S1193" t="s">
        <v>516</v>
      </c>
      <c r="T1193" t="s">
        <v>82</v>
      </c>
      <c r="U1193" t="s"/>
      <c r="V1193" t="s">
        <v>83</v>
      </c>
      <c r="W1193" t="s">
        <v>84</v>
      </c>
      <c r="X1193" t="s"/>
      <c r="Y1193" t="s">
        <v>85</v>
      </c>
      <c r="Z1193">
        <f>HYPERLINK("https://hotelmonitor-cachepage.eclerx.com/savepage/tk_1543219550688624_sr_2047.html","info")</f>
        <v/>
      </c>
      <c r="AA1193" t="s"/>
      <c r="AB1193" t="s"/>
      <c r="AC1193" t="s"/>
      <c r="AD1193" t="s">
        <v>86</v>
      </c>
      <c r="AE1193" t="s"/>
      <c r="AF1193" t="s"/>
      <c r="AG1193" t="s"/>
      <c r="AH1193" t="s"/>
      <c r="AI1193" t="s"/>
      <c r="AJ1193" t="s"/>
      <c r="AK1193" t="s">
        <v>87</v>
      </c>
      <c r="AL1193" t="s"/>
      <c r="AM1193" t="s"/>
      <c r="AN1193" t="s">
        <v>87</v>
      </c>
      <c r="AO1193" t="s">
        <v>88</v>
      </c>
      <c r="AP1193" t="n">
        <v>74</v>
      </c>
      <c r="AQ1193" t="s">
        <v>89</v>
      </c>
      <c r="AR1193" t="s">
        <v>95</v>
      </c>
      <c r="AS1193" t="s"/>
      <c r="AT1193" t="s">
        <v>91</v>
      </c>
      <c r="AU1193" t="s"/>
      <c r="AV1193" t="s"/>
      <c r="AW1193" t="s"/>
      <c r="AX1193" t="s"/>
      <c r="AY1193" t="s"/>
      <c r="AZ1193" t="s"/>
      <c r="BA1193" t="s"/>
      <c r="BB1193" t="n">
        <v>601732</v>
      </c>
      <c r="BC1193" t="s"/>
      <c r="BD1193" t="s"/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93</v>
      </c>
    </row>
    <row r="1194" spans="1:70">
      <c r="A1194" t="s">
        <v>70</v>
      </c>
      <c r="B1194" t="s">
        <v>71</v>
      </c>
      <c r="C1194" t="s">
        <v>72</v>
      </c>
      <c r="D1194" t="n">
        <v>2</v>
      </c>
      <c r="E1194" t="s">
        <v>737</v>
      </c>
      <c r="F1194" t="n">
        <v>131492</v>
      </c>
      <c r="G1194" t="s">
        <v>74</v>
      </c>
      <c r="H1194" t="s">
        <v>75</v>
      </c>
      <c r="I1194" t="s"/>
      <c r="J1194" t="s">
        <v>76</v>
      </c>
      <c r="K1194" t="n">
        <v>156</v>
      </c>
      <c r="L1194" t="s">
        <v>77</v>
      </c>
      <c r="M1194" t="s"/>
      <c r="N1194" t="s">
        <v>78</v>
      </c>
      <c r="O1194" t="s">
        <v>79</v>
      </c>
      <c r="P1194" t="s">
        <v>738</v>
      </c>
      <c r="Q1194" t="s"/>
      <c r="R1194" t="s">
        <v>80</v>
      </c>
      <c r="S1194" t="s">
        <v>130</v>
      </c>
      <c r="T1194" t="s">
        <v>82</v>
      </c>
      <c r="U1194" t="s"/>
      <c r="V1194" t="s">
        <v>83</v>
      </c>
      <c r="W1194" t="s">
        <v>84</v>
      </c>
      <c r="X1194" t="s"/>
      <c r="Y1194" t="s">
        <v>85</v>
      </c>
      <c r="Z1194">
        <f>HYPERLINK("https://hotelmonitor-cachepage.eclerx.com/savepage/tk_15432239250865633_sr_2047.html","info")</f>
        <v/>
      </c>
      <c r="AA1194" t="n">
        <v>1129</v>
      </c>
      <c r="AB1194" t="s"/>
      <c r="AC1194" t="s"/>
      <c r="AD1194" t="s">
        <v>86</v>
      </c>
      <c r="AE1194" t="s"/>
      <c r="AF1194" t="s"/>
      <c r="AG1194" t="s"/>
      <c r="AH1194" t="s"/>
      <c r="AI1194" t="s"/>
      <c r="AJ1194" t="s"/>
      <c r="AK1194" t="s">
        <v>87</v>
      </c>
      <c r="AL1194" t="s"/>
      <c r="AM1194" t="s"/>
      <c r="AN1194" t="s">
        <v>87</v>
      </c>
      <c r="AO1194" t="s">
        <v>88</v>
      </c>
      <c r="AP1194" t="n">
        <v>690</v>
      </c>
      <c r="AQ1194" t="s">
        <v>89</v>
      </c>
      <c r="AR1194" t="s">
        <v>90</v>
      </c>
      <c r="AS1194" t="s"/>
      <c r="AT1194" t="s">
        <v>91</v>
      </c>
      <c r="AU1194" t="s"/>
      <c r="AV1194" t="s"/>
      <c r="AW1194" t="s"/>
      <c r="AX1194" t="s"/>
      <c r="AY1194" t="n">
        <v>2268169</v>
      </c>
      <c r="AZ1194" t="s">
        <v>739</v>
      </c>
      <c r="BA1194" t="s"/>
      <c r="BB1194" t="n">
        <v>291383</v>
      </c>
      <c r="BC1194" t="s"/>
      <c r="BD1194" t="s"/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93</v>
      </c>
    </row>
    <row r="1195" spans="1:70">
      <c r="A1195" t="s">
        <v>70</v>
      </c>
      <c r="B1195" t="s">
        <v>71</v>
      </c>
      <c r="C1195" t="s">
        <v>72</v>
      </c>
      <c r="D1195" t="n">
        <v>2</v>
      </c>
      <c r="E1195" t="s">
        <v>737</v>
      </c>
      <c r="F1195" t="n">
        <v>131492</v>
      </c>
      <c r="G1195" t="s">
        <v>74</v>
      </c>
      <c r="H1195" t="s">
        <v>75</v>
      </c>
      <c r="I1195" t="s"/>
      <c r="J1195" t="s">
        <v>76</v>
      </c>
      <c r="K1195" t="n">
        <v>166</v>
      </c>
      <c r="L1195" t="s">
        <v>77</v>
      </c>
      <c r="M1195" t="s"/>
      <c r="N1195" t="s">
        <v>78</v>
      </c>
      <c r="O1195" t="s">
        <v>79</v>
      </c>
      <c r="P1195" t="s">
        <v>738</v>
      </c>
      <c r="Q1195" t="s"/>
      <c r="R1195" t="s">
        <v>80</v>
      </c>
      <c r="S1195" t="s">
        <v>469</v>
      </c>
      <c r="T1195" t="s">
        <v>82</v>
      </c>
      <c r="U1195" t="s"/>
      <c r="V1195" t="s">
        <v>83</v>
      </c>
      <c r="W1195" t="s">
        <v>84</v>
      </c>
      <c r="X1195" t="s"/>
      <c r="Y1195" t="s">
        <v>85</v>
      </c>
      <c r="Z1195">
        <f>HYPERLINK("https://hotelmonitor-cachepage.eclerx.com/savepage/tk_15432239250865633_sr_2047.html","info")</f>
        <v/>
      </c>
      <c r="AA1195" t="n">
        <v>1129</v>
      </c>
      <c r="AB1195" t="s"/>
      <c r="AC1195" t="s"/>
      <c r="AD1195" t="s">
        <v>86</v>
      </c>
      <c r="AE1195" t="s"/>
      <c r="AF1195" t="s"/>
      <c r="AG1195" t="s"/>
      <c r="AH1195" t="s"/>
      <c r="AI1195" t="s"/>
      <c r="AJ1195" t="s"/>
      <c r="AK1195" t="s">
        <v>87</v>
      </c>
      <c r="AL1195" t="s"/>
      <c r="AM1195" t="s"/>
      <c r="AN1195" t="s">
        <v>87</v>
      </c>
      <c r="AO1195" t="s">
        <v>88</v>
      </c>
      <c r="AP1195" t="n">
        <v>690</v>
      </c>
      <c r="AQ1195" t="s">
        <v>89</v>
      </c>
      <c r="AR1195" t="s">
        <v>103</v>
      </c>
      <c r="AS1195" t="s"/>
      <c r="AT1195" t="s">
        <v>91</v>
      </c>
      <c r="AU1195" t="s"/>
      <c r="AV1195" t="s"/>
      <c r="AW1195" t="s"/>
      <c r="AX1195" t="s"/>
      <c r="AY1195" t="n">
        <v>2268169</v>
      </c>
      <c r="AZ1195" t="s">
        <v>739</v>
      </c>
      <c r="BA1195" t="s"/>
      <c r="BB1195" t="n">
        <v>291383</v>
      </c>
      <c r="BC1195" t="s"/>
      <c r="BD1195" t="s"/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93</v>
      </c>
    </row>
    <row r="1196" spans="1:70">
      <c r="A1196" t="s">
        <v>70</v>
      </c>
      <c r="B1196" t="s">
        <v>71</v>
      </c>
      <c r="C1196" t="s">
        <v>72</v>
      </c>
      <c r="D1196" t="n">
        <v>2</v>
      </c>
      <c r="E1196" t="s">
        <v>737</v>
      </c>
      <c r="F1196" t="n">
        <v>131492</v>
      </c>
      <c r="G1196" t="s">
        <v>74</v>
      </c>
      <c r="H1196" t="s">
        <v>75</v>
      </c>
      <c r="I1196" t="s"/>
      <c r="J1196" t="s">
        <v>76</v>
      </c>
      <c r="K1196" t="n">
        <v>157</v>
      </c>
      <c r="L1196" t="s">
        <v>77</v>
      </c>
      <c r="M1196" t="s"/>
      <c r="N1196" t="s">
        <v>78</v>
      </c>
      <c r="O1196" t="s">
        <v>79</v>
      </c>
      <c r="P1196" t="s">
        <v>738</v>
      </c>
      <c r="Q1196" t="s"/>
      <c r="R1196" t="s">
        <v>80</v>
      </c>
      <c r="S1196" t="s">
        <v>212</v>
      </c>
      <c r="T1196" t="s">
        <v>82</v>
      </c>
      <c r="U1196" t="s"/>
      <c r="V1196" t="s">
        <v>83</v>
      </c>
      <c r="W1196" t="s">
        <v>84</v>
      </c>
      <c r="X1196" t="s"/>
      <c r="Y1196" t="s">
        <v>85</v>
      </c>
      <c r="Z1196">
        <f>HYPERLINK("https://hotelmonitor-cachepage.eclerx.com/savepage/tk_15432239250865633_sr_2047.html","info")</f>
        <v/>
      </c>
      <c r="AA1196" t="n">
        <v>1129</v>
      </c>
      <c r="AB1196" t="s"/>
      <c r="AC1196" t="s"/>
      <c r="AD1196" t="s">
        <v>86</v>
      </c>
      <c r="AE1196" t="s"/>
      <c r="AF1196" t="s"/>
      <c r="AG1196" t="s"/>
      <c r="AH1196" t="s"/>
      <c r="AI1196" t="s"/>
      <c r="AJ1196" t="s"/>
      <c r="AK1196" t="s">
        <v>87</v>
      </c>
      <c r="AL1196" t="s"/>
      <c r="AM1196" t="s"/>
      <c r="AN1196" t="s">
        <v>87</v>
      </c>
      <c r="AO1196" t="s">
        <v>88</v>
      </c>
      <c r="AP1196" t="n">
        <v>690</v>
      </c>
      <c r="AQ1196" t="s">
        <v>89</v>
      </c>
      <c r="AR1196" t="s">
        <v>99</v>
      </c>
      <c r="AS1196" t="s"/>
      <c r="AT1196" t="s">
        <v>91</v>
      </c>
      <c r="AU1196" t="s"/>
      <c r="AV1196" t="s"/>
      <c r="AW1196" t="s"/>
      <c r="AX1196" t="s"/>
      <c r="AY1196" t="n">
        <v>2268169</v>
      </c>
      <c r="AZ1196" t="s">
        <v>739</v>
      </c>
      <c r="BA1196" t="s"/>
      <c r="BB1196" t="n">
        <v>291383</v>
      </c>
      <c r="BC1196" t="s"/>
      <c r="BD1196" t="s"/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93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737</v>
      </c>
      <c r="F1197" t="n">
        <v>131492</v>
      </c>
      <c r="G1197" t="s">
        <v>74</v>
      </c>
      <c r="H1197" t="s">
        <v>75</v>
      </c>
      <c r="I1197" t="s"/>
      <c r="J1197" t="s">
        <v>76</v>
      </c>
      <c r="K1197" t="n">
        <v>163</v>
      </c>
      <c r="L1197" t="s">
        <v>77</v>
      </c>
      <c r="M1197" t="s"/>
      <c r="N1197" t="s">
        <v>78</v>
      </c>
      <c r="O1197" t="s">
        <v>79</v>
      </c>
      <c r="P1197" t="s">
        <v>738</v>
      </c>
      <c r="Q1197" t="s"/>
      <c r="R1197" t="s">
        <v>80</v>
      </c>
      <c r="S1197" t="s">
        <v>470</v>
      </c>
      <c r="T1197" t="s">
        <v>82</v>
      </c>
      <c r="U1197" t="s"/>
      <c r="V1197" t="s">
        <v>83</v>
      </c>
      <c r="W1197" t="s">
        <v>84</v>
      </c>
      <c r="X1197" t="s"/>
      <c r="Y1197" t="s">
        <v>85</v>
      </c>
      <c r="Z1197">
        <f>HYPERLINK("https://hotelmonitor-cachepage.eclerx.com/savepage/tk_15432239250865633_sr_2047.html","info")</f>
        <v/>
      </c>
      <c r="AA1197" t="n">
        <v>1129</v>
      </c>
      <c r="AB1197" t="s"/>
      <c r="AC1197" t="s"/>
      <c r="AD1197" t="s">
        <v>86</v>
      </c>
      <c r="AE1197" t="s"/>
      <c r="AF1197" t="s"/>
      <c r="AG1197" t="s"/>
      <c r="AH1197" t="s"/>
      <c r="AI1197" t="s"/>
      <c r="AJ1197" t="s"/>
      <c r="AK1197" t="s">
        <v>87</v>
      </c>
      <c r="AL1197" t="s"/>
      <c r="AM1197" t="s"/>
      <c r="AN1197" t="s">
        <v>87</v>
      </c>
      <c r="AO1197" t="s">
        <v>88</v>
      </c>
      <c r="AP1197" t="n">
        <v>690</v>
      </c>
      <c r="AQ1197" t="s">
        <v>89</v>
      </c>
      <c r="AR1197" t="s">
        <v>109</v>
      </c>
      <c r="AS1197" t="s"/>
      <c r="AT1197" t="s">
        <v>91</v>
      </c>
      <c r="AU1197" t="s"/>
      <c r="AV1197" t="s"/>
      <c r="AW1197" t="s"/>
      <c r="AX1197" t="s"/>
      <c r="AY1197" t="n">
        <v>2268169</v>
      </c>
      <c r="AZ1197" t="s">
        <v>739</v>
      </c>
      <c r="BA1197" t="s"/>
      <c r="BB1197" t="n">
        <v>291383</v>
      </c>
      <c r="BC1197" t="s"/>
      <c r="BD1197" t="s"/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93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737</v>
      </c>
      <c r="F1198" t="n">
        <v>131492</v>
      </c>
      <c r="G1198" t="s">
        <v>74</v>
      </c>
      <c r="H1198" t="s">
        <v>75</v>
      </c>
      <c r="I1198" t="s"/>
      <c r="J1198" t="s">
        <v>76</v>
      </c>
      <c r="K1198" t="n">
        <v>167</v>
      </c>
      <c r="L1198" t="s">
        <v>77</v>
      </c>
      <c r="M1198" t="s"/>
      <c r="N1198" t="s">
        <v>78</v>
      </c>
      <c r="O1198" t="s">
        <v>79</v>
      </c>
      <c r="P1198" t="s">
        <v>738</v>
      </c>
      <c r="Q1198" t="s"/>
      <c r="R1198" t="s">
        <v>80</v>
      </c>
      <c r="S1198" t="s">
        <v>162</v>
      </c>
      <c r="T1198" t="s">
        <v>82</v>
      </c>
      <c r="U1198" t="s"/>
      <c r="V1198" t="s">
        <v>83</v>
      </c>
      <c r="W1198" t="s">
        <v>84</v>
      </c>
      <c r="X1198" t="s"/>
      <c r="Y1198" t="s">
        <v>85</v>
      </c>
      <c r="Z1198">
        <f>HYPERLINK("https://hotelmonitor-cachepage.eclerx.com/savepage/tk_15432239250865633_sr_2047.html","info")</f>
        <v/>
      </c>
      <c r="AA1198" t="n">
        <v>1129</v>
      </c>
      <c r="AB1198" t="s"/>
      <c r="AC1198" t="s"/>
      <c r="AD1198" t="s">
        <v>86</v>
      </c>
      <c r="AE1198" t="s"/>
      <c r="AF1198" t="s"/>
      <c r="AG1198" t="s"/>
      <c r="AH1198" t="s"/>
      <c r="AI1198" t="s"/>
      <c r="AJ1198" t="s"/>
      <c r="AK1198" t="s">
        <v>87</v>
      </c>
      <c r="AL1198" t="s"/>
      <c r="AM1198" t="s"/>
      <c r="AN1198" t="s">
        <v>87</v>
      </c>
      <c r="AO1198" t="s">
        <v>88</v>
      </c>
      <c r="AP1198" t="n">
        <v>690</v>
      </c>
      <c r="AQ1198" t="s">
        <v>89</v>
      </c>
      <c r="AR1198" t="s">
        <v>113</v>
      </c>
      <c r="AS1198" t="s"/>
      <c r="AT1198" t="s">
        <v>91</v>
      </c>
      <c r="AU1198" t="s"/>
      <c r="AV1198" t="s"/>
      <c r="AW1198" t="s"/>
      <c r="AX1198" t="s"/>
      <c r="AY1198" t="n">
        <v>2268169</v>
      </c>
      <c r="AZ1198" t="s">
        <v>739</v>
      </c>
      <c r="BA1198" t="s"/>
      <c r="BB1198" t="n">
        <v>291383</v>
      </c>
      <c r="BC1198" t="s"/>
      <c r="BD1198" t="s"/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93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737</v>
      </c>
      <c r="F1199" t="n">
        <v>131492</v>
      </c>
      <c r="G1199" t="s">
        <v>74</v>
      </c>
      <c r="H1199" t="s">
        <v>75</v>
      </c>
      <c r="I1199" t="s"/>
      <c r="J1199" t="s">
        <v>76</v>
      </c>
      <c r="K1199" t="n">
        <v>165</v>
      </c>
      <c r="L1199" t="s">
        <v>77</v>
      </c>
      <c r="M1199" t="s"/>
      <c r="N1199" t="s">
        <v>78</v>
      </c>
      <c r="O1199" t="s">
        <v>79</v>
      </c>
      <c r="P1199" t="s">
        <v>738</v>
      </c>
      <c r="Q1199" t="s"/>
      <c r="R1199" t="s">
        <v>80</v>
      </c>
      <c r="S1199" t="s">
        <v>533</v>
      </c>
      <c r="T1199" t="s">
        <v>82</v>
      </c>
      <c r="U1199" t="s"/>
      <c r="V1199" t="s">
        <v>83</v>
      </c>
      <c r="W1199" t="s">
        <v>84</v>
      </c>
      <c r="X1199" t="s"/>
      <c r="Y1199" t="s">
        <v>85</v>
      </c>
      <c r="Z1199">
        <f>HYPERLINK("https://hotelmonitor-cachepage.eclerx.com/savepage/tk_15432239250865633_sr_2047.html","info")</f>
        <v/>
      </c>
      <c r="AA1199" t="n">
        <v>1129</v>
      </c>
      <c r="AB1199" t="s"/>
      <c r="AC1199" t="s"/>
      <c r="AD1199" t="s">
        <v>86</v>
      </c>
      <c r="AE1199" t="s"/>
      <c r="AF1199" t="s"/>
      <c r="AG1199" t="s"/>
      <c r="AH1199" t="s"/>
      <c r="AI1199" t="s"/>
      <c r="AJ1199" t="s"/>
      <c r="AK1199" t="s">
        <v>87</v>
      </c>
      <c r="AL1199" t="s"/>
      <c r="AM1199" t="s"/>
      <c r="AN1199" t="s">
        <v>87</v>
      </c>
      <c r="AO1199" t="s">
        <v>88</v>
      </c>
      <c r="AP1199" t="n">
        <v>690</v>
      </c>
      <c r="AQ1199" t="s">
        <v>89</v>
      </c>
      <c r="AR1199" t="s">
        <v>111</v>
      </c>
      <c r="AS1199" t="s"/>
      <c r="AT1199" t="s">
        <v>91</v>
      </c>
      <c r="AU1199" t="s"/>
      <c r="AV1199" t="s"/>
      <c r="AW1199" t="s"/>
      <c r="AX1199" t="s"/>
      <c r="AY1199" t="n">
        <v>2268169</v>
      </c>
      <c r="AZ1199" t="s">
        <v>739</v>
      </c>
      <c r="BA1199" t="s"/>
      <c r="BB1199" t="n">
        <v>291383</v>
      </c>
      <c r="BC1199" t="s"/>
      <c r="BD1199" t="s"/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93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737</v>
      </c>
      <c r="F1200" t="n">
        <v>131492</v>
      </c>
      <c r="G1200" t="s">
        <v>74</v>
      </c>
      <c r="H1200" t="s">
        <v>75</v>
      </c>
      <c r="I1200" t="s"/>
      <c r="J1200" t="s">
        <v>76</v>
      </c>
      <c r="K1200" t="n">
        <v>182</v>
      </c>
      <c r="L1200" t="s">
        <v>77</v>
      </c>
      <c r="M1200" t="s"/>
      <c r="N1200" t="s">
        <v>78</v>
      </c>
      <c r="O1200" t="s">
        <v>79</v>
      </c>
      <c r="P1200" t="s">
        <v>738</v>
      </c>
      <c r="Q1200" t="s"/>
      <c r="R1200" t="s">
        <v>80</v>
      </c>
      <c r="S1200" t="s">
        <v>303</v>
      </c>
      <c r="T1200" t="s">
        <v>82</v>
      </c>
      <c r="U1200" t="s"/>
      <c r="V1200" t="s">
        <v>83</v>
      </c>
      <c r="W1200" t="s">
        <v>84</v>
      </c>
      <c r="X1200" t="s"/>
      <c r="Y1200" t="s">
        <v>85</v>
      </c>
      <c r="Z1200">
        <f>HYPERLINK("https://hotelmonitor-cachepage.eclerx.com/savepage/tk_15432239250865633_sr_2047.html","info")</f>
        <v/>
      </c>
      <c r="AA1200" t="n">
        <v>1129</v>
      </c>
      <c r="AB1200" t="s"/>
      <c r="AC1200" t="s"/>
      <c r="AD1200" t="s">
        <v>86</v>
      </c>
      <c r="AE1200" t="s"/>
      <c r="AF1200" t="s"/>
      <c r="AG1200" t="s"/>
      <c r="AH1200" t="s"/>
      <c r="AI1200" t="s"/>
      <c r="AJ1200" t="s"/>
      <c r="AK1200" t="s">
        <v>87</v>
      </c>
      <c r="AL1200" t="s"/>
      <c r="AM1200" t="s"/>
      <c r="AN1200" t="s">
        <v>87</v>
      </c>
      <c r="AO1200" t="s">
        <v>88</v>
      </c>
      <c r="AP1200" t="n">
        <v>690</v>
      </c>
      <c r="AQ1200" t="s">
        <v>89</v>
      </c>
      <c r="AR1200" t="s">
        <v>105</v>
      </c>
      <c r="AS1200" t="s"/>
      <c r="AT1200" t="s">
        <v>91</v>
      </c>
      <c r="AU1200" t="s"/>
      <c r="AV1200" t="s"/>
      <c r="AW1200" t="s"/>
      <c r="AX1200" t="s"/>
      <c r="AY1200" t="n">
        <v>2268169</v>
      </c>
      <c r="AZ1200" t="s">
        <v>739</v>
      </c>
      <c r="BA1200" t="s"/>
      <c r="BB1200" t="n">
        <v>291383</v>
      </c>
      <c r="BC1200" t="s"/>
      <c r="BD1200" t="s"/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93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737</v>
      </c>
      <c r="F1201" t="n">
        <v>131492</v>
      </c>
      <c r="G1201" t="s">
        <v>74</v>
      </c>
      <c r="H1201" t="s">
        <v>75</v>
      </c>
      <c r="I1201" t="s"/>
      <c r="J1201" t="s">
        <v>76</v>
      </c>
      <c r="K1201" t="n">
        <v>155</v>
      </c>
      <c r="L1201" t="s">
        <v>77</v>
      </c>
      <c r="M1201" t="s"/>
      <c r="N1201" t="s">
        <v>78</v>
      </c>
      <c r="O1201" t="s">
        <v>79</v>
      </c>
      <c r="P1201" t="s">
        <v>738</v>
      </c>
      <c r="Q1201" t="s"/>
      <c r="R1201" t="s">
        <v>80</v>
      </c>
      <c r="S1201" t="s">
        <v>132</v>
      </c>
      <c r="T1201" t="s">
        <v>82</v>
      </c>
      <c r="U1201" t="s"/>
      <c r="V1201" t="s">
        <v>83</v>
      </c>
      <c r="W1201" t="s">
        <v>84</v>
      </c>
      <c r="X1201" t="s"/>
      <c r="Y1201" t="s">
        <v>85</v>
      </c>
      <c r="Z1201">
        <f>HYPERLINK("https://hotelmonitor-cachepage.eclerx.com/savepage/tk_15432239250865633_sr_2047.html","info")</f>
        <v/>
      </c>
      <c r="AA1201" t="n">
        <v>1129</v>
      </c>
      <c r="AB1201" t="s"/>
      <c r="AC1201" t="s"/>
      <c r="AD1201" t="s">
        <v>86</v>
      </c>
      <c r="AE1201" t="s"/>
      <c r="AF1201" t="s"/>
      <c r="AG1201" t="s"/>
      <c r="AH1201" t="s"/>
      <c r="AI1201" t="s"/>
      <c r="AJ1201" t="s"/>
      <c r="AK1201" t="s">
        <v>87</v>
      </c>
      <c r="AL1201" t="s"/>
      <c r="AM1201" t="s"/>
      <c r="AN1201" t="s">
        <v>87</v>
      </c>
      <c r="AO1201" t="s">
        <v>88</v>
      </c>
      <c r="AP1201" t="n">
        <v>690</v>
      </c>
      <c r="AQ1201" t="s">
        <v>89</v>
      </c>
      <c r="AR1201" t="s">
        <v>293</v>
      </c>
      <c r="AS1201" t="s"/>
      <c r="AT1201" t="s">
        <v>91</v>
      </c>
      <c r="AU1201" t="s"/>
      <c r="AV1201" t="s"/>
      <c r="AW1201" t="s"/>
      <c r="AX1201" t="s"/>
      <c r="AY1201" t="n">
        <v>2268169</v>
      </c>
      <c r="AZ1201" t="s">
        <v>739</v>
      </c>
      <c r="BA1201" t="s"/>
      <c r="BB1201" t="n">
        <v>291383</v>
      </c>
      <c r="BC1201" t="s"/>
      <c r="BD1201" t="s"/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93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737</v>
      </c>
      <c r="F1202" t="n">
        <v>131492</v>
      </c>
      <c r="G1202" t="s">
        <v>74</v>
      </c>
      <c r="H1202" t="s">
        <v>75</v>
      </c>
      <c r="I1202" t="s"/>
      <c r="J1202" t="s">
        <v>76</v>
      </c>
      <c r="K1202" t="n">
        <v>163</v>
      </c>
      <c r="L1202" t="s">
        <v>77</v>
      </c>
      <c r="M1202" t="s"/>
      <c r="N1202" t="s">
        <v>78</v>
      </c>
      <c r="O1202" t="s">
        <v>79</v>
      </c>
      <c r="P1202" t="s">
        <v>738</v>
      </c>
      <c r="Q1202" t="s"/>
      <c r="R1202" t="s">
        <v>80</v>
      </c>
      <c r="S1202" t="s">
        <v>470</v>
      </c>
      <c r="T1202" t="s">
        <v>82</v>
      </c>
      <c r="U1202" t="s"/>
      <c r="V1202" t="s">
        <v>83</v>
      </c>
      <c r="W1202" t="s">
        <v>84</v>
      </c>
      <c r="X1202" t="s"/>
      <c r="Y1202" t="s">
        <v>85</v>
      </c>
      <c r="Z1202">
        <f>HYPERLINK("https://hotelmonitor-cachepage.eclerx.com/savepage/tk_15432239250865633_sr_2047.html","info")</f>
        <v/>
      </c>
      <c r="AA1202" t="n">
        <v>1129</v>
      </c>
      <c r="AB1202" t="s"/>
      <c r="AC1202" t="s"/>
      <c r="AD1202" t="s">
        <v>86</v>
      </c>
      <c r="AE1202" t="s"/>
      <c r="AF1202" t="s"/>
      <c r="AG1202" t="s"/>
      <c r="AH1202" t="s"/>
      <c r="AI1202" t="s"/>
      <c r="AJ1202" t="s"/>
      <c r="AK1202" t="s">
        <v>87</v>
      </c>
      <c r="AL1202" t="s"/>
      <c r="AM1202" t="s"/>
      <c r="AN1202" t="s">
        <v>87</v>
      </c>
      <c r="AO1202" t="s">
        <v>88</v>
      </c>
      <c r="AP1202" t="n">
        <v>690</v>
      </c>
      <c r="AQ1202" t="s">
        <v>89</v>
      </c>
      <c r="AR1202" t="s">
        <v>118</v>
      </c>
      <c r="AS1202" t="s"/>
      <c r="AT1202" t="s">
        <v>91</v>
      </c>
      <c r="AU1202" t="s"/>
      <c r="AV1202" t="s"/>
      <c r="AW1202" t="s"/>
      <c r="AX1202" t="s"/>
      <c r="AY1202" t="n">
        <v>2268169</v>
      </c>
      <c r="AZ1202" t="s">
        <v>739</v>
      </c>
      <c r="BA1202" t="s"/>
      <c r="BB1202" t="n">
        <v>291383</v>
      </c>
      <c r="BC1202" t="s"/>
      <c r="BD1202" t="s"/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93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740</v>
      </c>
      <c r="F1203" t="n">
        <v>-1</v>
      </c>
      <c r="G1203" t="s">
        <v>74</v>
      </c>
      <c r="H1203" t="s">
        <v>75</v>
      </c>
      <c r="I1203" t="s"/>
      <c r="J1203" t="s">
        <v>76</v>
      </c>
      <c r="K1203" t="n">
        <v>66</v>
      </c>
      <c r="L1203" t="s">
        <v>77</v>
      </c>
      <c r="M1203" t="s"/>
      <c r="N1203" t="s">
        <v>78</v>
      </c>
      <c r="O1203" t="s">
        <v>79</v>
      </c>
      <c r="P1203" t="s">
        <v>740</v>
      </c>
      <c r="Q1203" t="s"/>
      <c r="R1203" t="s">
        <v>80</v>
      </c>
      <c r="S1203" t="s">
        <v>120</v>
      </c>
      <c r="T1203" t="s">
        <v>82</v>
      </c>
      <c r="U1203" t="s"/>
      <c r="V1203" t="s">
        <v>83</v>
      </c>
      <c r="W1203" t="s">
        <v>84</v>
      </c>
      <c r="X1203" t="s"/>
      <c r="Y1203" t="s">
        <v>85</v>
      </c>
      <c r="Z1203">
        <f>HYPERLINK("https://hotelmonitor-cachepage.eclerx.com/savepage/tk_15432226361913154_sr_2047.html","info")</f>
        <v/>
      </c>
      <c r="AA1203" t="n">
        <v>-6529558</v>
      </c>
      <c r="AB1203" t="s"/>
      <c r="AC1203" t="s"/>
      <c r="AD1203" t="s">
        <v>86</v>
      </c>
      <c r="AE1203" t="s"/>
      <c r="AF1203" t="s"/>
      <c r="AG1203" t="s"/>
      <c r="AH1203" t="s"/>
      <c r="AI1203" t="s"/>
      <c r="AJ1203" t="s"/>
      <c r="AK1203" t="s">
        <v>87</v>
      </c>
      <c r="AL1203" t="s"/>
      <c r="AM1203" t="s"/>
      <c r="AN1203" t="s">
        <v>87</v>
      </c>
      <c r="AO1203" t="s">
        <v>88</v>
      </c>
      <c r="AP1203" t="n">
        <v>507</v>
      </c>
      <c r="AQ1203" t="s">
        <v>89</v>
      </c>
      <c r="AR1203" t="s">
        <v>96</v>
      </c>
      <c r="AS1203" t="s"/>
      <c r="AT1203" t="s">
        <v>91</v>
      </c>
      <c r="AU1203" t="s"/>
      <c r="AV1203" t="s"/>
      <c r="AW1203" t="s"/>
      <c r="AX1203" t="s"/>
      <c r="AY1203" t="n">
        <v>6529558</v>
      </c>
      <c r="AZ1203" t="s"/>
      <c r="BA1203" t="s"/>
      <c r="BB1203" t="n">
        <v>778071</v>
      </c>
      <c r="BC1203" t="s"/>
      <c r="BD1203" t="s"/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93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740</v>
      </c>
      <c r="F1204" t="n">
        <v>-1</v>
      </c>
      <c r="G1204" t="s">
        <v>74</v>
      </c>
      <c r="H1204" t="s">
        <v>75</v>
      </c>
      <c r="I1204" t="s"/>
      <c r="J1204" t="s">
        <v>76</v>
      </c>
      <c r="K1204" t="n">
        <v>66</v>
      </c>
      <c r="L1204" t="s">
        <v>77</v>
      </c>
      <c r="M1204" t="s"/>
      <c r="N1204" t="s">
        <v>78</v>
      </c>
      <c r="O1204" t="s">
        <v>79</v>
      </c>
      <c r="P1204" t="s">
        <v>740</v>
      </c>
      <c r="Q1204" t="s"/>
      <c r="R1204" t="s">
        <v>80</v>
      </c>
      <c r="S1204" t="s">
        <v>120</v>
      </c>
      <c r="T1204" t="s">
        <v>82</v>
      </c>
      <c r="U1204" t="s"/>
      <c r="V1204" t="s">
        <v>83</v>
      </c>
      <c r="W1204" t="s">
        <v>84</v>
      </c>
      <c r="X1204" t="s"/>
      <c r="Y1204" t="s">
        <v>85</v>
      </c>
      <c r="Z1204">
        <f>HYPERLINK("https://hotelmonitor-cachepage.eclerx.com/savepage/tk_15432226361913154_sr_2047.html","info")</f>
        <v/>
      </c>
      <c r="AA1204" t="n">
        <v>-6529558</v>
      </c>
      <c r="AB1204" t="s"/>
      <c r="AC1204" t="s"/>
      <c r="AD1204" t="s">
        <v>86</v>
      </c>
      <c r="AE1204" t="s"/>
      <c r="AF1204" t="s"/>
      <c r="AG1204" t="s"/>
      <c r="AH1204" t="s"/>
      <c r="AI1204" t="s"/>
      <c r="AJ1204" t="s"/>
      <c r="AK1204" t="s">
        <v>87</v>
      </c>
      <c r="AL1204" t="s"/>
      <c r="AM1204" t="s"/>
      <c r="AN1204" t="s">
        <v>87</v>
      </c>
      <c r="AO1204" t="s">
        <v>88</v>
      </c>
      <c r="AP1204" t="n">
        <v>507</v>
      </c>
      <c r="AQ1204" t="s">
        <v>89</v>
      </c>
      <c r="AR1204" t="s">
        <v>96</v>
      </c>
      <c r="AS1204" t="s"/>
      <c r="AT1204" t="s">
        <v>91</v>
      </c>
      <c r="AU1204" t="s"/>
      <c r="AV1204" t="s"/>
      <c r="AW1204" t="s"/>
      <c r="AX1204" t="s"/>
      <c r="AY1204" t="n">
        <v>6529558</v>
      </c>
      <c r="AZ1204" t="s"/>
      <c r="BA1204" t="s"/>
      <c r="BB1204" t="n">
        <v>778071</v>
      </c>
      <c r="BC1204" t="s"/>
      <c r="BD1204" t="s"/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93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741</v>
      </c>
      <c r="F1205" t="s"/>
      <c r="G1205" t="s">
        <v>74</v>
      </c>
      <c r="H1205" t="s">
        <v>75</v>
      </c>
      <c r="I1205" t="s"/>
      <c r="J1205" t="s">
        <v>76</v>
      </c>
      <c r="K1205" t="n">
        <v>161</v>
      </c>
      <c r="L1205" t="s">
        <v>77</v>
      </c>
      <c r="M1205" t="s"/>
      <c r="N1205" t="s">
        <v>78</v>
      </c>
      <c r="O1205" t="s">
        <v>79</v>
      </c>
      <c r="P1205" t="s">
        <v>741</v>
      </c>
      <c r="Q1205" t="s"/>
      <c r="R1205" t="s">
        <v>80</v>
      </c>
      <c r="S1205" t="s">
        <v>407</v>
      </c>
      <c r="T1205" t="s">
        <v>82</v>
      </c>
      <c r="U1205" t="s"/>
      <c r="V1205" t="s">
        <v>83</v>
      </c>
      <c r="W1205" t="s">
        <v>84</v>
      </c>
      <c r="X1205" t="s"/>
      <c r="Y1205" t="s">
        <v>85</v>
      </c>
      <c r="Z1205">
        <f>HYPERLINK("https://hotelmonitor-cachepage.eclerx.com/savepage/tk_15432196066100335_sr_2047.html","info")</f>
        <v/>
      </c>
      <c r="AA1205" t="s"/>
      <c r="AB1205" t="s"/>
      <c r="AC1205" t="s"/>
      <c r="AD1205" t="s">
        <v>86</v>
      </c>
      <c r="AE1205" t="s"/>
      <c r="AF1205" t="s"/>
      <c r="AG1205" t="s"/>
      <c r="AH1205" t="s"/>
      <c r="AI1205" t="s"/>
      <c r="AJ1205" t="s"/>
      <c r="AK1205" t="s">
        <v>87</v>
      </c>
      <c r="AL1205" t="s"/>
      <c r="AM1205" t="s"/>
      <c r="AN1205" t="s">
        <v>87</v>
      </c>
      <c r="AO1205" t="s">
        <v>88</v>
      </c>
      <c r="AP1205" t="n">
        <v>82</v>
      </c>
      <c r="AQ1205" t="s">
        <v>89</v>
      </c>
      <c r="AR1205" t="s">
        <v>95</v>
      </c>
      <c r="AS1205" t="s"/>
      <c r="AT1205" t="s">
        <v>91</v>
      </c>
      <c r="AU1205" t="s"/>
      <c r="AV1205" t="s"/>
      <c r="AW1205" t="s"/>
      <c r="AX1205" t="s"/>
      <c r="AY1205" t="s"/>
      <c r="AZ1205" t="s"/>
      <c r="BA1205" t="s"/>
      <c r="BB1205" t="n">
        <v>585074</v>
      </c>
      <c r="BC1205" t="s"/>
      <c r="BD1205" t="s"/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93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741</v>
      </c>
      <c r="F1206" t="s"/>
      <c r="G1206" t="s">
        <v>74</v>
      </c>
      <c r="H1206" t="s">
        <v>75</v>
      </c>
      <c r="I1206" t="s"/>
      <c r="J1206" t="s">
        <v>76</v>
      </c>
      <c r="K1206" t="n">
        <v>361</v>
      </c>
      <c r="L1206" t="s">
        <v>77</v>
      </c>
      <c r="M1206" t="s"/>
      <c r="N1206" t="s">
        <v>78</v>
      </c>
      <c r="O1206" t="s">
        <v>79</v>
      </c>
      <c r="P1206" t="s">
        <v>741</v>
      </c>
      <c r="Q1206" t="s"/>
      <c r="R1206" t="s">
        <v>80</v>
      </c>
      <c r="S1206" t="s">
        <v>742</v>
      </c>
      <c r="T1206" t="s">
        <v>82</v>
      </c>
      <c r="U1206" t="s"/>
      <c r="V1206" t="s">
        <v>83</v>
      </c>
      <c r="W1206" t="s">
        <v>84</v>
      </c>
      <c r="X1206" t="s"/>
      <c r="Y1206" t="s">
        <v>85</v>
      </c>
      <c r="Z1206">
        <f>HYPERLINK("https://hotelmonitor-cachepage.eclerx.com/savepage/tk_15432196066100335_sr_2047.html","info")</f>
        <v/>
      </c>
      <c r="AA1206" t="s"/>
      <c r="AB1206" t="s"/>
      <c r="AC1206" t="s"/>
      <c r="AD1206" t="s">
        <v>86</v>
      </c>
      <c r="AE1206" t="s"/>
      <c r="AF1206" t="s"/>
      <c r="AG1206" t="s"/>
      <c r="AH1206" t="s"/>
      <c r="AI1206" t="s"/>
      <c r="AJ1206" t="s"/>
      <c r="AK1206" t="s">
        <v>87</v>
      </c>
      <c r="AL1206" t="s"/>
      <c r="AM1206" t="s"/>
      <c r="AN1206" t="s">
        <v>87</v>
      </c>
      <c r="AO1206" t="s">
        <v>88</v>
      </c>
      <c r="AP1206" t="n">
        <v>82</v>
      </c>
      <c r="AQ1206" t="s">
        <v>89</v>
      </c>
      <c r="AR1206" t="s">
        <v>126</v>
      </c>
      <c r="AS1206" t="s"/>
      <c r="AT1206" t="s">
        <v>91</v>
      </c>
      <c r="AU1206" t="s"/>
      <c r="AV1206" t="s"/>
      <c r="AW1206" t="s"/>
      <c r="AX1206" t="s"/>
      <c r="AY1206" t="s"/>
      <c r="AZ1206" t="s"/>
      <c r="BA1206" t="s"/>
      <c r="BB1206" t="n">
        <v>585074</v>
      </c>
      <c r="BC1206" t="s"/>
      <c r="BD1206" t="s"/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93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741</v>
      </c>
      <c r="F1207" t="s"/>
      <c r="G1207" t="s">
        <v>74</v>
      </c>
      <c r="H1207" t="s">
        <v>75</v>
      </c>
      <c r="I1207" t="s"/>
      <c r="J1207" t="s">
        <v>76</v>
      </c>
      <c r="K1207" t="n">
        <v>167</v>
      </c>
      <c r="L1207" t="s">
        <v>77</v>
      </c>
      <c r="M1207" t="s"/>
      <c r="N1207" t="s">
        <v>78</v>
      </c>
      <c r="O1207" t="s">
        <v>79</v>
      </c>
      <c r="P1207" t="s">
        <v>741</v>
      </c>
      <c r="Q1207" t="s"/>
      <c r="R1207" t="s">
        <v>80</v>
      </c>
      <c r="S1207" t="s">
        <v>162</v>
      </c>
      <c r="T1207" t="s">
        <v>82</v>
      </c>
      <c r="U1207" t="s"/>
      <c r="V1207" t="s">
        <v>83</v>
      </c>
      <c r="W1207" t="s">
        <v>84</v>
      </c>
      <c r="X1207" t="s"/>
      <c r="Y1207" t="s">
        <v>85</v>
      </c>
      <c r="Z1207">
        <f>HYPERLINK("https://hotelmonitor-cachepage.eclerx.com/savepage/tk_15432196066100335_sr_2047.html","info")</f>
        <v/>
      </c>
      <c r="AA1207" t="s"/>
      <c r="AB1207" t="s"/>
      <c r="AC1207" t="s"/>
      <c r="AD1207" t="s">
        <v>86</v>
      </c>
      <c r="AE1207" t="s"/>
      <c r="AF1207" t="s"/>
      <c r="AG1207" t="s"/>
      <c r="AH1207" t="s"/>
      <c r="AI1207" t="s"/>
      <c r="AJ1207" t="s"/>
      <c r="AK1207" t="s">
        <v>87</v>
      </c>
      <c r="AL1207" t="s"/>
      <c r="AM1207" t="s"/>
      <c r="AN1207" t="s">
        <v>87</v>
      </c>
      <c r="AO1207" t="s">
        <v>88</v>
      </c>
      <c r="AP1207" t="n">
        <v>82</v>
      </c>
      <c r="AQ1207" t="s">
        <v>89</v>
      </c>
      <c r="AR1207" t="s">
        <v>90</v>
      </c>
      <c r="AS1207" t="s"/>
      <c r="AT1207" t="s">
        <v>91</v>
      </c>
      <c r="AU1207" t="s"/>
      <c r="AV1207" t="s"/>
      <c r="AW1207" t="s"/>
      <c r="AX1207" t="s"/>
      <c r="AY1207" t="s"/>
      <c r="AZ1207" t="s"/>
      <c r="BA1207" t="s"/>
      <c r="BB1207" t="n">
        <v>585074</v>
      </c>
      <c r="BC1207" t="s"/>
      <c r="BD1207" t="s"/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93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741</v>
      </c>
      <c r="F1208" t="s"/>
      <c r="G1208" t="s">
        <v>74</v>
      </c>
      <c r="H1208" t="s">
        <v>75</v>
      </c>
      <c r="I1208" t="s"/>
      <c r="J1208" t="s">
        <v>76</v>
      </c>
      <c r="K1208" t="n">
        <v>161</v>
      </c>
      <c r="L1208" t="s">
        <v>77</v>
      </c>
      <c r="M1208" t="s"/>
      <c r="N1208" t="s">
        <v>78</v>
      </c>
      <c r="O1208" t="s">
        <v>79</v>
      </c>
      <c r="P1208" t="s">
        <v>741</v>
      </c>
      <c r="Q1208" t="s"/>
      <c r="R1208" t="s">
        <v>80</v>
      </c>
      <c r="S1208" t="s">
        <v>407</v>
      </c>
      <c r="T1208" t="s">
        <v>82</v>
      </c>
      <c r="U1208" t="s"/>
      <c r="V1208" t="s">
        <v>83</v>
      </c>
      <c r="W1208" t="s">
        <v>84</v>
      </c>
      <c r="X1208" t="s"/>
      <c r="Y1208" t="s">
        <v>85</v>
      </c>
      <c r="Z1208">
        <f>HYPERLINK("https://hotelmonitor-cachepage.eclerx.com/savepage/tk_15432196066100335_sr_2047.html","info")</f>
        <v/>
      </c>
      <c r="AA1208" t="s"/>
      <c r="AB1208" t="s"/>
      <c r="AC1208" t="s"/>
      <c r="AD1208" t="s">
        <v>86</v>
      </c>
      <c r="AE1208" t="s"/>
      <c r="AF1208" t="s"/>
      <c r="AG1208" t="s"/>
      <c r="AH1208" t="s"/>
      <c r="AI1208" t="s"/>
      <c r="AJ1208" t="s"/>
      <c r="AK1208" t="s">
        <v>87</v>
      </c>
      <c r="AL1208" t="s"/>
      <c r="AM1208" t="s"/>
      <c r="AN1208" t="s">
        <v>87</v>
      </c>
      <c r="AO1208" t="s">
        <v>88</v>
      </c>
      <c r="AP1208" t="n">
        <v>82</v>
      </c>
      <c r="AQ1208" t="s">
        <v>89</v>
      </c>
      <c r="AR1208" t="s">
        <v>97</v>
      </c>
      <c r="AS1208" t="s"/>
      <c r="AT1208" t="s">
        <v>91</v>
      </c>
      <c r="AU1208" t="s"/>
      <c r="AV1208" t="s"/>
      <c r="AW1208" t="s"/>
      <c r="AX1208" t="s"/>
      <c r="AY1208" t="s"/>
      <c r="AZ1208" t="s"/>
      <c r="BA1208" t="s"/>
      <c r="BB1208" t="n">
        <v>585074</v>
      </c>
      <c r="BC1208" t="s"/>
      <c r="BD1208" t="s"/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93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741</v>
      </c>
      <c r="F1209" t="s"/>
      <c r="G1209" t="s">
        <v>74</v>
      </c>
      <c r="H1209" t="s">
        <v>75</v>
      </c>
      <c r="I1209" t="s"/>
      <c r="J1209" t="s">
        <v>76</v>
      </c>
      <c r="K1209" t="n">
        <v>166</v>
      </c>
      <c r="L1209" t="s">
        <v>77</v>
      </c>
      <c r="M1209" t="s"/>
      <c r="N1209" t="s">
        <v>78</v>
      </c>
      <c r="O1209" t="s">
        <v>79</v>
      </c>
      <c r="P1209" t="s">
        <v>741</v>
      </c>
      <c r="Q1209" t="s"/>
      <c r="R1209" t="s">
        <v>80</v>
      </c>
      <c r="S1209" t="s">
        <v>469</v>
      </c>
      <c r="T1209" t="s">
        <v>82</v>
      </c>
      <c r="U1209" t="s"/>
      <c r="V1209" t="s">
        <v>83</v>
      </c>
      <c r="W1209" t="s">
        <v>84</v>
      </c>
      <c r="X1209" t="s"/>
      <c r="Y1209" t="s">
        <v>85</v>
      </c>
      <c r="Z1209">
        <f>HYPERLINK("https://hotelmonitor-cachepage.eclerx.com/savepage/tk_15432196066100335_sr_2047.html","info")</f>
        <v/>
      </c>
      <c r="AA1209" t="s"/>
      <c r="AB1209" t="s"/>
      <c r="AC1209" t="s"/>
      <c r="AD1209" t="s">
        <v>86</v>
      </c>
      <c r="AE1209" t="s"/>
      <c r="AF1209" t="s"/>
      <c r="AG1209" t="s"/>
      <c r="AH1209" t="s"/>
      <c r="AI1209" t="s"/>
      <c r="AJ1209" t="s"/>
      <c r="AK1209" t="s">
        <v>87</v>
      </c>
      <c r="AL1209" t="s"/>
      <c r="AM1209" t="s"/>
      <c r="AN1209" t="s">
        <v>87</v>
      </c>
      <c r="AO1209" t="s">
        <v>88</v>
      </c>
      <c r="AP1209" t="n">
        <v>82</v>
      </c>
      <c r="AQ1209" t="s">
        <v>89</v>
      </c>
      <c r="AR1209" t="s">
        <v>99</v>
      </c>
      <c r="AS1209" t="s"/>
      <c r="AT1209" t="s">
        <v>91</v>
      </c>
      <c r="AU1209" t="s"/>
      <c r="AV1209" t="s"/>
      <c r="AW1209" t="s"/>
      <c r="AX1209" t="s"/>
      <c r="AY1209" t="s"/>
      <c r="AZ1209" t="s"/>
      <c r="BA1209" t="s"/>
      <c r="BB1209" t="n">
        <v>585074</v>
      </c>
      <c r="BC1209" t="s"/>
      <c r="BD1209" t="s"/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93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741</v>
      </c>
      <c r="F1210" t="s"/>
      <c r="G1210" t="s">
        <v>74</v>
      </c>
      <c r="H1210" t="s">
        <v>75</v>
      </c>
      <c r="I1210" t="s"/>
      <c r="J1210" t="s">
        <v>76</v>
      </c>
      <c r="K1210" t="n">
        <v>186</v>
      </c>
      <c r="L1210" t="s">
        <v>77</v>
      </c>
      <c r="M1210" t="s"/>
      <c r="N1210" t="s">
        <v>78</v>
      </c>
      <c r="O1210" t="s">
        <v>79</v>
      </c>
      <c r="P1210" t="s">
        <v>741</v>
      </c>
      <c r="Q1210" t="s"/>
      <c r="R1210" t="s">
        <v>80</v>
      </c>
      <c r="S1210" t="s">
        <v>743</v>
      </c>
      <c r="T1210" t="s">
        <v>82</v>
      </c>
      <c r="U1210" t="s"/>
      <c r="V1210" t="s">
        <v>83</v>
      </c>
      <c r="W1210" t="s">
        <v>84</v>
      </c>
      <c r="X1210" t="s"/>
      <c r="Y1210" t="s">
        <v>85</v>
      </c>
      <c r="Z1210">
        <f>HYPERLINK("https://hotelmonitor-cachepage.eclerx.com/savepage/tk_15432196066100335_sr_2047.html","info")</f>
        <v/>
      </c>
      <c r="AA1210" t="s"/>
      <c r="AB1210" t="s"/>
      <c r="AC1210" t="s"/>
      <c r="AD1210" t="s">
        <v>86</v>
      </c>
      <c r="AE1210" t="s"/>
      <c r="AF1210" t="s"/>
      <c r="AG1210" t="s"/>
      <c r="AH1210" t="s"/>
      <c r="AI1210" t="s"/>
      <c r="AJ1210" t="s"/>
      <c r="AK1210" t="s">
        <v>87</v>
      </c>
      <c r="AL1210" t="s"/>
      <c r="AM1210" t="s"/>
      <c r="AN1210" t="s">
        <v>87</v>
      </c>
      <c r="AO1210" t="s">
        <v>88</v>
      </c>
      <c r="AP1210" t="n">
        <v>82</v>
      </c>
      <c r="AQ1210" t="s">
        <v>89</v>
      </c>
      <c r="AR1210" t="s">
        <v>105</v>
      </c>
      <c r="AS1210" t="s"/>
      <c r="AT1210" t="s">
        <v>91</v>
      </c>
      <c r="AU1210" t="s"/>
      <c r="AV1210" t="s"/>
      <c r="AW1210" t="s"/>
      <c r="AX1210" t="s"/>
      <c r="AY1210" t="s"/>
      <c r="AZ1210" t="s"/>
      <c r="BA1210" t="s"/>
      <c r="BB1210" t="n">
        <v>585074</v>
      </c>
      <c r="BC1210" t="s"/>
      <c r="BD1210" t="s"/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93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741</v>
      </c>
      <c r="F1211" t="s"/>
      <c r="G1211" t="s">
        <v>74</v>
      </c>
      <c r="H1211" t="s">
        <v>75</v>
      </c>
      <c r="I1211" t="s"/>
      <c r="J1211" t="s">
        <v>76</v>
      </c>
      <c r="K1211" t="n">
        <v>176</v>
      </c>
      <c r="L1211" t="s">
        <v>77</v>
      </c>
      <c r="M1211" t="s"/>
      <c r="N1211" t="s">
        <v>78</v>
      </c>
      <c r="O1211" t="s">
        <v>79</v>
      </c>
      <c r="P1211" t="s">
        <v>741</v>
      </c>
      <c r="Q1211" t="s"/>
      <c r="R1211" t="s">
        <v>80</v>
      </c>
      <c r="S1211" t="s">
        <v>536</v>
      </c>
      <c r="T1211" t="s">
        <v>82</v>
      </c>
      <c r="U1211" t="s"/>
      <c r="V1211" t="s">
        <v>83</v>
      </c>
      <c r="W1211" t="s">
        <v>84</v>
      </c>
      <c r="X1211" t="s"/>
      <c r="Y1211" t="s">
        <v>85</v>
      </c>
      <c r="Z1211">
        <f>HYPERLINK("https://hotelmonitor-cachepage.eclerx.com/savepage/tk_15432196066100335_sr_2047.html","info")</f>
        <v/>
      </c>
      <c r="AA1211" t="s"/>
      <c r="AB1211" t="s"/>
      <c r="AC1211" t="s"/>
      <c r="AD1211" t="s">
        <v>86</v>
      </c>
      <c r="AE1211" t="s"/>
      <c r="AF1211" t="s"/>
      <c r="AG1211" t="s"/>
      <c r="AH1211" t="s"/>
      <c r="AI1211" t="s"/>
      <c r="AJ1211" t="s"/>
      <c r="AK1211" t="s">
        <v>87</v>
      </c>
      <c r="AL1211" t="s"/>
      <c r="AM1211" t="s"/>
      <c r="AN1211" t="s">
        <v>87</v>
      </c>
      <c r="AO1211" t="s">
        <v>88</v>
      </c>
      <c r="AP1211" t="n">
        <v>82</v>
      </c>
      <c r="AQ1211" t="s">
        <v>89</v>
      </c>
      <c r="AR1211" t="s">
        <v>109</v>
      </c>
      <c r="AS1211" t="s"/>
      <c r="AT1211" t="s">
        <v>91</v>
      </c>
      <c r="AU1211" t="s"/>
      <c r="AV1211" t="s"/>
      <c r="AW1211" t="s"/>
      <c r="AX1211" t="s"/>
      <c r="AY1211" t="s"/>
      <c r="AZ1211" t="s"/>
      <c r="BA1211" t="s"/>
      <c r="BB1211" t="n">
        <v>585074</v>
      </c>
      <c r="BC1211" t="s"/>
      <c r="BD1211" t="s"/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93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741</v>
      </c>
      <c r="F1212" t="s"/>
      <c r="G1212" t="s">
        <v>74</v>
      </c>
      <c r="H1212" t="s">
        <v>75</v>
      </c>
      <c r="I1212" t="s"/>
      <c r="J1212" t="s">
        <v>76</v>
      </c>
      <c r="K1212" t="n">
        <v>177</v>
      </c>
      <c r="L1212" t="s">
        <v>77</v>
      </c>
      <c r="M1212" t="s"/>
      <c r="N1212" t="s">
        <v>78</v>
      </c>
      <c r="O1212" t="s">
        <v>79</v>
      </c>
      <c r="P1212" t="s">
        <v>741</v>
      </c>
      <c r="Q1212" t="s"/>
      <c r="R1212" t="s">
        <v>80</v>
      </c>
      <c r="S1212" t="s">
        <v>165</v>
      </c>
      <c r="T1212" t="s">
        <v>82</v>
      </c>
      <c r="U1212" t="s"/>
      <c r="V1212" t="s">
        <v>83</v>
      </c>
      <c r="W1212" t="s">
        <v>84</v>
      </c>
      <c r="X1212" t="s"/>
      <c r="Y1212" t="s">
        <v>85</v>
      </c>
      <c r="Z1212">
        <f>HYPERLINK("https://hotelmonitor-cachepage.eclerx.com/savepage/tk_15432196066100335_sr_2047.html","info")</f>
        <v/>
      </c>
      <c r="AA1212" t="s"/>
      <c r="AB1212" t="s"/>
      <c r="AC1212" t="s"/>
      <c r="AD1212" t="s">
        <v>86</v>
      </c>
      <c r="AE1212" t="s"/>
      <c r="AF1212" t="s"/>
      <c r="AG1212" t="s"/>
      <c r="AH1212" t="s"/>
      <c r="AI1212" t="s"/>
      <c r="AJ1212" t="s"/>
      <c r="AK1212" t="s">
        <v>87</v>
      </c>
      <c r="AL1212" t="s"/>
      <c r="AM1212" t="s"/>
      <c r="AN1212" t="s">
        <v>87</v>
      </c>
      <c r="AO1212" t="s">
        <v>88</v>
      </c>
      <c r="AP1212" t="n">
        <v>82</v>
      </c>
      <c r="AQ1212" t="s">
        <v>89</v>
      </c>
      <c r="AR1212" t="s">
        <v>111</v>
      </c>
      <c r="AS1212" t="s"/>
      <c r="AT1212" t="s">
        <v>91</v>
      </c>
      <c r="AU1212" t="s"/>
      <c r="AV1212" t="s"/>
      <c r="AW1212" t="s"/>
      <c r="AX1212" t="s"/>
      <c r="AY1212" t="s"/>
      <c r="AZ1212" t="s"/>
      <c r="BA1212" t="s"/>
      <c r="BB1212" t="n">
        <v>585074</v>
      </c>
      <c r="BC1212" t="s"/>
      <c r="BD1212" t="s"/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93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741</v>
      </c>
      <c r="F1213" t="s"/>
      <c r="G1213" t="s">
        <v>74</v>
      </c>
      <c r="H1213" t="s">
        <v>75</v>
      </c>
      <c r="I1213" t="s"/>
      <c r="J1213" t="s">
        <v>76</v>
      </c>
      <c r="K1213" t="n">
        <v>186</v>
      </c>
      <c r="L1213" t="s">
        <v>77</v>
      </c>
      <c r="M1213" t="s"/>
      <c r="N1213" t="s">
        <v>78</v>
      </c>
      <c r="O1213" t="s">
        <v>79</v>
      </c>
      <c r="P1213" t="s">
        <v>741</v>
      </c>
      <c r="Q1213" t="s"/>
      <c r="R1213" t="s">
        <v>80</v>
      </c>
      <c r="S1213" t="s">
        <v>743</v>
      </c>
      <c r="T1213" t="s">
        <v>82</v>
      </c>
      <c r="U1213" t="s"/>
      <c r="V1213" t="s">
        <v>83</v>
      </c>
      <c r="W1213" t="s">
        <v>84</v>
      </c>
      <c r="X1213" t="s"/>
      <c r="Y1213" t="s">
        <v>85</v>
      </c>
      <c r="Z1213">
        <f>HYPERLINK("https://hotelmonitor-cachepage.eclerx.com/savepage/tk_15432196066100335_sr_2047.html","info")</f>
        <v/>
      </c>
      <c r="AA1213" t="s"/>
      <c r="AB1213" t="s"/>
      <c r="AC1213" t="s"/>
      <c r="AD1213" t="s">
        <v>86</v>
      </c>
      <c r="AE1213" t="s"/>
      <c r="AF1213" t="s"/>
      <c r="AG1213" t="s"/>
      <c r="AH1213" t="s"/>
      <c r="AI1213" t="s"/>
      <c r="AJ1213" t="s"/>
      <c r="AK1213" t="s">
        <v>87</v>
      </c>
      <c r="AL1213" t="s"/>
      <c r="AM1213" t="s"/>
      <c r="AN1213" t="s">
        <v>87</v>
      </c>
      <c r="AO1213" t="s">
        <v>88</v>
      </c>
      <c r="AP1213" t="n">
        <v>82</v>
      </c>
      <c r="AQ1213" t="s">
        <v>89</v>
      </c>
      <c r="AR1213" t="s">
        <v>225</v>
      </c>
      <c r="AS1213" t="s"/>
      <c r="AT1213" t="s">
        <v>91</v>
      </c>
      <c r="AU1213" t="s"/>
      <c r="AV1213" t="s"/>
      <c r="AW1213" t="s"/>
      <c r="AX1213" t="s"/>
      <c r="AY1213" t="s"/>
      <c r="AZ1213" t="s"/>
      <c r="BA1213" t="s"/>
      <c r="BB1213" t="n">
        <v>585074</v>
      </c>
      <c r="BC1213" t="s"/>
      <c r="BD1213" t="s"/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93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741</v>
      </c>
      <c r="F1214" t="s"/>
      <c r="G1214" t="s">
        <v>74</v>
      </c>
      <c r="H1214" t="s">
        <v>75</v>
      </c>
      <c r="I1214" t="s"/>
      <c r="J1214" t="s">
        <v>76</v>
      </c>
      <c r="K1214" t="n">
        <v>179</v>
      </c>
      <c r="L1214" t="s">
        <v>77</v>
      </c>
      <c r="M1214" t="s"/>
      <c r="N1214" t="s">
        <v>78</v>
      </c>
      <c r="O1214" t="s">
        <v>79</v>
      </c>
      <c r="P1214" t="s">
        <v>741</v>
      </c>
      <c r="Q1214" t="s"/>
      <c r="R1214" t="s">
        <v>80</v>
      </c>
      <c r="S1214" t="s">
        <v>385</v>
      </c>
      <c r="T1214" t="s">
        <v>82</v>
      </c>
      <c r="U1214" t="s"/>
      <c r="V1214" t="s">
        <v>83</v>
      </c>
      <c r="W1214" t="s">
        <v>84</v>
      </c>
      <c r="X1214" t="s"/>
      <c r="Y1214" t="s">
        <v>85</v>
      </c>
      <c r="Z1214">
        <f>HYPERLINK("https://hotelmonitor-cachepage.eclerx.com/savepage/tk_15432196066100335_sr_2047.html","info")</f>
        <v/>
      </c>
      <c r="AA1214" t="s"/>
      <c r="AB1214" t="s"/>
      <c r="AC1214" t="s"/>
      <c r="AD1214" t="s">
        <v>86</v>
      </c>
      <c r="AE1214" t="s"/>
      <c r="AF1214" t="s"/>
      <c r="AG1214" t="s"/>
      <c r="AH1214" t="s"/>
      <c r="AI1214" t="s"/>
      <c r="AJ1214" t="s"/>
      <c r="AK1214" t="s">
        <v>87</v>
      </c>
      <c r="AL1214" t="s"/>
      <c r="AM1214" t="s"/>
      <c r="AN1214" t="s">
        <v>87</v>
      </c>
      <c r="AO1214" t="s">
        <v>88</v>
      </c>
      <c r="AP1214" t="n">
        <v>82</v>
      </c>
      <c r="AQ1214" t="s">
        <v>89</v>
      </c>
      <c r="AR1214" t="s">
        <v>113</v>
      </c>
      <c r="AS1214" t="s"/>
      <c r="AT1214" t="s">
        <v>91</v>
      </c>
      <c r="AU1214" t="s"/>
      <c r="AV1214" t="s"/>
      <c r="AW1214" t="s"/>
      <c r="AX1214" t="s"/>
      <c r="AY1214" t="s"/>
      <c r="AZ1214" t="s"/>
      <c r="BA1214" t="s"/>
      <c r="BB1214" t="n">
        <v>585074</v>
      </c>
      <c r="BC1214" t="s"/>
      <c r="BD1214" t="s"/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93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741</v>
      </c>
      <c r="F1215" t="s"/>
      <c r="G1215" t="s">
        <v>74</v>
      </c>
      <c r="H1215" t="s">
        <v>75</v>
      </c>
      <c r="I1215" t="s"/>
      <c r="J1215" t="s">
        <v>76</v>
      </c>
      <c r="K1215" t="n">
        <v>188</v>
      </c>
      <c r="L1215" t="s">
        <v>77</v>
      </c>
      <c r="M1215" t="s"/>
      <c r="N1215" t="s">
        <v>78</v>
      </c>
      <c r="O1215" t="s">
        <v>79</v>
      </c>
      <c r="P1215" t="s">
        <v>741</v>
      </c>
      <c r="Q1215" t="s"/>
      <c r="R1215" t="s">
        <v>80</v>
      </c>
      <c r="S1215" t="s">
        <v>744</v>
      </c>
      <c r="T1215" t="s">
        <v>82</v>
      </c>
      <c r="U1215" t="s"/>
      <c r="V1215" t="s">
        <v>83</v>
      </c>
      <c r="W1215" t="s">
        <v>84</v>
      </c>
      <c r="X1215" t="s"/>
      <c r="Y1215" t="s">
        <v>85</v>
      </c>
      <c r="Z1215">
        <f>HYPERLINK("https://hotelmonitor-cachepage.eclerx.com/savepage/tk_15432196066100335_sr_2047.html","info")</f>
        <v/>
      </c>
      <c r="AA1215" t="s"/>
      <c r="AB1215" t="s"/>
      <c r="AC1215" t="s"/>
      <c r="AD1215" t="s">
        <v>86</v>
      </c>
      <c r="AE1215" t="s"/>
      <c r="AF1215" t="s"/>
      <c r="AG1215" t="s"/>
      <c r="AH1215" t="s"/>
      <c r="AI1215" t="s"/>
      <c r="AJ1215" t="s"/>
      <c r="AK1215" t="s">
        <v>87</v>
      </c>
      <c r="AL1215" t="s"/>
      <c r="AM1215" t="s"/>
      <c r="AN1215" t="s">
        <v>87</v>
      </c>
      <c r="AO1215" t="s">
        <v>88</v>
      </c>
      <c r="AP1215" t="n">
        <v>82</v>
      </c>
      <c r="AQ1215" t="s">
        <v>89</v>
      </c>
      <c r="AR1215" t="s">
        <v>299</v>
      </c>
      <c r="AS1215" t="s"/>
      <c r="AT1215" t="s">
        <v>91</v>
      </c>
      <c r="AU1215" t="s"/>
      <c r="AV1215" t="s"/>
      <c r="AW1215" t="s"/>
      <c r="AX1215" t="s"/>
      <c r="AY1215" t="s"/>
      <c r="AZ1215" t="s"/>
      <c r="BA1215" t="s"/>
      <c r="BB1215" t="n">
        <v>585074</v>
      </c>
      <c r="BC1215" t="s"/>
      <c r="BD1215" t="s"/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93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741</v>
      </c>
      <c r="F1216" t="s"/>
      <c r="G1216" t="s">
        <v>74</v>
      </c>
      <c r="H1216" t="s">
        <v>75</v>
      </c>
      <c r="I1216" t="s"/>
      <c r="J1216" t="s">
        <v>76</v>
      </c>
      <c r="K1216" t="n">
        <v>161</v>
      </c>
      <c r="L1216" t="s">
        <v>77</v>
      </c>
      <c r="M1216" t="s"/>
      <c r="N1216" t="s">
        <v>78</v>
      </c>
      <c r="O1216" t="s">
        <v>79</v>
      </c>
      <c r="P1216" t="s">
        <v>741</v>
      </c>
      <c r="Q1216" t="s"/>
      <c r="R1216" t="s">
        <v>80</v>
      </c>
      <c r="S1216" t="s">
        <v>407</v>
      </c>
      <c r="T1216" t="s">
        <v>82</v>
      </c>
      <c r="U1216" t="s"/>
      <c r="V1216" t="s">
        <v>83</v>
      </c>
      <c r="W1216" t="s">
        <v>84</v>
      </c>
      <c r="X1216" t="s"/>
      <c r="Y1216" t="s">
        <v>85</v>
      </c>
      <c r="Z1216">
        <f>HYPERLINK("https://hotelmonitor-cachepage.eclerx.com/savepage/tk_15432196066100335_sr_2047.html","info")</f>
        <v/>
      </c>
      <c r="AA1216" t="s"/>
      <c r="AB1216" t="s"/>
      <c r="AC1216" t="s"/>
      <c r="AD1216" t="s">
        <v>86</v>
      </c>
      <c r="AE1216" t="s"/>
      <c r="AF1216" t="s"/>
      <c r="AG1216" t="s"/>
      <c r="AH1216" t="s"/>
      <c r="AI1216" t="s"/>
      <c r="AJ1216" t="s"/>
      <c r="AK1216" t="s">
        <v>87</v>
      </c>
      <c r="AL1216" t="s"/>
      <c r="AM1216" t="s"/>
      <c r="AN1216" t="s">
        <v>87</v>
      </c>
      <c r="AO1216" t="s">
        <v>88</v>
      </c>
      <c r="AP1216" t="n">
        <v>82</v>
      </c>
      <c r="AQ1216" t="s">
        <v>89</v>
      </c>
      <c r="AR1216" t="s">
        <v>95</v>
      </c>
      <c r="AS1216" t="s"/>
      <c r="AT1216" t="s">
        <v>91</v>
      </c>
      <c r="AU1216" t="s"/>
      <c r="AV1216" t="s"/>
      <c r="AW1216" t="s"/>
      <c r="AX1216" t="s"/>
      <c r="AY1216" t="s"/>
      <c r="AZ1216" t="s"/>
      <c r="BA1216" t="s"/>
      <c r="BB1216" t="n">
        <v>585074</v>
      </c>
      <c r="BC1216" t="s"/>
      <c r="BD1216" t="s"/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93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741</v>
      </c>
      <c r="F1217" t="s"/>
      <c r="G1217" t="s">
        <v>74</v>
      </c>
      <c r="H1217" t="s">
        <v>75</v>
      </c>
      <c r="I1217" t="s"/>
      <c r="J1217" t="s">
        <v>76</v>
      </c>
      <c r="K1217" t="n">
        <v>182</v>
      </c>
      <c r="L1217" t="s">
        <v>77</v>
      </c>
      <c r="M1217" t="s"/>
      <c r="N1217" t="s">
        <v>78</v>
      </c>
      <c r="O1217" t="s">
        <v>79</v>
      </c>
      <c r="P1217" t="s">
        <v>741</v>
      </c>
      <c r="Q1217" t="s"/>
      <c r="R1217" t="s">
        <v>80</v>
      </c>
      <c r="S1217" t="s">
        <v>303</v>
      </c>
      <c r="T1217" t="s">
        <v>82</v>
      </c>
      <c r="U1217" t="s"/>
      <c r="V1217" t="s">
        <v>83</v>
      </c>
      <c r="W1217" t="s">
        <v>84</v>
      </c>
      <c r="X1217" t="s"/>
      <c r="Y1217" t="s">
        <v>85</v>
      </c>
      <c r="Z1217">
        <f>HYPERLINK("https://hotelmonitor-cachepage.eclerx.com/savepage/tk_15432196066100335_sr_2047.html","info")</f>
        <v/>
      </c>
      <c r="AA1217" t="s"/>
      <c r="AB1217" t="s"/>
      <c r="AC1217" t="s"/>
      <c r="AD1217" t="s">
        <v>86</v>
      </c>
      <c r="AE1217" t="s"/>
      <c r="AF1217" t="s"/>
      <c r="AG1217" t="s"/>
      <c r="AH1217" t="s"/>
      <c r="AI1217" t="s"/>
      <c r="AJ1217" t="s"/>
      <c r="AK1217" t="s">
        <v>87</v>
      </c>
      <c r="AL1217" t="s"/>
      <c r="AM1217" t="s"/>
      <c r="AN1217" t="s">
        <v>87</v>
      </c>
      <c r="AO1217" t="s">
        <v>88</v>
      </c>
      <c r="AP1217" t="n">
        <v>82</v>
      </c>
      <c r="AQ1217" t="s">
        <v>89</v>
      </c>
      <c r="AR1217" t="s">
        <v>115</v>
      </c>
      <c r="AS1217" t="s"/>
      <c r="AT1217" t="s">
        <v>91</v>
      </c>
      <c r="AU1217" t="s"/>
      <c r="AV1217" t="s"/>
      <c r="AW1217" t="s"/>
      <c r="AX1217" t="s"/>
      <c r="AY1217" t="s"/>
      <c r="AZ1217" t="s"/>
      <c r="BA1217" t="s"/>
      <c r="BB1217" t="n">
        <v>585074</v>
      </c>
      <c r="BC1217" t="s"/>
      <c r="BD1217" t="s"/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93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741</v>
      </c>
      <c r="F1218" t="s"/>
      <c r="G1218" t="s">
        <v>74</v>
      </c>
      <c r="H1218" t="s">
        <v>75</v>
      </c>
      <c r="I1218" t="s"/>
      <c r="J1218" t="s">
        <v>76</v>
      </c>
      <c r="K1218" t="n">
        <v>176</v>
      </c>
      <c r="L1218" t="s">
        <v>77</v>
      </c>
      <c r="M1218" t="s"/>
      <c r="N1218" t="s">
        <v>78</v>
      </c>
      <c r="O1218" t="s">
        <v>79</v>
      </c>
      <c r="P1218" t="s">
        <v>741</v>
      </c>
      <c r="Q1218" t="s"/>
      <c r="R1218" t="s">
        <v>80</v>
      </c>
      <c r="S1218" t="s">
        <v>536</v>
      </c>
      <c r="T1218" t="s">
        <v>82</v>
      </c>
      <c r="U1218" t="s"/>
      <c r="V1218" t="s">
        <v>83</v>
      </c>
      <c r="W1218" t="s">
        <v>84</v>
      </c>
      <c r="X1218" t="s"/>
      <c r="Y1218" t="s">
        <v>85</v>
      </c>
      <c r="Z1218">
        <f>HYPERLINK("https://hotelmonitor-cachepage.eclerx.com/savepage/tk_15432196066100335_sr_2047.html","info")</f>
        <v/>
      </c>
      <c r="AA1218" t="s"/>
      <c r="AB1218" t="s"/>
      <c r="AC1218" t="s"/>
      <c r="AD1218" t="s">
        <v>86</v>
      </c>
      <c r="AE1218" t="s"/>
      <c r="AF1218" t="s"/>
      <c r="AG1218" t="s"/>
      <c r="AH1218" t="s"/>
      <c r="AI1218" t="s"/>
      <c r="AJ1218" t="s"/>
      <c r="AK1218" t="s">
        <v>87</v>
      </c>
      <c r="AL1218" t="s"/>
      <c r="AM1218" t="s"/>
      <c r="AN1218" t="s">
        <v>87</v>
      </c>
      <c r="AO1218" t="s">
        <v>88</v>
      </c>
      <c r="AP1218" t="n">
        <v>82</v>
      </c>
      <c r="AQ1218" t="s">
        <v>89</v>
      </c>
      <c r="AR1218" t="s">
        <v>118</v>
      </c>
      <c r="AS1218" t="s"/>
      <c r="AT1218" t="s">
        <v>91</v>
      </c>
      <c r="AU1218" t="s"/>
      <c r="AV1218" t="s"/>
      <c r="AW1218" t="s"/>
      <c r="AX1218" t="s"/>
      <c r="AY1218" t="s"/>
      <c r="AZ1218" t="s"/>
      <c r="BA1218" t="s"/>
      <c r="BB1218" t="n">
        <v>585074</v>
      </c>
      <c r="BC1218" t="s"/>
      <c r="BD1218" t="s"/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93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745</v>
      </c>
      <c r="F1219" t="n">
        <v>279980</v>
      </c>
      <c r="G1219" t="s">
        <v>74</v>
      </c>
      <c r="H1219" t="s">
        <v>75</v>
      </c>
      <c r="I1219" t="s"/>
      <c r="J1219" t="s">
        <v>76</v>
      </c>
      <c r="K1219" t="n">
        <v>77</v>
      </c>
      <c r="L1219" t="s">
        <v>77</v>
      </c>
      <c r="M1219" t="s"/>
      <c r="N1219" t="s">
        <v>78</v>
      </c>
      <c r="O1219" t="s">
        <v>79</v>
      </c>
      <c r="P1219" t="s">
        <v>745</v>
      </c>
      <c r="Q1219" t="s"/>
      <c r="R1219" t="s">
        <v>80</v>
      </c>
      <c r="S1219" t="s">
        <v>209</v>
      </c>
      <c r="T1219" t="s">
        <v>82</v>
      </c>
      <c r="U1219" t="s"/>
      <c r="V1219" t="s">
        <v>83</v>
      </c>
      <c r="W1219" t="s">
        <v>84</v>
      </c>
      <c r="X1219" t="s"/>
      <c r="Y1219" t="s">
        <v>85</v>
      </c>
      <c r="Z1219">
        <f>HYPERLINK("https://hotelmonitor-cachepage.eclerx.com/savepage/tk_15432193819165592_sr_2047.html","info")</f>
        <v/>
      </c>
      <c r="AA1219" t="n">
        <v>82844</v>
      </c>
      <c r="AB1219" t="s"/>
      <c r="AC1219" t="s"/>
      <c r="AD1219" t="s">
        <v>86</v>
      </c>
      <c r="AE1219" t="s"/>
      <c r="AF1219" t="s"/>
      <c r="AG1219" t="s"/>
      <c r="AH1219" t="s"/>
      <c r="AI1219" t="s"/>
      <c r="AJ1219" t="s"/>
      <c r="AK1219" t="s">
        <v>87</v>
      </c>
      <c r="AL1219" t="s"/>
      <c r="AM1219" t="s"/>
      <c r="AN1219" t="s">
        <v>87</v>
      </c>
      <c r="AO1219" t="s">
        <v>88</v>
      </c>
      <c r="AP1219" t="n">
        <v>50</v>
      </c>
      <c r="AQ1219" t="s">
        <v>89</v>
      </c>
      <c r="AR1219" t="s">
        <v>90</v>
      </c>
      <c r="AS1219" t="s"/>
      <c r="AT1219" t="s">
        <v>91</v>
      </c>
      <c r="AU1219" t="s"/>
      <c r="AV1219" t="s"/>
      <c r="AW1219" t="s"/>
      <c r="AX1219" t="s"/>
      <c r="AY1219" t="n">
        <v>2267528</v>
      </c>
      <c r="AZ1219" t="s">
        <v>746</v>
      </c>
      <c r="BA1219" t="s"/>
      <c r="BB1219" t="n">
        <v>1018687</v>
      </c>
      <c r="BC1219" t="n">
        <v>-16.609362</v>
      </c>
      <c r="BD1219" t="n">
        <v>28.024544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93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745</v>
      </c>
      <c r="F1220" t="n">
        <v>279980</v>
      </c>
      <c r="G1220" t="s">
        <v>74</v>
      </c>
      <c r="H1220" t="s">
        <v>75</v>
      </c>
      <c r="I1220" t="s"/>
      <c r="J1220" t="s">
        <v>76</v>
      </c>
      <c r="K1220" t="n">
        <v>90</v>
      </c>
      <c r="L1220" t="s">
        <v>77</v>
      </c>
      <c r="M1220" t="s"/>
      <c r="N1220" t="s">
        <v>78</v>
      </c>
      <c r="O1220" t="s">
        <v>79</v>
      </c>
      <c r="P1220" t="s">
        <v>745</v>
      </c>
      <c r="Q1220" t="s"/>
      <c r="R1220" t="s">
        <v>80</v>
      </c>
      <c r="S1220" t="s">
        <v>240</v>
      </c>
      <c r="T1220" t="s">
        <v>82</v>
      </c>
      <c r="U1220" t="s"/>
      <c r="V1220" t="s">
        <v>83</v>
      </c>
      <c r="W1220" t="s">
        <v>84</v>
      </c>
      <c r="X1220" t="s"/>
      <c r="Y1220" t="s">
        <v>85</v>
      </c>
      <c r="Z1220">
        <f>HYPERLINK("https://hotelmonitor-cachepage.eclerx.com/savepage/tk_15432193819165592_sr_2047.html","info")</f>
        <v/>
      </c>
      <c r="AA1220" t="n">
        <v>82844</v>
      </c>
      <c r="AB1220" t="s"/>
      <c r="AC1220" t="s"/>
      <c r="AD1220" t="s">
        <v>86</v>
      </c>
      <c r="AE1220" t="s"/>
      <c r="AF1220" t="s"/>
      <c r="AG1220" t="s"/>
      <c r="AH1220" t="s"/>
      <c r="AI1220" t="s"/>
      <c r="AJ1220" t="s"/>
      <c r="AK1220" t="s">
        <v>87</v>
      </c>
      <c r="AL1220" t="s"/>
      <c r="AM1220" t="s"/>
      <c r="AN1220" t="s">
        <v>87</v>
      </c>
      <c r="AO1220" t="s">
        <v>88</v>
      </c>
      <c r="AP1220" t="n">
        <v>50</v>
      </c>
      <c r="AQ1220" t="s">
        <v>89</v>
      </c>
      <c r="AR1220" t="s">
        <v>95</v>
      </c>
      <c r="AS1220" t="s"/>
      <c r="AT1220" t="s">
        <v>91</v>
      </c>
      <c r="AU1220" t="s"/>
      <c r="AV1220" t="s"/>
      <c r="AW1220" t="s"/>
      <c r="AX1220" t="s"/>
      <c r="AY1220" t="n">
        <v>2267528</v>
      </c>
      <c r="AZ1220" t="s">
        <v>746</v>
      </c>
      <c r="BA1220" t="s"/>
      <c r="BB1220" t="n">
        <v>1018687</v>
      </c>
      <c r="BC1220" t="n">
        <v>-16.609362</v>
      </c>
      <c r="BD1220" t="n">
        <v>28.024544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93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745</v>
      </c>
      <c r="F1221" t="n">
        <v>279980</v>
      </c>
      <c r="G1221" t="s">
        <v>74</v>
      </c>
      <c r="H1221" t="s">
        <v>75</v>
      </c>
      <c r="I1221" t="s"/>
      <c r="J1221" t="s">
        <v>76</v>
      </c>
      <c r="K1221" t="n">
        <v>90</v>
      </c>
      <c r="L1221" t="s">
        <v>77</v>
      </c>
      <c r="M1221" t="s"/>
      <c r="N1221" t="s">
        <v>78</v>
      </c>
      <c r="O1221" t="s">
        <v>79</v>
      </c>
      <c r="P1221" t="s">
        <v>745</v>
      </c>
      <c r="Q1221" t="s"/>
      <c r="R1221" t="s">
        <v>80</v>
      </c>
      <c r="S1221" t="s">
        <v>240</v>
      </c>
      <c r="T1221" t="s">
        <v>82</v>
      </c>
      <c r="U1221" t="s"/>
      <c r="V1221" t="s">
        <v>83</v>
      </c>
      <c r="W1221" t="s">
        <v>84</v>
      </c>
      <c r="X1221" t="s"/>
      <c r="Y1221" t="s">
        <v>85</v>
      </c>
      <c r="Z1221">
        <f>HYPERLINK("https://hotelmonitor-cachepage.eclerx.com/savepage/tk_15432193819165592_sr_2047.html","info")</f>
        <v/>
      </c>
      <c r="AA1221" t="n">
        <v>82844</v>
      </c>
      <c r="AB1221" t="s"/>
      <c r="AC1221" t="s"/>
      <c r="AD1221" t="s">
        <v>86</v>
      </c>
      <c r="AE1221" t="s"/>
      <c r="AF1221" t="s"/>
      <c r="AG1221" t="s"/>
      <c r="AH1221" t="s"/>
      <c r="AI1221" t="s"/>
      <c r="AJ1221" t="s"/>
      <c r="AK1221" t="s">
        <v>87</v>
      </c>
      <c r="AL1221" t="s"/>
      <c r="AM1221" t="s"/>
      <c r="AN1221" t="s">
        <v>87</v>
      </c>
      <c r="AO1221" t="s">
        <v>88</v>
      </c>
      <c r="AP1221" t="n">
        <v>50</v>
      </c>
      <c r="AQ1221" t="s">
        <v>89</v>
      </c>
      <c r="AR1221" t="s">
        <v>96</v>
      </c>
      <c r="AS1221" t="s"/>
      <c r="AT1221" t="s">
        <v>91</v>
      </c>
      <c r="AU1221" t="s"/>
      <c r="AV1221" t="s"/>
      <c r="AW1221" t="s"/>
      <c r="AX1221" t="s"/>
      <c r="AY1221" t="n">
        <v>2267528</v>
      </c>
      <c r="AZ1221" t="s">
        <v>746</v>
      </c>
      <c r="BA1221" t="s"/>
      <c r="BB1221" t="n">
        <v>1018687</v>
      </c>
      <c r="BC1221" t="n">
        <v>-16.609362</v>
      </c>
      <c r="BD1221" t="n">
        <v>28.024544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93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745</v>
      </c>
      <c r="F1222" t="n">
        <v>279980</v>
      </c>
      <c r="G1222" t="s">
        <v>74</v>
      </c>
      <c r="H1222" t="s">
        <v>75</v>
      </c>
      <c r="I1222" t="s"/>
      <c r="J1222" t="s">
        <v>76</v>
      </c>
      <c r="K1222" t="n">
        <v>82</v>
      </c>
      <c r="L1222" t="s">
        <v>77</v>
      </c>
      <c r="M1222" t="s"/>
      <c r="N1222" t="s">
        <v>78</v>
      </c>
      <c r="O1222" t="s">
        <v>79</v>
      </c>
      <c r="P1222" t="s">
        <v>745</v>
      </c>
      <c r="Q1222" t="s"/>
      <c r="R1222" t="s">
        <v>80</v>
      </c>
      <c r="S1222" t="s">
        <v>227</v>
      </c>
      <c r="T1222" t="s">
        <v>82</v>
      </c>
      <c r="U1222" t="s"/>
      <c r="V1222" t="s">
        <v>83</v>
      </c>
      <c r="W1222" t="s">
        <v>84</v>
      </c>
      <c r="X1222" t="s"/>
      <c r="Y1222" t="s">
        <v>85</v>
      </c>
      <c r="Z1222">
        <f>HYPERLINK("https://hotelmonitor-cachepage.eclerx.com/savepage/tk_15432193819165592_sr_2047.html","info")</f>
        <v/>
      </c>
      <c r="AA1222" t="n">
        <v>82844</v>
      </c>
      <c r="AB1222" t="s"/>
      <c r="AC1222" t="s"/>
      <c r="AD1222" t="s">
        <v>86</v>
      </c>
      <c r="AE1222" t="s"/>
      <c r="AF1222" t="s"/>
      <c r="AG1222" t="s"/>
      <c r="AH1222" t="s"/>
      <c r="AI1222" t="s"/>
      <c r="AJ1222" t="s"/>
      <c r="AK1222" t="s">
        <v>87</v>
      </c>
      <c r="AL1222" t="s"/>
      <c r="AM1222" t="s"/>
      <c r="AN1222" t="s">
        <v>87</v>
      </c>
      <c r="AO1222" t="s">
        <v>88</v>
      </c>
      <c r="AP1222" t="n">
        <v>50</v>
      </c>
      <c r="AQ1222" t="s">
        <v>89</v>
      </c>
      <c r="AR1222" t="s">
        <v>113</v>
      </c>
      <c r="AS1222" t="s"/>
      <c r="AT1222" t="s">
        <v>91</v>
      </c>
      <c r="AU1222" t="s"/>
      <c r="AV1222" t="s"/>
      <c r="AW1222" t="s"/>
      <c r="AX1222" t="s"/>
      <c r="AY1222" t="n">
        <v>2267528</v>
      </c>
      <c r="AZ1222" t="s">
        <v>746</v>
      </c>
      <c r="BA1222" t="s"/>
      <c r="BB1222" t="n">
        <v>1018687</v>
      </c>
      <c r="BC1222" t="n">
        <v>-16.609362</v>
      </c>
      <c r="BD1222" t="n">
        <v>28.024544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93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745</v>
      </c>
      <c r="F1223" t="n">
        <v>279980</v>
      </c>
      <c r="G1223" t="s">
        <v>74</v>
      </c>
      <c r="H1223" t="s">
        <v>75</v>
      </c>
      <c r="I1223" t="s"/>
      <c r="J1223" t="s">
        <v>76</v>
      </c>
      <c r="K1223" t="n">
        <v>78</v>
      </c>
      <c r="L1223" t="s">
        <v>77</v>
      </c>
      <c r="M1223" t="s"/>
      <c r="N1223" t="s">
        <v>78</v>
      </c>
      <c r="O1223" t="s">
        <v>79</v>
      </c>
      <c r="P1223" t="s">
        <v>745</v>
      </c>
      <c r="Q1223" t="s"/>
      <c r="R1223" t="s">
        <v>80</v>
      </c>
      <c r="S1223" t="s">
        <v>260</v>
      </c>
      <c r="T1223" t="s">
        <v>82</v>
      </c>
      <c r="U1223" t="s"/>
      <c r="V1223" t="s">
        <v>83</v>
      </c>
      <c r="W1223" t="s">
        <v>84</v>
      </c>
      <c r="X1223" t="s"/>
      <c r="Y1223" t="s">
        <v>85</v>
      </c>
      <c r="Z1223">
        <f>HYPERLINK("https://hotelmonitor-cachepage.eclerx.com/savepage/tk_15432193819165592_sr_2047.html","info")</f>
        <v/>
      </c>
      <c r="AA1223" t="n">
        <v>82844</v>
      </c>
      <c r="AB1223" t="s"/>
      <c r="AC1223" t="s"/>
      <c r="AD1223" t="s">
        <v>86</v>
      </c>
      <c r="AE1223" t="s"/>
      <c r="AF1223" t="s"/>
      <c r="AG1223" t="s"/>
      <c r="AH1223" t="s"/>
      <c r="AI1223" t="s"/>
      <c r="AJ1223" t="s"/>
      <c r="AK1223" t="s">
        <v>87</v>
      </c>
      <c r="AL1223" t="s"/>
      <c r="AM1223" t="s"/>
      <c r="AN1223" t="s">
        <v>87</v>
      </c>
      <c r="AO1223" t="s">
        <v>88</v>
      </c>
      <c r="AP1223" t="n">
        <v>50</v>
      </c>
      <c r="AQ1223" t="s">
        <v>89</v>
      </c>
      <c r="AR1223" t="s">
        <v>109</v>
      </c>
      <c r="AS1223" t="s"/>
      <c r="AT1223" t="s">
        <v>91</v>
      </c>
      <c r="AU1223" t="s"/>
      <c r="AV1223" t="s"/>
      <c r="AW1223" t="s"/>
      <c r="AX1223" t="s"/>
      <c r="AY1223" t="n">
        <v>2267528</v>
      </c>
      <c r="AZ1223" t="s">
        <v>746</v>
      </c>
      <c r="BA1223" t="s"/>
      <c r="BB1223" t="n">
        <v>1018687</v>
      </c>
      <c r="BC1223" t="n">
        <v>-16.609362</v>
      </c>
      <c r="BD1223" t="n">
        <v>28.024544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93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745</v>
      </c>
      <c r="F1224" t="n">
        <v>279980</v>
      </c>
      <c r="G1224" t="s">
        <v>74</v>
      </c>
      <c r="H1224" t="s">
        <v>75</v>
      </c>
      <c r="I1224" t="s"/>
      <c r="J1224" t="s">
        <v>76</v>
      </c>
      <c r="K1224" t="n">
        <v>90</v>
      </c>
      <c r="L1224" t="s">
        <v>77</v>
      </c>
      <c r="M1224" t="s"/>
      <c r="N1224" t="s">
        <v>78</v>
      </c>
      <c r="O1224" t="s">
        <v>79</v>
      </c>
      <c r="P1224" t="s">
        <v>745</v>
      </c>
      <c r="Q1224" t="s"/>
      <c r="R1224" t="s">
        <v>80</v>
      </c>
      <c r="S1224" t="s">
        <v>240</v>
      </c>
      <c r="T1224" t="s">
        <v>82</v>
      </c>
      <c r="U1224" t="s"/>
      <c r="V1224" t="s">
        <v>83</v>
      </c>
      <c r="W1224" t="s">
        <v>84</v>
      </c>
      <c r="X1224" t="s"/>
      <c r="Y1224" t="s">
        <v>85</v>
      </c>
      <c r="Z1224">
        <f>HYPERLINK("https://hotelmonitor-cachepage.eclerx.com/savepage/tk_15432193819165592_sr_2047.html","info")</f>
        <v/>
      </c>
      <c r="AA1224" t="n">
        <v>82844</v>
      </c>
      <c r="AB1224" t="s"/>
      <c r="AC1224" t="s"/>
      <c r="AD1224" t="s">
        <v>86</v>
      </c>
      <c r="AE1224" t="s"/>
      <c r="AF1224" t="s"/>
      <c r="AG1224" t="s"/>
      <c r="AH1224" t="s"/>
      <c r="AI1224" t="s"/>
      <c r="AJ1224" t="s"/>
      <c r="AK1224" t="s">
        <v>87</v>
      </c>
      <c r="AL1224" t="s"/>
      <c r="AM1224" t="s"/>
      <c r="AN1224" t="s">
        <v>87</v>
      </c>
      <c r="AO1224" t="s">
        <v>88</v>
      </c>
      <c r="AP1224" t="n">
        <v>50</v>
      </c>
      <c r="AQ1224" t="s">
        <v>89</v>
      </c>
      <c r="AR1224" t="s">
        <v>116</v>
      </c>
      <c r="AS1224" t="s"/>
      <c r="AT1224" t="s">
        <v>91</v>
      </c>
      <c r="AU1224" t="s"/>
      <c r="AV1224" t="s"/>
      <c r="AW1224" t="s"/>
      <c r="AX1224" t="s"/>
      <c r="AY1224" t="n">
        <v>2267528</v>
      </c>
      <c r="AZ1224" t="s">
        <v>746</v>
      </c>
      <c r="BA1224" t="s"/>
      <c r="BB1224" t="n">
        <v>1018687</v>
      </c>
      <c r="BC1224" t="n">
        <v>-16.609362</v>
      </c>
      <c r="BD1224" t="n">
        <v>28.024544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93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745</v>
      </c>
      <c r="F1225" t="n">
        <v>279980</v>
      </c>
      <c r="G1225" t="s">
        <v>74</v>
      </c>
      <c r="H1225" t="s">
        <v>75</v>
      </c>
      <c r="I1225" t="s"/>
      <c r="J1225" t="s">
        <v>76</v>
      </c>
      <c r="K1225" t="n">
        <v>82</v>
      </c>
      <c r="L1225" t="s">
        <v>77</v>
      </c>
      <c r="M1225" t="s"/>
      <c r="N1225" t="s">
        <v>78</v>
      </c>
      <c r="O1225" t="s">
        <v>79</v>
      </c>
      <c r="P1225" t="s">
        <v>745</v>
      </c>
      <c r="Q1225" t="s"/>
      <c r="R1225" t="s">
        <v>80</v>
      </c>
      <c r="S1225" t="s">
        <v>227</v>
      </c>
      <c r="T1225" t="s">
        <v>82</v>
      </c>
      <c r="U1225" t="s"/>
      <c r="V1225" t="s">
        <v>83</v>
      </c>
      <c r="W1225" t="s">
        <v>84</v>
      </c>
      <c r="X1225" t="s"/>
      <c r="Y1225" t="s">
        <v>85</v>
      </c>
      <c r="Z1225">
        <f>HYPERLINK("https://hotelmonitor-cachepage.eclerx.com/savepage/tk_15432193819165592_sr_2047.html","info")</f>
        <v/>
      </c>
      <c r="AA1225" t="n">
        <v>82844</v>
      </c>
      <c r="AB1225" t="s"/>
      <c r="AC1225" t="s"/>
      <c r="AD1225" t="s">
        <v>86</v>
      </c>
      <c r="AE1225" t="s"/>
      <c r="AF1225" t="s"/>
      <c r="AG1225" t="s"/>
      <c r="AH1225" t="s"/>
      <c r="AI1225" t="s"/>
      <c r="AJ1225" t="s"/>
      <c r="AK1225" t="s">
        <v>87</v>
      </c>
      <c r="AL1225" t="s"/>
      <c r="AM1225" t="s"/>
      <c r="AN1225" t="s">
        <v>87</v>
      </c>
      <c r="AO1225" t="s">
        <v>88</v>
      </c>
      <c r="AP1225" t="n">
        <v>50</v>
      </c>
      <c r="AQ1225" t="s">
        <v>89</v>
      </c>
      <c r="AR1225" t="s">
        <v>111</v>
      </c>
      <c r="AS1225" t="s"/>
      <c r="AT1225" t="s">
        <v>91</v>
      </c>
      <c r="AU1225" t="s"/>
      <c r="AV1225" t="s"/>
      <c r="AW1225" t="s"/>
      <c r="AX1225" t="s"/>
      <c r="AY1225" t="n">
        <v>2267528</v>
      </c>
      <c r="AZ1225" t="s">
        <v>746</v>
      </c>
      <c r="BA1225" t="s"/>
      <c r="BB1225" t="n">
        <v>1018687</v>
      </c>
      <c r="BC1225" t="n">
        <v>-16.609362</v>
      </c>
      <c r="BD1225" t="n">
        <v>28.024544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93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745</v>
      </c>
      <c r="F1226" t="n">
        <v>279980</v>
      </c>
      <c r="G1226" t="s">
        <v>74</v>
      </c>
      <c r="H1226" t="s">
        <v>75</v>
      </c>
      <c r="I1226" t="s"/>
      <c r="J1226" t="s">
        <v>76</v>
      </c>
      <c r="K1226" t="n">
        <v>81</v>
      </c>
      <c r="L1226" t="s">
        <v>77</v>
      </c>
      <c r="M1226" t="s"/>
      <c r="N1226" t="s">
        <v>78</v>
      </c>
      <c r="O1226" t="s">
        <v>79</v>
      </c>
      <c r="P1226" t="s">
        <v>745</v>
      </c>
      <c r="Q1226" t="s"/>
      <c r="R1226" t="s">
        <v>80</v>
      </c>
      <c r="S1226" t="s">
        <v>184</v>
      </c>
      <c r="T1226" t="s">
        <v>82</v>
      </c>
      <c r="U1226" t="s"/>
      <c r="V1226" t="s">
        <v>83</v>
      </c>
      <c r="W1226" t="s">
        <v>84</v>
      </c>
      <c r="X1226" t="s"/>
      <c r="Y1226" t="s">
        <v>85</v>
      </c>
      <c r="Z1226">
        <f>HYPERLINK("https://hotelmonitor-cachepage.eclerx.com/savepage/tk_15432193819165592_sr_2047.html","info")</f>
        <v/>
      </c>
      <c r="AA1226" t="n">
        <v>82844</v>
      </c>
      <c r="AB1226" t="s"/>
      <c r="AC1226" t="s"/>
      <c r="AD1226" t="s">
        <v>86</v>
      </c>
      <c r="AE1226" t="s"/>
      <c r="AF1226" t="s"/>
      <c r="AG1226" t="s"/>
      <c r="AH1226" t="s"/>
      <c r="AI1226" t="s"/>
      <c r="AJ1226" t="s"/>
      <c r="AK1226" t="s">
        <v>87</v>
      </c>
      <c r="AL1226" t="s"/>
      <c r="AM1226" t="s"/>
      <c r="AN1226" t="s">
        <v>87</v>
      </c>
      <c r="AO1226" t="s">
        <v>88</v>
      </c>
      <c r="AP1226" t="n">
        <v>50</v>
      </c>
      <c r="AQ1226" t="s">
        <v>89</v>
      </c>
      <c r="AR1226" t="s">
        <v>115</v>
      </c>
      <c r="AS1226" t="s"/>
      <c r="AT1226" t="s">
        <v>91</v>
      </c>
      <c r="AU1226" t="s"/>
      <c r="AV1226" t="s"/>
      <c r="AW1226" t="s"/>
      <c r="AX1226" t="s"/>
      <c r="AY1226" t="n">
        <v>2267528</v>
      </c>
      <c r="AZ1226" t="s">
        <v>746</v>
      </c>
      <c r="BA1226" t="s"/>
      <c r="BB1226" t="n">
        <v>1018687</v>
      </c>
      <c r="BC1226" t="n">
        <v>-16.609362</v>
      </c>
      <c r="BD1226" t="n">
        <v>28.024544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93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747</v>
      </c>
      <c r="F1227" t="s"/>
      <c r="G1227" t="s">
        <v>74</v>
      </c>
      <c r="H1227" t="s">
        <v>75</v>
      </c>
      <c r="I1227" t="s"/>
      <c r="J1227" t="s">
        <v>76</v>
      </c>
      <c r="K1227" t="n">
        <v>122</v>
      </c>
      <c r="L1227" t="s">
        <v>77</v>
      </c>
      <c r="M1227" t="s"/>
      <c r="N1227" t="s">
        <v>78</v>
      </c>
      <c r="O1227" t="s">
        <v>79</v>
      </c>
      <c r="P1227" t="s">
        <v>747</v>
      </c>
      <c r="Q1227" t="s"/>
      <c r="R1227" t="s">
        <v>80</v>
      </c>
      <c r="S1227" t="s">
        <v>730</v>
      </c>
      <c r="T1227" t="s">
        <v>82</v>
      </c>
      <c r="U1227" t="s"/>
      <c r="V1227" t="s">
        <v>83</v>
      </c>
      <c r="W1227" t="s">
        <v>84</v>
      </c>
      <c r="X1227" t="s"/>
      <c r="Y1227" t="s">
        <v>85</v>
      </c>
      <c r="Z1227">
        <f>HYPERLINK("https://hotelmonitor-cachepage.eclerx.com/savepage/tk_15432192273238432_sr_2047.html","info")</f>
        <v/>
      </c>
      <c r="AA1227" t="s"/>
      <c r="AB1227" t="s"/>
      <c r="AC1227" t="s"/>
      <c r="AD1227" t="s">
        <v>86</v>
      </c>
      <c r="AE1227" t="s"/>
      <c r="AF1227" t="s"/>
      <c r="AG1227" t="s"/>
      <c r="AH1227" t="s"/>
      <c r="AI1227" t="s"/>
      <c r="AJ1227" t="s"/>
      <c r="AK1227" t="s">
        <v>87</v>
      </c>
      <c r="AL1227" t="s"/>
      <c r="AM1227" t="s"/>
      <c r="AN1227" t="s">
        <v>87</v>
      </c>
      <c r="AO1227" t="s">
        <v>88</v>
      </c>
      <c r="AP1227" t="n">
        <v>28</v>
      </c>
      <c r="AQ1227" t="s">
        <v>89</v>
      </c>
      <c r="AR1227" t="s">
        <v>90</v>
      </c>
      <c r="AS1227" t="s"/>
      <c r="AT1227" t="s">
        <v>91</v>
      </c>
      <c r="AU1227" t="s"/>
      <c r="AV1227" t="s"/>
      <c r="AW1227" t="s"/>
      <c r="AX1227" t="s"/>
      <c r="AY1227" t="s"/>
      <c r="AZ1227" t="s"/>
      <c r="BA1227" t="s"/>
      <c r="BB1227" t="n">
        <v>1555517</v>
      </c>
      <c r="BC1227" t="s"/>
      <c r="BD1227" t="s"/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93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747</v>
      </c>
      <c r="F1228" t="s"/>
      <c r="G1228" t="s">
        <v>74</v>
      </c>
      <c r="H1228" t="s">
        <v>75</v>
      </c>
      <c r="I1228" t="s"/>
      <c r="J1228" t="s">
        <v>76</v>
      </c>
      <c r="K1228" t="n">
        <v>145</v>
      </c>
      <c r="L1228" t="s">
        <v>77</v>
      </c>
      <c r="M1228" t="s"/>
      <c r="N1228" t="s">
        <v>78</v>
      </c>
      <c r="O1228" t="s">
        <v>79</v>
      </c>
      <c r="P1228" t="s">
        <v>747</v>
      </c>
      <c r="Q1228" t="s"/>
      <c r="R1228" t="s">
        <v>80</v>
      </c>
      <c r="S1228" t="s">
        <v>198</v>
      </c>
      <c r="T1228" t="s">
        <v>82</v>
      </c>
      <c r="U1228" t="s"/>
      <c r="V1228" t="s">
        <v>83</v>
      </c>
      <c r="W1228" t="s">
        <v>84</v>
      </c>
      <c r="X1228" t="s"/>
      <c r="Y1228" t="s">
        <v>85</v>
      </c>
      <c r="Z1228">
        <f>HYPERLINK("https://hotelmonitor-cachepage.eclerx.com/savepage/tk_15432192273238432_sr_2047.html","info")</f>
        <v/>
      </c>
      <c r="AA1228" t="s"/>
      <c r="AB1228" t="s"/>
      <c r="AC1228" t="s"/>
      <c r="AD1228" t="s">
        <v>86</v>
      </c>
      <c r="AE1228" t="s"/>
      <c r="AF1228" t="s"/>
      <c r="AG1228" t="s"/>
      <c r="AH1228" t="s"/>
      <c r="AI1228" t="s"/>
      <c r="AJ1228" t="s"/>
      <c r="AK1228" t="s">
        <v>87</v>
      </c>
      <c r="AL1228" t="s"/>
      <c r="AM1228" t="s"/>
      <c r="AN1228" t="s">
        <v>87</v>
      </c>
      <c r="AO1228" t="s">
        <v>88</v>
      </c>
      <c r="AP1228" t="n">
        <v>28</v>
      </c>
      <c r="AQ1228" t="s">
        <v>89</v>
      </c>
      <c r="AR1228" t="s">
        <v>128</v>
      </c>
      <c r="AS1228" t="s"/>
      <c r="AT1228" t="s">
        <v>91</v>
      </c>
      <c r="AU1228" t="s"/>
      <c r="AV1228" t="s"/>
      <c r="AW1228" t="s"/>
      <c r="AX1228" t="s"/>
      <c r="AY1228" t="s"/>
      <c r="AZ1228" t="s"/>
      <c r="BA1228" t="s"/>
      <c r="BB1228" t="n">
        <v>1555517</v>
      </c>
      <c r="BC1228" t="s"/>
      <c r="BD1228" t="s"/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93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747</v>
      </c>
      <c r="F1229" t="s"/>
      <c r="G1229" t="s">
        <v>74</v>
      </c>
      <c r="H1229" t="s">
        <v>75</v>
      </c>
      <c r="I1229" t="s"/>
      <c r="J1229" t="s">
        <v>76</v>
      </c>
      <c r="K1229" t="n">
        <v>131</v>
      </c>
      <c r="L1229" t="s">
        <v>77</v>
      </c>
      <c r="M1229" t="s"/>
      <c r="N1229" t="s">
        <v>78</v>
      </c>
      <c r="O1229" t="s">
        <v>79</v>
      </c>
      <c r="P1229" t="s">
        <v>747</v>
      </c>
      <c r="Q1229" t="s"/>
      <c r="R1229" t="s">
        <v>80</v>
      </c>
      <c r="S1229" t="s">
        <v>449</v>
      </c>
      <c r="T1229" t="s">
        <v>82</v>
      </c>
      <c r="U1229" t="s"/>
      <c r="V1229" t="s">
        <v>83</v>
      </c>
      <c r="W1229" t="s">
        <v>84</v>
      </c>
      <c r="X1229" t="s"/>
      <c r="Y1229" t="s">
        <v>85</v>
      </c>
      <c r="Z1229">
        <f>HYPERLINK("https://hotelmonitor-cachepage.eclerx.com/savepage/tk_15432192273238432_sr_2047.html","info")</f>
        <v/>
      </c>
      <c r="AA1229" t="s"/>
      <c r="AB1229" t="s"/>
      <c r="AC1229" t="s"/>
      <c r="AD1229" t="s">
        <v>86</v>
      </c>
      <c r="AE1229" t="s"/>
      <c r="AF1229" t="s"/>
      <c r="AG1229" t="s"/>
      <c r="AH1229" t="s"/>
      <c r="AI1229" t="s"/>
      <c r="AJ1229" t="s"/>
      <c r="AK1229" t="s">
        <v>87</v>
      </c>
      <c r="AL1229" t="s"/>
      <c r="AM1229" t="s"/>
      <c r="AN1229" t="s">
        <v>87</v>
      </c>
      <c r="AO1229" t="s">
        <v>88</v>
      </c>
      <c r="AP1229" t="n">
        <v>28</v>
      </c>
      <c r="AQ1229" t="s">
        <v>89</v>
      </c>
      <c r="AR1229" t="s">
        <v>96</v>
      </c>
      <c r="AS1229" t="s"/>
      <c r="AT1229" t="s">
        <v>91</v>
      </c>
      <c r="AU1229" t="s"/>
      <c r="AV1229" t="s"/>
      <c r="AW1229" t="s"/>
      <c r="AX1229" t="s"/>
      <c r="AY1229" t="s"/>
      <c r="AZ1229" t="s"/>
      <c r="BA1229" t="s"/>
      <c r="BB1229" t="n">
        <v>1555517</v>
      </c>
      <c r="BC1229" t="s"/>
      <c r="BD1229" t="s"/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93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747</v>
      </c>
      <c r="F1230" t="s"/>
      <c r="G1230" t="s">
        <v>74</v>
      </c>
      <c r="H1230" t="s">
        <v>75</v>
      </c>
      <c r="I1230" t="s"/>
      <c r="J1230" t="s">
        <v>76</v>
      </c>
      <c r="K1230" t="n">
        <v>428</v>
      </c>
      <c r="L1230" t="s">
        <v>77</v>
      </c>
      <c r="M1230" t="s"/>
      <c r="N1230" t="s">
        <v>78</v>
      </c>
      <c r="O1230" t="s">
        <v>79</v>
      </c>
      <c r="P1230" t="s">
        <v>747</v>
      </c>
      <c r="Q1230" t="s"/>
      <c r="R1230" t="s">
        <v>80</v>
      </c>
      <c r="S1230" t="s">
        <v>748</v>
      </c>
      <c r="T1230" t="s">
        <v>82</v>
      </c>
      <c r="U1230" t="s"/>
      <c r="V1230" t="s">
        <v>83</v>
      </c>
      <c r="W1230" t="s">
        <v>84</v>
      </c>
      <c r="X1230" t="s"/>
      <c r="Y1230" t="s">
        <v>85</v>
      </c>
      <c r="Z1230">
        <f>HYPERLINK("https://hotelmonitor-cachepage.eclerx.com/savepage/tk_15432192273238432_sr_2047.html","info")</f>
        <v/>
      </c>
      <c r="AA1230" t="s"/>
      <c r="AB1230" t="s"/>
      <c r="AC1230" t="s"/>
      <c r="AD1230" t="s">
        <v>86</v>
      </c>
      <c r="AE1230" t="s"/>
      <c r="AF1230" t="s"/>
      <c r="AG1230" t="s"/>
      <c r="AH1230" t="s"/>
      <c r="AI1230" t="s"/>
      <c r="AJ1230" t="s"/>
      <c r="AK1230" t="s">
        <v>87</v>
      </c>
      <c r="AL1230" t="s"/>
      <c r="AM1230" t="s"/>
      <c r="AN1230" t="s">
        <v>87</v>
      </c>
      <c r="AO1230" t="s">
        <v>88</v>
      </c>
      <c r="AP1230" t="n">
        <v>28</v>
      </c>
      <c r="AQ1230" t="s">
        <v>89</v>
      </c>
      <c r="AR1230" t="s">
        <v>126</v>
      </c>
      <c r="AS1230" t="s"/>
      <c r="AT1230" t="s">
        <v>91</v>
      </c>
      <c r="AU1230" t="s"/>
      <c r="AV1230" t="s"/>
      <c r="AW1230" t="s"/>
      <c r="AX1230" t="s"/>
      <c r="AY1230" t="s"/>
      <c r="AZ1230" t="s"/>
      <c r="BA1230" t="s"/>
      <c r="BB1230" t="n">
        <v>1555517</v>
      </c>
      <c r="BC1230" t="s"/>
      <c r="BD1230" t="s"/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93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747</v>
      </c>
      <c r="F1231" t="s"/>
      <c r="G1231" t="s">
        <v>74</v>
      </c>
      <c r="H1231" t="s">
        <v>75</v>
      </c>
      <c r="I1231" t="s"/>
      <c r="J1231" t="s">
        <v>76</v>
      </c>
      <c r="K1231" t="n">
        <v>130</v>
      </c>
      <c r="L1231" t="s">
        <v>77</v>
      </c>
      <c r="M1231" t="s"/>
      <c r="N1231" t="s">
        <v>78</v>
      </c>
      <c r="O1231" t="s">
        <v>79</v>
      </c>
      <c r="P1231" t="s">
        <v>747</v>
      </c>
      <c r="Q1231" t="s"/>
      <c r="R1231" t="s">
        <v>80</v>
      </c>
      <c r="S1231" t="s">
        <v>341</v>
      </c>
      <c r="T1231" t="s">
        <v>82</v>
      </c>
      <c r="U1231" t="s"/>
      <c r="V1231" t="s">
        <v>83</v>
      </c>
      <c r="W1231" t="s">
        <v>84</v>
      </c>
      <c r="X1231" t="s"/>
      <c r="Y1231" t="s">
        <v>85</v>
      </c>
      <c r="Z1231">
        <f>HYPERLINK("https://hotelmonitor-cachepage.eclerx.com/savepage/tk_15432192273238432_sr_2047.html","info")</f>
        <v/>
      </c>
      <c r="AA1231" t="s"/>
      <c r="AB1231" t="s"/>
      <c r="AC1231" t="s"/>
      <c r="AD1231" t="s">
        <v>86</v>
      </c>
      <c r="AE1231" t="s"/>
      <c r="AF1231" t="s"/>
      <c r="AG1231" t="s"/>
      <c r="AH1231" t="s"/>
      <c r="AI1231" t="s"/>
      <c r="AJ1231" t="s"/>
      <c r="AK1231" t="s">
        <v>87</v>
      </c>
      <c r="AL1231" t="s"/>
      <c r="AM1231" t="s"/>
      <c r="AN1231" t="s">
        <v>87</v>
      </c>
      <c r="AO1231" t="s">
        <v>88</v>
      </c>
      <c r="AP1231" t="n">
        <v>28</v>
      </c>
      <c r="AQ1231" t="s">
        <v>89</v>
      </c>
      <c r="AR1231" t="s">
        <v>95</v>
      </c>
      <c r="AS1231" t="s"/>
      <c r="AT1231" t="s">
        <v>91</v>
      </c>
      <c r="AU1231" t="s"/>
      <c r="AV1231" t="s"/>
      <c r="AW1231" t="s"/>
      <c r="AX1231" t="s"/>
      <c r="AY1231" t="s"/>
      <c r="AZ1231" t="s"/>
      <c r="BA1231" t="s"/>
      <c r="BB1231" t="n">
        <v>1555517</v>
      </c>
      <c r="BC1231" t="s"/>
      <c r="BD1231" t="s"/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93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747</v>
      </c>
      <c r="F1232" t="s"/>
      <c r="G1232" t="s">
        <v>74</v>
      </c>
      <c r="H1232" t="s">
        <v>75</v>
      </c>
      <c r="I1232" t="s"/>
      <c r="J1232" t="s">
        <v>76</v>
      </c>
      <c r="K1232" t="n">
        <v>130</v>
      </c>
      <c r="L1232" t="s">
        <v>77</v>
      </c>
      <c r="M1232" t="s"/>
      <c r="N1232" t="s">
        <v>78</v>
      </c>
      <c r="O1232" t="s">
        <v>79</v>
      </c>
      <c r="P1232" t="s">
        <v>747</v>
      </c>
      <c r="Q1232" t="s"/>
      <c r="R1232" t="s">
        <v>80</v>
      </c>
      <c r="S1232" t="s">
        <v>341</v>
      </c>
      <c r="T1232" t="s">
        <v>82</v>
      </c>
      <c r="U1232" t="s"/>
      <c r="V1232" t="s">
        <v>83</v>
      </c>
      <c r="W1232" t="s">
        <v>84</v>
      </c>
      <c r="X1232" t="s"/>
      <c r="Y1232" t="s">
        <v>85</v>
      </c>
      <c r="Z1232">
        <f>HYPERLINK("https://hotelmonitor-cachepage.eclerx.com/savepage/tk_15432192273238432_sr_2047.html","info")</f>
        <v/>
      </c>
      <c r="AA1232" t="s"/>
      <c r="AB1232" t="s"/>
      <c r="AC1232" t="s"/>
      <c r="AD1232" t="s">
        <v>86</v>
      </c>
      <c r="AE1232" t="s"/>
      <c r="AF1232" t="s"/>
      <c r="AG1232" t="s"/>
      <c r="AH1232" t="s"/>
      <c r="AI1232" t="s"/>
      <c r="AJ1232" t="s"/>
      <c r="AK1232" t="s">
        <v>87</v>
      </c>
      <c r="AL1232" t="s"/>
      <c r="AM1232" t="s"/>
      <c r="AN1232" t="s">
        <v>87</v>
      </c>
      <c r="AO1232" t="s">
        <v>88</v>
      </c>
      <c r="AP1232" t="n">
        <v>28</v>
      </c>
      <c r="AQ1232" t="s">
        <v>89</v>
      </c>
      <c r="AR1232" t="s">
        <v>97</v>
      </c>
      <c r="AS1232" t="s"/>
      <c r="AT1232" t="s">
        <v>91</v>
      </c>
      <c r="AU1232" t="s"/>
      <c r="AV1232" t="s"/>
      <c r="AW1232" t="s"/>
      <c r="AX1232" t="s"/>
      <c r="AY1232" t="s"/>
      <c r="AZ1232" t="s"/>
      <c r="BA1232" t="s"/>
      <c r="BB1232" t="n">
        <v>1555517</v>
      </c>
      <c r="BC1232" t="s"/>
      <c r="BD1232" t="s"/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93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747</v>
      </c>
      <c r="F1233" t="s"/>
      <c r="G1233" t="s">
        <v>74</v>
      </c>
      <c r="H1233" t="s">
        <v>75</v>
      </c>
      <c r="I1233" t="s"/>
      <c r="J1233" t="s">
        <v>76</v>
      </c>
      <c r="K1233" t="n">
        <v>131</v>
      </c>
      <c r="L1233" t="s">
        <v>77</v>
      </c>
      <c r="M1233" t="s"/>
      <c r="N1233" t="s">
        <v>78</v>
      </c>
      <c r="O1233" t="s">
        <v>79</v>
      </c>
      <c r="P1233" t="s">
        <v>747</v>
      </c>
      <c r="Q1233" t="s"/>
      <c r="R1233" t="s">
        <v>80</v>
      </c>
      <c r="S1233" t="s">
        <v>449</v>
      </c>
      <c r="T1233" t="s">
        <v>82</v>
      </c>
      <c r="U1233" t="s"/>
      <c r="V1233" t="s">
        <v>83</v>
      </c>
      <c r="W1233" t="s">
        <v>84</v>
      </c>
      <c r="X1233" t="s"/>
      <c r="Y1233" t="s">
        <v>85</v>
      </c>
      <c r="Z1233">
        <f>HYPERLINK("https://hotelmonitor-cachepage.eclerx.com/savepage/tk_15432192273238432_sr_2047.html","info")</f>
        <v/>
      </c>
      <c r="AA1233" t="s"/>
      <c r="AB1233" t="s"/>
      <c r="AC1233" t="s"/>
      <c r="AD1233" t="s">
        <v>86</v>
      </c>
      <c r="AE1233" t="s"/>
      <c r="AF1233" t="s"/>
      <c r="AG1233" t="s"/>
      <c r="AH1233" t="s"/>
      <c r="AI1233" t="s"/>
      <c r="AJ1233" t="s"/>
      <c r="AK1233" t="s">
        <v>87</v>
      </c>
      <c r="AL1233" t="s"/>
      <c r="AM1233" t="s"/>
      <c r="AN1233" t="s">
        <v>87</v>
      </c>
      <c r="AO1233" t="s">
        <v>88</v>
      </c>
      <c r="AP1233" t="n">
        <v>28</v>
      </c>
      <c r="AQ1233" t="s">
        <v>89</v>
      </c>
      <c r="AR1233" t="s">
        <v>99</v>
      </c>
      <c r="AS1233" t="s"/>
      <c r="AT1233" t="s">
        <v>91</v>
      </c>
      <c r="AU1233" t="s"/>
      <c r="AV1233" t="s"/>
      <c r="AW1233" t="s"/>
      <c r="AX1233" t="s"/>
      <c r="AY1233" t="s"/>
      <c r="AZ1233" t="s"/>
      <c r="BA1233" t="s"/>
      <c r="BB1233" t="n">
        <v>1555517</v>
      </c>
      <c r="BC1233" t="s"/>
      <c r="BD1233" t="s"/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93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747</v>
      </c>
      <c r="F1234" t="s"/>
      <c r="G1234" t="s">
        <v>74</v>
      </c>
      <c r="H1234" t="s">
        <v>75</v>
      </c>
      <c r="I1234" t="s"/>
      <c r="J1234" t="s">
        <v>76</v>
      </c>
      <c r="K1234" t="n">
        <v>130</v>
      </c>
      <c r="L1234" t="s">
        <v>77</v>
      </c>
      <c r="M1234" t="s"/>
      <c r="N1234" t="s">
        <v>78</v>
      </c>
      <c r="O1234" t="s">
        <v>79</v>
      </c>
      <c r="P1234" t="s">
        <v>747</v>
      </c>
      <c r="Q1234" t="s"/>
      <c r="R1234" t="s">
        <v>80</v>
      </c>
      <c r="S1234" t="s">
        <v>341</v>
      </c>
      <c r="T1234" t="s">
        <v>82</v>
      </c>
      <c r="U1234" t="s"/>
      <c r="V1234" t="s">
        <v>83</v>
      </c>
      <c r="W1234" t="s">
        <v>84</v>
      </c>
      <c r="X1234" t="s"/>
      <c r="Y1234" t="s">
        <v>85</v>
      </c>
      <c r="Z1234">
        <f>HYPERLINK("https://hotelmonitor-cachepage.eclerx.com/savepage/tk_15432192273238432_sr_2047.html","info")</f>
        <v/>
      </c>
      <c r="AA1234" t="s"/>
      <c r="AB1234" t="s"/>
      <c r="AC1234" t="s"/>
      <c r="AD1234" t="s">
        <v>86</v>
      </c>
      <c r="AE1234" t="s"/>
      <c r="AF1234" t="s"/>
      <c r="AG1234" t="s"/>
      <c r="AH1234" t="s"/>
      <c r="AI1234" t="s"/>
      <c r="AJ1234" t="s"/>
      <c r="AK1234" t="s">
        <v>87</v>
      </c>
      <c r="AL1234" t="s"/>
      <c r="AM1234" t="s"/>
      <c r="AN1234" t="s">
        <v>87</v>
      </c>
      <c r="AO1234" t="s">
        <v>88</v>
      </c>
      <c r="AP1234" t="n">
        <v>28</v>
      </c>
      <c r="AQ1234" t="s">
        <v>89</v>
      </c>
      <c r="AR1234" t="s">
        <v>107</v>
      </c>
      <c r="AS1234" t="s"/>
      <c r="AT1234" t="s">
        <v>91</v>
      </c>
      <c r="AU1234" t="s"/>
      <c r="AV1234" t="s"/>
      <c r="AW1234" t="s"/>
      <c r="AX1234" t="s"/>
      <c r="AY1234" t="s"/>
      <c r="AZ1234" t="s"/>
      <c r="BA1234" t="s"/>
      <c r="BB1234" t="n">
        <v>1555517</v>
      </c>
      <c r="BC1234" t="s"/>
      <c r="BD1234" t="s"/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93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747</v>
      </c>
      <c r="F1235" t="s"/>
      <c r="G1235" t="s">
        <v>74</v>
      </c>
      <c r="H1235" t="s">
        <v>75</v>
      </c>
      <c r="I1235" t="s"/>
      <c r="J1235" t="s">
        <v>76</v>
      </c>
      <c r="K1235" t="n">
        <v>131</v>
      </c>
      <c r="L1235" t="s">
        <v>77</v>
      </c>
      <c r="M1235" t="s"/>
      <c r="N1235" t="s">
        <v>78</v>
      </c>
      <c r="O1235" t="s">
        <v>79</v>
      </c>
      <c r="P1235" t="s">
        <v>747</v>
      </c>
      <c r="Q1235" t="s"/>
      <c r="R1235" t="s">
        <v>80</v>
      </c>
      <c r="S1235" t="s">
        <v>449</v>
      </c>
      <c r="T1235" t="s">
        <v>82</v>
      </c>
      <c r="U1235" t="s"/>
      <c r="V1235" t="s">
        <v>83</v>
      </c>
      <c r="W1235" t="s">
        <v>84</v>
      </c>
      <c r="X1235" t="s"/>
      <c r="Y1235" t="s">
        <v>85</v>
      </c>
      <c r="Z1235">
        <f>HYPERLINK("https://hotelmonitor-cachepage.eclerx.com/savepage/tk_15432192273238432_sr_2047.html","info")</f>
        <v/>
      </c>
      <c r="AA1235" t="s"/>
      <c r="AB1235" t="s"/>
      <c r="AC1235" t="s"/>
      <c r="AD1235" t="s">
        <v>86</v>
      </c>
      <c r="AE1235" t="s"/>
      <c r="AF1235" t="s"/>
      <c r="AG1235" t="s"/>
      <c r="AH1235" t="s"/>
      <c r="AI1235" t="s"/>
      <c r="AJ1235" t="s"/>
      <c r="AK1235" t="s">
        <v>87</v>
      </c>
      <c r="AL1235" t="s"/>
      <c r="AM1235" t="s"/>
      <c r="AN1235" t="s">
        <v>87</v>
      </c>
      <c r="AO1235" t="s">
        <v>88</v>
      </c>
      <c r="AP1235" t="n">
        <v>28</v>
      </c>
      <c r="AQ1235" t="s">
        <v>89</v>
      </c>
      <c r="AR1235" t="s">
        <v>106</v>
      </c>
      <c r="AS1235" t="s"/>
      <c r="AT1235" t="s">
        <v>91</v>
      </c>
      <c r="AU1235" t="s"/>
      <c r="AV1235" t="s"/>
      <c r="AW1235" t="s"/>
      <c r="AX1235" t="s"/>
      <c r="AY1235" t="s"/>
      <c r="AZ1235" t="s"/>
      <c r="BA1235" t="s"/>
      <c r="BB1235" t="n">
        <v>1555517</v>
      </c>
      <c r="BC1235" t="s"/>
      <c r="BD1235" t="s"/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93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747</v>
      </c>
      <c r="F1236" t="s"/>
      <c r="G1236" t="s">
        <v>74</v>
      </c>
      <c r="H1236" t="s">
        <v>75</v>
      </c>
      <c r="I1236" t="s"/>
      <c r="J1236" t="s">
        <v>76</v>
      </c>
      <c r="K1236" t="n">
        <v>130</v>
      </c>
      <c r="L1236" t="s">
        <v>77</v>
      </c>
      <c r="M1236" t="s"/>
      <c r="N1236" t="s">
        <v>78</v>
      </c>
      <c r="O1236" t="s">
        <v>79</v>
      </c>
      <c r="P1236" t="s">
        <v>747</v>
      </c>
      <c r="Q1236" t="s"/>
      <c r="R1236" t="s">
        <v>80</v>
      </c>
      <c r="S1236" t="s">
        <v>341</v>
      </c>
      <c r="T1236" t="s">
        <v>82</v>
      </c>
      <c r="U1236" t="s"/>
      <c r="V1236" t="s">
        <v>83</v>
      </c>
      <c r="W1236" t="s">
        <v>84</v>
      </c>
      <c r="X1236" t="s"/>
      <c r="Y1236" t="s">
        <v>85</v>
      </c>
      <c r="Z1236">
        <f>HYPERLINK("https://hotelmonitor-cachepage.eclerx.com/savepage/tk_15432192273238432_sr_2047.html","info")</f>
        <v/>
      </c>
      <c r="AA1236" t="s"/>
      <c r="AB1236" t="s"/>
      <c r="AC1236" t="s"/>
      <c r="AD1236" t="s">
        <v>86</v>
      </c>
      <c r="AE1236" t="s"/>
      <c r="AF1236" t="s"/>
      <c r="AG1236" t="s"/>
      <c r="AH1236" t="s"/>
      <c r="AI1236" t="s"/>
      <c r="AJ1236" t="s"/>
      <c r="AK1236" t="s">
        <v>87</v>
      </c>
      <c r="AL1236" t="s"/>
      <c r="AM1236" t="s"/>
      <c r="AN1236" t="s">
        <v>87</v>
      </c>
      <c r="AO1236" t="s">
        <v>88</v>
      </c>
      <c r="AP1236" t="n">
        <v>28</v>
      </c>
      <c r="AQ1236" t="s">
        <v>89</v>
      </c>
      <c r="AR1236" t="s">
        <v>109</v>
      </c>
      <c r="AS1236" t="s"/>
      <c r="AT1236" t="s">
        <v>91</v>
      </c>
      <c r="AU1236" t="s"/>
      <c r="AV1236" t="s"/>
      <c r="AW1236" t="s"/>
      <c r="AX1236" t="s"/>
      <c r="AY1236" t="s"/>
      <c r="AZ1236" t="s"/>
      <c r="BA1236" t="s"/>
      <c r="BB1236" t="n">
        <v>1555517</v>
      </c>
      <c r="BC1236" t="s"/>
      <c r="BD1236" t="s"/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93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747</v>
      </c>
      <c r="F1237" t="s"/>
      <c r="G1237" t="s">
        <v>74</v>
      </c>
      <c r="H1237" t="s">
        <v>75</v>
      </c>
      <c r="I1237" t="s"/>
      <c r="J1237" t="s">
        <v>76</v>
      </c>
      <c r="K1237" t="n">
        <v>137</v>
      </c>
      <c r="L1237" t="s">
        <v>77</v>
      </c>
      <c r="M1237" t="s"/>
      <c r="N1237" t="s">
        <v>78</v>
      </c>
      <c r="O1237" t="s">
        <v>79</v>
      </c>
      <c r="P1237" t="s">
        <v>747</v>
      </c>
      <c r="Q1237" t="s"/>
      <c r="R1237" t="s">
        <v>80</v>
      </c>
      <c r="S1237" t="s">
        <v>749</v>
      </c>
      <c r="T1237" t="s">
        <v>82</v>
      </c>
      <c r="U1237" t="s"/>
      <c r="V1237" t="s">
        <v>83</v>
      </c>
      <c r="W1237" t="s">
        <v>84</v>
      </c>
      <c r="X1237" t="s"/>
      <c r="Y1237" t="s">
        <v>85</v>
      </c>
      <c r="Z1237">
        <f>HYPERLINK("https://hotelmonitor-cachepage.eclerx.com/savepage/tk_15432192273238432_sr_2047.html","info")</f>
        <v/>
      </c>
      <c r="AA1237" t="s"/>
      <c r="AB1237" t="s"/>
      <c r="AC1237" t="s"/>
      <c r="AD1237" t="s">
        <v>86</v>
      </c>
      <c r="AE1237" t="s"/>
      <c r="AF1237" t="s"/>
      <c r="AG1237" t="s"/>
      <c r="AH1237" t="s"/>
      <c r="AI1237" t="s"/>
      <c r="AJ1237" t="s"/>
      <c r="AK1237" t="s">
        <v>87</v>
      </c>
      <c r="AL1237" t="s"/>
      <c r="AM1237" t="s"/>
      <c r="AN1237" t="s">
        <v>87</v>
      </c>
      <c r="AO1237" t="s">
        <v>88</v>
      </c>
      <c r="AP1237" t="n">
        <v>28</v>
      </c>
      <c r="AQ1237" t="s">
        <v>89</v>
      </c>
      <c r="AR1237" t="s">
        <v>111</v>
      </c>
      <c r="AS1237" t="s"/>
      <c r="AT1237" t="s">
        <v>91</v>
      </c>
      <c r="AU1237" t="s"/>
      <c r="AV1237" t="s"/>
      <c r="AW1237" t="s"/>
      <c r="AX1237" t="s"/>
      <c r="AY1237" t="s"/>
      <c r="AZ1237" t="s"/>
      <c r="BA1237" t="s"/>
      <c r="BB1237" t="n">
        <v>1555517</v>
      </c>
      <c r="BC1237" t="s"/>
      <c r="BD1237" t="s"/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93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747</v>
      </c>
      <c r="F1238" t="s"/>
      <c r="G1238" t="s">
        <v>74</v>
      </c>
      <c r="H1238" t="s">
        <v>75</v>
      </c>
      <c r="I1238" t="s"/>
      <c r="J1238" t="s">
        <v>76</v>
      </c>
      <c r="K1238" t="n">
        <v>131</v>
      </c>
      <c r="L1238" t="s">
        <v>77</v>
      </c>
      <c r="M1238" t="s"/>
      <c r="N1238" t="s">
        <v>78</v>
      </c>
      <c r="O1238" t="s">
        <v>79</v>
      </c>
      <c r="P1238" t="s">
        <v>747</v>
      </c>
      <c r="Q1238" t="s"/>
      <c r="R1238" t="s">
        <v>80</v>
      </c>
      <c r="S1238" t="s">
        <v>449</v>
      </c>
      <c r="T1238" t="s">
        <v>82</v>
      </c>
      <c r="U1238" t="s"/>
      <c r="V1238" t="s">
        <v>83</v>
      </c>
      <c r="W1238" t="s">
        <v>84</v>
      </c>
      <c r="X1238" t="s"/>
      <c r="Y1238" t="s">
        <v>85</v>
      </c>
      <c r="Z1238">
        <f>HYPERLINK("https://hotelmonitor-cachepage.eclerx.com/savepage/tk_15432192273238432_sr_2047.html","info")</f>
        <v/>
      </c>
      <c r="AA1238" t="s"/>
      <c r="AB1238" t="s"/>
      <c r="AC1238" t="s"/>
      <c r="AD1238" t="s">
        <v>86</v>
      </c>
      <c r="AE1238" t="s"/>
      <c r="AF1238" t="s"/>
      <c r="AG1238" t="s"/>
      <c r="AH1238" t="s"/>
      <c r="AI1238" t="s"/>
      <c r="AJ1238" t="s"/>
      <c r="AK1238" t="s">
        <v>87</v>
      </c>
      <c r="AL1238" t="s"/>
      <c r="AM1238" t="s"/>
      <c r="AN1238" t="s">
        <v>87</v>
      </c>
      <c r="AO1238" t="s">
        <v>88</v>
      </c>
      <c r="AP1238" t="n">
        <v>28</v>
      </c>
      <c r="AQ1238" t="s">
        <v>89</v>
      </c>
      <c r="AR1238" t="s">
        <v>96</v>
      </c>
      <c r="AS1238" t="s"/>
      <c r="AT1238" t="s">
        <v>91</v>
      </c>
      <c r="AU1238" t="s"/>
      <c r="AV1238" t="s"/>
      <c r="AW1238" t="s"/>
      <c r="AX1238" t="s"/>
      <c r="AY1238" t="s"/>
      <c r="AZ1238" t="s"/>
      <c r="BA1238" t="s"/>
      <c r="BB1238" t="n">
        <v>1555517</v>
      </c>
      <c r="BC1238" t="s"/>
      <c r="BD1238" t="s"/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93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747</v>
      </c>
      <c r="F1239" t="s"/>
      <c r="G1239" t="s">
        <v>74</v>
      </c>
      <c r="H1239" t="s">
        <v>75</v>
      </c>
      <c r="I1239" t="s"/>
      <c r="J1239" t="s">
        <v>76</v>
      </c>
      <c r="K1239" t="n">
        <v>130</v>
      </c>
      <c r="L1239" t="s">
        <v>77</v>
      </c>
      <c r="M1239" t="s"/>
      <c r="N1239" t="s">
        <v>78</v>
      </c>
      <c r="O1239" t="s">
        <v>79</v>
      </c>
      <c r="P1239" t="s">
        <v>747</v>
      </c>
      <c r="Q1239" t="s"/>
      <c r="R1239" t="s">
        <v>80</v>
      </c>
      <c r="S1239" t="s">
        <v>341</v>
      </c>
      <c r="T1239" t="s">
        <v>82</v>
      </c>
      <c r="U1239" t="s"/>
      <c r="V1239" t="s">
        <v>83</v>
      </c>
      <c r="W1239" t="s">
        <v>84</v>
      </c>
      <c r="X1239" t="s"/>
      <c r="Y1239" t="s">
        <v>85</v>
      </c>
      <c r="Z1239">
        <f>HYPERLINK("https://hotelmonitor-cachepage.eclerx.com/savepage/tk_15432192273238432_sr_2047.html","info")</f>
        <v/>
      </c>
      <c r="AA1239" t="s"/>
      <c r="AB1239" t="s"/>
      <c r="AC1239" t="s"/>
      <c r="AD1239" t="s">
        <v>86</v>
      </c>
      <c r="AE1239" t="s"/>
      <c r="AF1239" t="s"/>
      <c r="AG1239" t="s"/>
      <c r="AH1239" t="s"/>
      <c r="AI1239" t="s"/>
      <c r="AJ1239" t="s"/>
      <c r="AK1239" t="s">
        <v>87</v>
      </c>
      <c r="AL1239" t="s"/>
      <c r="AM1239" t="s"/>
      <c r="AN1239" t="s">
        <v>87</v>
      </c>
      <c r="AO1239" t="s">
        <v>88</v>
      </c>
      <c r="AP1239" t="n">
        <v>28</v>
      </c>
      <c r="AQ1239" t="s">
        <v>89</v>
      </c>
      <c r="AR1239" t="s">
        <v>116</v>
      </c>
      <c r="AS1239" t="s"/>
      <c r="AT1239" t="s">
        <v>91</v>
      </c>
      <c r="AU1239" t="s"/>
      <c r="AV1239" t="s"/>
      <c r="AW1239" t="s"/>
      <c r="AX1239" t="s"/>
      <c r="AY1239" t="s"/>
      <c r="AZ1239" t="s"/>
      <c r="BA1239" t="s"/>
      <c r="BB1239" t="n">
        <v>1555517</v>
      </c>
      <c r="BC1239" t="s"/>
      <c r="BD1239" t="s"/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93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747</v>
      </c>
      <c r="F1240" t="s"/>
      <c r="G1240" t="s">
        <v>74</v>
      </c>
      <c r="H1240" t="s">
        <v>75</v>
      </c>
      <c r="I1240" t="s"/>
      <c r="J1240" t="s">
        <v>76</v>
      </c>
      <c r="K1240" t="n">
        <v>132</v>
      </c>
      <c r="L1240" t="s">
        <v>77</v>
      </c>
      <c r="M1240" t="s"/>
      <c r="N1240" t="s">
        <v>78</v>
      </c>
      <c r="O1240" t="s">
        <v>79</v>
      </c>
      <c r="P1240" t="s">
        <v>747</v>
      </c>
      <c r="Q1240" t="s"/>
      <c r="R1240" t="s">
        <v>80</v>
      </c>
      <c r="S1240" t="s">
        <v>251</v>
      </c>
      <c r="T1240" t="s">
        <v>82</v>
      </c>
      <c r="U1240" t="s"/>
      <c r="V1240" t="s">
        <v>83</v>
      </c>
      <c r="W1240" t="s">
        <v>84</v>
      </c>
      <c r="X1240" t="s"/>
      <c r="Y1240" t="s">
        <v>85</v>
      </c>
      <c r="Z1240">
        <f>HYPERLINK("https://hotelmonitor-cachepage.eclerx.com/savepage/tk_15432192273238432_sr_2047.html","info")</f>
        <v/>
      </c>
      <c r="AA1240" t="s"/>
      <c r="AB1240" t="s"/>
      <c r="AC1240" t="s"/>
      <c r="AD1240" t="s">
        <v>86</v>
      </c>
      <c r="AE1240" t="s"/>
      <c r="AF1240" t="s"/>
      <c r="AG1240" t="s"/>
      <c r="AH1240" t="s"/>
      <c r="AI1240" t="s"/>
      <c r="AJ1240" t="s"/>
      <c r="AK1240" t="s">
        <v>87</v>
      </c>
      <c r="AL1240" t="s"/>
      <c r="AM1240" t="s"/>
      <c r="AN1240" t="s">
        <v>87</v>
      </c>
      <c r="AO1240" t="s">
        <v>88</v>
      </c>
      <c r="AP1240" t="n">
        <v>28</v>
      </c>
      <c r="AQ1240" t="s">
        <v>89</v>
      </c>
      <c r="AR1240" t="s">
        <v>299</v>
      </c>
      <c r="AS1240" t="s"/>
      <c r="AT1240" t="s">
        <v>91</v>
      </c>
      <c r="AU1240" t="s"/>
      <c r="AV1240" t="s"/>
      <c r="AW1240" t="s"/>
      <c r="AX1240" t="s"/>
      <c r="AY1240" t="s"/>
      <c r="AZ1240" t="s"/>
      <c r="BA1240" t="s"/>
      <c r="BB1240" t="n">
        <v>1555517</v>
      </c>
      <c r="BC1240" t="s"/>
      <c r="BD1240" t="s"/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93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747</v>
      </c>
      <c r="F1241" t="s"/>
      <c r="G1241" t="s">
        <v>74</v>
      </c>
      <c r="H1241" t="s">
        <v>75</v>
      </c>
      <c r="I1241" t="s"/>
      <c r="J1241" t="s">
        <v>76</v>
      </c>
      <c r="K1241" t="n">
        <v>126</v>
      </c>
      <c r="L1241" t="s">
        <v>77</v>
      </c>
      <c r="M1241" t="s"/>
      <c r="N1241" t="s">
        <v>78</v>
      </c>
      <c r="O1241" t="s">
        <v>79</v>
      </c>
      <c r="P1241" t="s">
        <v>747</v>
      </c>
      <c r="Q1241" t="s"/>
      <c r="R1241" t="s">
        <v>80</v>
      </c>
      <c r="S1241" t="s">
        <v>601</v>
      </c>
      <c r="T1241" t="s">
        <v>82</v>
      </c>
      <c r="U1241" t="s"/>
      <c r="V1241" t="s">
        <v>83</v>
      </c>
      <c r="W1241" t="s">
        <v>84</v>
      </c>
      <c r="X1241" t="s"/>
      <c r="Y1241" t="s">
        <v>85</v>
      </c>
      <c r="Z1241">
        <f>HYPERLINK("https://hotelmonitor-cachepage.eclerx.com/savepage/tk_15432192273238432_sr_2047.html","info")</f>
        <v/>
      </c>
      <c r="AA1241" t="s"/>
      <c r="AB1241" t="s"/>
      <c r="AC1241" t="s"/>
      <c r="AD1241" t="s">
        <v>86</v>
      </c>
      <c r="AE1241" t="s"/>
      <c r="AF1241" t="s"/>
      <c r="AG1241" t="s"/>
      <c r="AH1241" t="s"/>
      <c r="AI1241" t="s"/>
      <c r="AJ1241" t="s"/>
      <c r="AK1241" t="s">
        <v>87</v>
      </c>
      <c r="AL1241" t="s"/>
      <c r="AM1241" t="s"/>
      <c r="AN1241" t="s">
        <v>87</v>
      </c>
      <c r="AO1241" t="s">
        <v>88</v>
      </c>
      <c r="AP1241" t="n">
        <v>28</v>
      </c>
      <c r="AQ1241" t="s">
        <v>89</v>
      </c>
      <c r="AR1241" t="s">
        <v>118</v>
      </c>
      <c r="AS1241" t="s"/>
      <c r="AT1241" t="s">
        <v>91</v>
      </c>
      <c r="AU1241" t="s"/>
      <c r="AV1241" t="s"/>
      <c r="AW1241" t="s"/>
      <c r="AX1241" t="s"/>
      <c r="AY1241" t="s"/>
      <c r="AZ1241" t="s"/>
      <c r="BA1241" t="s"/>
      <c r="BB1241" t="n">
        <v>1555517</v>
      </c>
      <c r="BC1241" t="s"/>
      <c r="BD1241" t="s"/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93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750</v>
      </c>
      <c r="F1242" t="s"/>
      <c r="G1242" t="s">
        <v>74</v>
      </c>
      <c r="H1242" t="s">
        <v>75</v>
      </c>
      <c r="I1242" t="s"/>
      <c r="J1242" t="s">
        <v>76</v>
      </c>
      <c r="K1242" t="n">
        <v>40</v>
      </c>
      <c r="L1242" t="s">
        <v>77</v>
      </c>
      <c r="M1242" t="s"/>
      <c r="N1242" t="s">
        <v>78</v>
      </c>
      <c r="O1242" t="s">
        <v>79</v>
      </c>
      <c r="P1242" t="s">
        <v>750</v>
      </c>
      <c r="Q1242" t="s"/>
      <c r="R1242" t="s">
        <v>80</v>
      </c>
      <c r="S1242" t="s">
        <v>330</v>
      </c>
      <c r="T1242" t="s">
        <v>82</v>
      </c>
      <c r="U1242" t="s"/>
      <c r="V1242" t="s">
        <v>83</v>
      </c>
      <c r="W1242" t="s">
        <v>84</v>
      </c>
      <c r="X1242" t="s"/>
      <c r="Y1242" t="s">
        <v>85</v>
      </c>
      <c r="Z1242">
        <f>HYPERLINK("https://hotelmonitor-cachepage.eclerx.com/savepage/tk_15432230490598211_sr_2047.html","info")</f>
        <v/>
      </c>
      <c r="AA1242" t="s"/>
      <c r="AB1242" t="s"/>
      <c r="AC1242" t="s"/>
      <c r="AD1242" t="s">
        <v>86</v>
      </c>
      <c r="AE1242" t="s"/>
      <c r="AF1242" t="s"/>
      <c r="AG1242" t="s"/>
      <c r="AH1242" t="s"/>
      <c r="AI1242" t="s"/>
      <c r="AJ1242" t="s"/>
      <c r="AK1242" t="s">
        <v>87</v>
      </c>
      <c r="AL1242" t="s"/>
      <c r="AM1242" t="s"/>
      <c r="AN1242" t="s">
        <v>87</v>
      </c>
      <c r="AO1242" t="s">
        <v>88</v>
      </c>
      <c r="AP1242" t="n">
        <v>565</v>
      </c>
      <c r="AQ1242" t="s">
        <v>89</v>
      </c>
      <c r="AR1242" t="s">
        <v>145</v>
      </c>
      <c r="AS1242" t="s"/>
      <c r="AT1242" t="s">
        <v>91</v>
      </c>
      <c r="AU1242" t="s"/>
      <c r="AV1242" t="s"/>
      <c r="AW1242" t="s"/>
      <c r="AX1242" t="s"/>
      <c r="AY1242" t="s"/>
      <c r="AZ1242" t="s"/>
      <c r="BA1242" t="s"/>
      <c r="BB1242" t="s"/>
      <c r="BC1242" t="s"/>
      <c r="BD1242" t="s"/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93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750</v>
      </c>
      <c r="F1243" t="s"/>
      <c r="G1243" t="s">
        <v>74</v>
      </c>
      <c r="H1243" t="s">
        <v>75</v>
      </c>
      <c r="I1243" t="s"/>
      <c r="J1243" t="s">
        <v>76</v>
      </c>
      <c r="K1243" t="n">
        <v>40</v>
      </c>
      <c r="L1243" t="s">
        <v>77</v>
      </c>
      <c r="M1243" t="s"/>
      <c r="N1243" t="s">
        <v>78</v>
      </c>
      <c r="O1243" t="s">
        <v>79</v>
      </c>
      <c r="P1243" t="s">
        <v>750</v>
      </c>
      <c r="Q1243" t="s"/>
      <c r="R1243" t="s">
        <v>80</v>
      </c>
      <c r="S1243" t="s">
        <v>330</v>
      </c>
      <c r="T1243" t="s">
        <v>82</v>
      </c>
      <c r="U1243" t="s"/>
      <c r="V1243" t="s">
        <v>83</v>
      </c>
      <c r="W1243" t="s">
        <v>84</v>
      </c>
      <c r="X1243" t="s"/>
      <c r="Y1243" t="s">
        <v>85</v>
      </c>
      <c r="Z1243">
        <f>HYPERLINK("https://hotelmonitor-cachepage.eclerx.com/savepage/tk_15432230490598211_sr_2047.html","info")</f>
        <v/>
      </c>
      <c r="AA1243" t="s"/>
      <c r="AB1243" t="s"/>
      <c r="AC1243" t="s"/>
      <c r="AD1243" t="s">
        <v>86</v>
      </c>
      <c r="AE1243" t="s"/>
      <c r="AF1243" t="s"/>
      <c r="AG1243" t="s"/>
      <c r="AH1243" t="s"/>
      <c r="AI1243" t="s"/>
      <c r="AJ1243" t="s"/>
      <c r="AK1243" t="s">
        <v>87</v>
      </c>
      <c r="AL1243" t="s"/>
      <c r="AM1243" t="s"/>
      <c r="AN1243" t="s">
        <v>87</v>
      </c>
      <c r="AO1243" t="s">
        <v>88</v>
      </c>
      <c r="AP1243" t="n">
        <v>565</v>
      </c>
      <c r="AQ1243" t="s">
        <v>89</v>
      </c>
      <c r="AR1243" t="s">
        <v>146</v>
      </c>
      <c r="AS1243" t="s"/>
      <c r="AT1243" t="s">
        <v>91</v>
      </c>
      <c r="AU1243" t="s"/>
      <c r="AV1243" t="s"/>
      <c r="AW1243" t="s"/>
      <c r="AX1243" t="s"/>
      <c r="AY1243" t="s"/>
      <c r="AZ1243" t="s"/>
      <c r="BA1243" t="s"/>
      <c r="BB1243" t="s"/>
      <c r="BC1243" t="s"/>
      <c r="BD1243" t="s"/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93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750</v>
      </c>
      <c r="F1244" t="s"/>
      <c r="G1244" t="s">
        <v>74</v>
      </c>
      <c r="H1244" t="s">
        <v>75</v>
      </c>
      <c r="I1244" t="s"/>
      <c r="J1244" t="s">
        <v>76</v>
      </c>
      <c r="K1244" t="n">
        <v>40</v>
      </c>
      <c r="L1244" t="s">
        <v>77</v>
      </c>
      <c r="M1244" t="s"/>
      <c r="N1244" t="s">
        <v>78</v>
      </c>
      <c r="O1244" t="s">
        <v>79</v>
      </c>
      <c r="P1244" t="s">
        <v>750</v>
      </c>
      <c r="Q1244" t="s"/>
      <c r="R1244" t="s">
        <v>80</v>
      </c>
      <c r="S1244" t="s">
        <v>330</v>
      </c>
      <c r="T1244" t="s">
        <v>82</v>
      </c>
      <c r="U1244" t="s"/>
      <c r="V1244" t="s">
        <v>83</v>
      </c>
      <c r="W1244" t="s">
        <v>84</v>
      </c>
      <c r="X1244" t="s"/>
      <c r="Y1244" t="s">
        <v>85</v>
      </c>
      <c r="Z1244">
        <f>HYPERLINK("https://hotelmonitor-cachepage.eclerx.com/savepage/tk_15432230490598211_sr_2047.html","info")</f>
        <v/>
      </c>
      <c r="AA1244" t="s"/>
      <c r="AB1244" t="s"/>
      <c r="AC1244" t="s"/>
      <c r="AD1244" t="s">
        <v>86</v>
      </c>
      <c r="AE1244" t="s"/>
      <c r="AF1244" t="s"/>
      <c r="AG1244" t="s"/>
      <c r="AH1244" t="s"/>
      <c r="AI1244" t="s"/>
      <c r="AJ1244" t="s"/>
      <c r="AK1244" t="s">
        <v>87</v>
      </c>
      <c r="AL1244" t="s"/>
      <c r="AM1244" t="s"/>
      <c r="AN1244" t="s">
        <v>87</v>
      </c>
      <c r="AO1244" t="s">
        <v>88</v>
      </c>
      <c r="AP1244" t="n">
        <v>565</v>
      </c>
      <c r="AQ1244" t="s">
        <v>89</v>
      </c>
      <c r="AR1244" t="s">
        <v>121</v>
      </c>
      <c r="AS1244" t="s"/>
      <c r="AT1244" t="s">
        <v>91</v>
      </c>
      <c r="AU1244" t="s"/>
      <c r="AV1244" t="s"/>
      <c r="AW1244" t="s"/>
      <c r="AX1244" t="s"/>
      <c r="AY1244" t="s"/>
      <c r="AZ1244" t="s"/>
      <c r="BA1244" t="s"/>
      <c r="BB1244" t="s"/>
      <c r="BC1244" t="s"/>
      <c r="BD1244" t="s"/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93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750</v>
      </c>
      <c r="F1245" t="s"/>
      <c r="G1245" t="s">
        <v>74</v>
      </c>
      <c r="H1245" t="s">
        <v>75</v>
      </c>
      <c r="I1245" t="s"/>
      <c r="J1245" t="s">
        <v>76</v>
      </c>
      <c r="K1245" t="n">
        <v>40</v>
      </c>
      <c r="L1245" t="s">
        <v>77</v>
      </c>
      <c r="M1245" t="s"/>
      <c r="N1245" t="s">
        <v>78</v>
      </c>
      <c r="O1245" t="s">
        <v>79</v>
      </c>
      <c r="P1245" t="s">
        <v>750</v>
      </c>
      <c r="Q1245" t="s"/>
      <c r="R1245" t="s">
        <v>80</v>
      </c>
      <c r="S1245" t="s">
        <v>330</v>
      </c>
      <c r="T1245" t="s">
        <v>82</v>
      </c>
      <c r="U1245" t="s"/>
      <c r="V1245" t="s">
        <v>83</v>
      </c>
      <c r="W1245" t="s">
        <v>84</v>
      </c>
      <c r="X1245" t="s"/>
      <c r="Y1245" t="s">
        <v>85</v>
      </c>
      <c r="Z1245">
        <f>HYPERLINK("https://hotelmonitor-cachepage.eclerx.com/savepage/tk_15432230490598211_sr_2047.html","info")</f>
        <v/>
      </c>
      <c r="AA1245" t="s"/>
      <c r="AB1245" t="s"/>
      <c r="AC1245" t="s"/>
      <c r="AD1245" t="s">
        <v>86</v>
      </c>
      <c r="AE1245" t="s"/>
      <c r="AF1245" t="s"/>
      <c r="AG1245" t="s"/>
      <c r="AH1245" t="s"/>
      <c r="AI1245" t="s"/>
      <c r="AJ1245" t="s"/>
      <c r="AK1245" t="s">
        <v>87</v>
      </c>
      <c r="AL1245" t="s"/>
      <c r="AM1245" t="s"/>
      <c r="AN1245" t="s">
        <v>87</v>
      </c>
      <c r="AO1245" t="s">
        <v>88</v>
      </c>
      <c r="AP1245" t="n">
        <v>565</v>
      </c>
      <c r="AQ1245" t="s">
        <v>89</v>
      </c>
      <c r="AR1245" t="s">
        <v>149</v>
      </c>
      <c r="AS1245" t="s"/>
      <c r="AT1245" t="s">
        <v>91</v>
      </c>
      <c r="AU1245" t="s"/>
      <c r="AV1245" t="s"/>
      <c r="AW1245" t="s"/>
      <c r="AX1245" t="s"/>
      <c r="AY1245" t="s"/>
      <c r="AZ1245" t="s"/>
      <c r="BA1245" t="s"/>
      <c r="BB1245" t="s"/>
      <c r="BC1245" t="s"/>
      <c r="BD1245" t="s"/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93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751</v>
      </c>
      <c r="F1246" t="n">
        <v>-1</v>
      </c>
      <c r="G1246" t="s">
        <v>74</v>
      </c>
      <c r="H1246" t="s">
        <v>75</v>
      </c>
      <c r="I1246" t="s"/>
      <c r="J1246" t="s">
        <v>76</v>
      </c>
      <c r="K1246" t="n">
        <v>140</v>
      </c>
      <c r="L1246" t="s">
        <v>77</v>
      </c>
      <c r="M1246" t="s"/>
      <c r="N1246" t="s">
        <v>78</v>
      </c>
      <c r="O1246" t="s">
        <v>79</v>
      </c>
      <c r="P1246" t="s">
        <v>751</v>
      </c>
      <c r="Q1246" t="s"/>
      <c r="R1246" t="s">
        <v>80</v>
      </c>
      <c r="S1246" t="s">
        <v>566</v>
      </c>
      <c r="T1246" t="s">
        <v>82</v>
      </c>
      <c r="U1246" t="s"/>
      <c r="V1246" t="s">
        <v>83</v>
      </c>
      <c r="W1246" t="s">
        <v>84</v>
      </c>
      <c r="X1246" t="s"/>
      <c r="Y1246" t="s">
        <v>85</v>
      </c>
      <c r="Z1246">
        <f>HYPERLINK("https://hotelmonitor-cachepage.eclerx.com/savepage/tk_15432196846751435_sr_2047.html","info")</f>
        <v/>
      </c>
      <c r="AA1246" t="n">
        <v>-3148183</v>
      </c>
      <c r="AB1246" t="s"/>
      <c r="AC1246" t="s"/>
      <c r="AD1246" t="s">
        <v>86</v>
      </c>
      <c r="AE1246" t="s"/>
      <c r="AF1246" t="s"/>
      <c r="AG1246" t="s"/>
      <c r="AH1246" t="s"/>
      <c r="AI1246" t="s"/>
      <c r="AJ1246" t="s"/>
      <c r="AK1246" t="s">
        <v>87</v>
      </c>
      <c r="AL1246" t="s"/>
      <c r="AM1246" t="s"/>
      <c r="AN1246" t="s">
        <v>87</v>
      </c>
      <c r="AO1246" t="s">
        <v>88</v>
      </c>
      <c r="AP1246" t="n">
        <v>93</v>
      </c>
      <c r="AQ1246" t="s">
        <v>89</v>
      </c>
      <c r="AR1246" t="s">
        <v>95</v>
      </c>
      <c r="AS1246" t="s"/>
      <c r="AT1246" t="s">
        <v>91</v>
      </c>
      <c r="AU1246" t="s"/>
      <c r="AV1246" t="s"/>
      <c r="AW1246" t="s"/>
      <c r="AX1246" t="s"/>
      <c r="AY1246" t="n">
        <v>3148183</v>
      </c>
      <c r="AZ1246" t="s"/>
      <c r="BA1246" t="s"/>
      <c r="BB1246" t="n">
        <v>8068217</v>
      </c>
      <c r="BC1246" t="s"/>
      <c r="BD1246" t="s"/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93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751</v>
      </c>
      <c r="F1247" t="n">
        <v>-1</v>
      </c>
      <c r="G1247" t="s">
        <v>74</v>
      </c>
      <c r="H1247" t="s">
        <v>75</v>
      </c>
      <c r="I1247" t="s"/>
      <c r="J1247" t="s">
        <v>76</v>
      </c>
      <c r="K1247" t="n">
        <v>140</v>
      </c>
      <c r="L1247" t="s">
        <v>77</v>
      </c>
      <c r="M1247" t="s"/>
      <c r="N1247" t="s">
        <v>78</v>
      </c>
      <c r="O1247" t="s">
        <v>79</v>
      </c>
      <c r="P1247" t="s">
        <v>751</v>
      </c>
      <c r="Q1247" t="s"/>
      <c r="R1247" t="s">
        <v>80</v>
      </c>
      <c r="S1247" t="s">
        <v>566</v>
      </c>
      <c r="T1247" t="s">
        <v>82</v>
      </c>
      <c r="U1247" t="s"/>
      <c r="V1247" t="s">
        <v>83</v>
      </c>
      <c r="W1247" t="s">
        <v>84</v>
      </c>
      <c r="X1247" t="s"/>
      <c r="Y1247" t="s">
        <v>85</v>
      </c>
      <c r="Z1247">
        <f>HYPERLINK("https://hotelmonitor-cachepage.eclerx.com/savepage/tk_15432196846751435_sr_2047.html","info")</f>
        <v/>
      </c>
      <c r="AA1247" t="n">
        <v>-3148183</v>
      </c>
      <c r="AB1247" t="s"/>
      <c r="AC1247" t="s"/>
      <c r="AD1247" t="s">
        <v>86</v>
      </c>
      <c r="AE1247" t="s"/>
      <c r="AF1247" t="s"/>
      <c r="AG1247" t="s"/>
      <c r="AH1247" t="s"/>
      <c r="AI1247" t="s"/>
      <c r="AJ1247" t="s"/>
      <c r="AK1247" t="s">
        <v>87</v>
      </c>
      <c r="AL1247" t="s"/>
      <c r="AM1247" t="s"/>
      <c r="AN1247" t="s">
        <v>87</v>
      </c>
      <c r="AO1247" t="s">
        <v>88</v>
      </c>
      <c r="AP1247" t="n">
        <v>93</v>
      </c>
      <c r="AQ1247" t="s">
        <v>89</v>
      </c>
      <c r="AR1247" t="s">
        <v>97</v>
      </c>
      <c r="AS1247" t="s"/>
      <c r="AT1247" t="s">
        <v>91</v>
      </c>
      <c r="AU1247" t="s"/>
      <c r="AV1247" t="s"/>
      <c r="AW1247" t="s"/>
      <c r="AX1247" t="s"/>
      <c r="AY1247" t="n">
        <v>3148183</v>
      </c>
      <c r="AZ1247" t="s"/>
      <c r="BA1247" t="s"/>
      <c r="BB1247" t="n">
        <v>8068217</v>
      </c>
      <c r="BC1247" t="s"/>
      <c r="BD1247" t="s"/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93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751</v>
      </c>
      <c r="F1248" t="n">
        <v>-1</v>
      </c>
      <c r="G1248" t="s">
        <v>74</v>
      </c>
      <c r="H1248" t="s">
        <v>75</v>
      </c>
      <c r="I1248" t="s"/>
      <c r="J1248" t="s">
        <v>76</v>
      </c>
      <c r="K1248" t="n">
        <v>159</v>
      </c>
      <c r="L1248" t="s">
        <v>77</v>
      </c>
      <c r="M1248" t="s"/>
      <c r="N1248" t="s">
        <v>78</v>
      </c>
      <c r="O1248" t="s">
        <v>79</v>
      </c>
      <c r="P1248" t="s">
        <v>751</v>
      </c>
      <c r="Q1248" t="s"/>
      <c r="R1248" t="s">
        <v>80</v>
      </c>
      <c r="S1248" t="s">
        <v>704</v>
      </c>
      <c r="T1248" t="s">
        <v>82</v>
      </c>
      <c r="U1248" t="s"/>
      <c r="V1248" t="s">
        <v>83</v>
      </c>
      <c r="W1248" t="s">
        <v>84</v>
      </c>
      <c r="X1248" t="s"/>
      <c r="Y1248" t="s">
        <v>85</v>
      </c>
      <c r="Z1248">
        <f>HYPERLINK("https://hotelmonitor-cachepage.eclerx.com/savepage/tk_15432196846751435_sr_2047.html","info")</f>
        <v/>
      </c>
      <c r="AA1248" t="n">
        <v>-3148183</v>
      </c>
      <c r="AB1248" t="s"/>
      <c r="AC1248" t="s"/>
      <c r="AD1248" t="s">
        <v>86</v>
      </c>
      <c r="AE1248" t="s"/>
      <c r="AF1248" t="s"/>
      <c r="AG1248" t="s"/>
      <c r="AH1248" t="s"/>
      <c r="AI1248" t="s"/>
      <c r="AJ1248" t="s"/>
      <c r="AK1248" t="s">
        <v>87</v>
      </c>
      <c r="AL1248" t="s"/>
      <c r="AM1248" t="s"/>
      <c r="AN1248" t="s">
        <v>87</v>
      </c>
      <c r="AO1248" t="s">
        <v>88</v>
      </c>
      <c r="AP1248" t="n">
        <v>93</v>
      </c>
      <c r="AQ1248" t="s">
        <v>89</v>
      </c>
      <c r="AR1248" t="s">
        <v>231</v>
      </c>
      <c r="AS1248" t="s"/>
      <c r="AT1248" t="s">
        <v>91</v>
      </c>
      <c r="AU1248" t="s"/>
      <c r="AV1248" t="s"/>
      <c r="AW1248" t="s"/>
      <c r="AX1248" t="s"/>
      <c r="AY1248" t="n">
        <v>3148183</v>
      </c>
      <c r="AZ1248" t="s"/>
      <c r="BA1248" t="s"/>
      <c r="BB1248" t="n">
        <v>8068217</v>
      </c>
      <c r="BC1248" t="s"/>
      <c r="BD1248" t="s"/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93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751</v>
      </c>
      <c r="F1249" t="n">
        <v>-1</v>
      </c>
      <c r="G1249" t="s">
        <v>74</v>
      </c>
      <c r="H1249" t="s">
        <v>75</v>
      </c>
      <c r="I1249" t="s"/>
      <c r="J1249" t="s">
        <v>76</v>
      </c>
      <c r="K1249" t="n">
        <v>140</v>
      </c>
      <c r="L1249" t="s">
        <v>77</v>
      </c>
      <c r="M1249" t="s"/>
      <c r="N1249" t="s">
        <v>78</v>
      </c>
      <c r="O1249" t="s">
        <v>79</v>
      </c>
      <c r="P1249" t="s">
        <v>751</v>
      </c>
      <c r="Q1249" t="s"/>
      <c r="R1249" t="s">
        <v>80</v>
      </c>
      <c r="S1249" t="s">
        <v>566</v>
      </c>
      <c r="T1249" t="s">
        <v>82</v>
      </c>
      <c r="U1249" t="s"/>
      <c r="V1249" t="s">
        <v>83</v>
      </c>
      <c r="W1249" t="s">
        <v>84</v>
      </c>
      <c r="X1249" t="s"/>
      <c r="Y1249" t="s">
        <v>85</v>
      </c>
      <c r="Z1249">
        <f>HYPERLINK("https://hotelmonitor-cachepage.eclerx.com/savepage/tk_15432196846751435_sr_2047.html","info")</f>
        <v/>
      </c>
      <c r="AA1249" t="n">
        <v>-3148183</v>
      </c>
      <c r="AB1249" t="s"/>
      <c r="AC1249" t="s"/>
      <c r="AD1249" t="s">
        <v>86</v>
      </c>
      <c r="AE1249" t="s"/>
      <c r="AF1249" t="s"/>
      <c r="AG1249" t="s"/>
      <c r="AH1249" t="s"/>
      <c r="AI1249" t="s"/>
      <c r="AJ1249" t="s"/>
      <c r="AK1249" t="s">
        <v>87</v>
      </c>
      <c r="AL1249" t="s"/>
      <c r="AM1249" t="s"/>
      <c r="AN1249" t="s">
        <v>87</v>
      </c>
      <c r="AO1249" t="s">
        <v>88</v>
      </c>
      <c r="AP1249" t="n">
        <v>93</v>
      </c>
      <c r="AQ1249" t="s">
        <v>89</v>
      </c>
      <c r="AR1249" t="s">
        <v>116</v>
      </c>
      <c r="AS1249" t="s"/>
      <c r="AT1249" t="s">
        <v>91</v>
      </c>
      <c r="AU1249" t="s"/>
      <c r="AV1249" t="s"/>
      <c r="AW1249" t="s"/>
      <c r="AX1249" t="s"/>
      <c r="AY1249" t="n">
        <v>3148183</v>
      </c>
      <c r="AZ1249" t="s"/>
      <c r="BA1249" t="s"/>
      <c r="BB1249" t="n">
        <v>8068217</v>
      </c>
      <c r="BC1249" t="s"/>
      <c r="BD1249" t="s"/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93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751</v>
      </c>
      <c r="F1250" t="n">
        <v>-1</v>
      </c>
      <c r="G1250" t="s">
        <v>74</v>
      </c>
      <c r="H1250" t="s">
        <v>75</v>
      </c>
      <c r="I1250" t="s"/>
      <c r="J1250" t="s">
        <v>76</v>
      </c>
      <c r="K1250" t="n">
        <v>149</v>
      </c>
      <c r="L1250" t="s">
        <v>77</v>
      </c>
      <c r="M1250" t="s"/>
      <c r="N1250" t="s">
        <v>78</v>
      </c>
      <c r="O1250" t="s">
        <v>79</v>
      </c>
      <c r="P1250" t="s">
        <v>751</v>
      </c>
      <c r="Q1250" t="s"/>
      <c r="R1250" t="s">
        <v>80</v>
      </c>
      <c r="S1250" t="s">
        <v>129</v>
      </c>
      <c r="T1250" t="s">
        <v>82</v>
      </c>
      <c r="U1250" t="s"/>
      <c r="V1250" t="s">
        <v>83</v>
      </c>
      <c r="W1250" t="s">
        <v>84</v>
      </c>
      <c r="X1250" t="s"/>
      <c r="Y1250" t="s">
        <v>85</v>
      </c>
      <c r="Z1250">
        <f>HYPERLINK("https://hotelmonitor-cachepage.eclerx.com/savepage/tk_15432196846751435_sr_2047.html","info")</f>
        <v/>
      </c>
      <c r="AA1250" t="n">
        <v>-3148183</v>
      </c>
      <c r="AB1250" t="s"/>
      <c r="AC1250" t="s"/>
      <c r="AD1250" t="s">
        <v>86</v>
      </c>
      <c r="AE1250" t="s"/>
      <c r="AF1250" t="s"/>
      <c r="AG1250" t="s"/>
      <c r="AH1250" t="s"/>
      <c r="AI1250" t="s"/>
      <c r="AJ1250" t="s"/>
      <c r="AK1250" t="s">
        <v>87</v>
      </c>
      <c r="AL1250" t="s"/>
      <c r="AM1250" t="s"/>
      <c r="AN1250" t="s">
        <v>87</v>
      </c>
      <c r="AO1250" t="s">
        <v>88</v>
      </c>
      <c r="AP1250" t="n">
        <v>93</v>
      </c>
      <c r="AQ1250" t="s">
        <v>89</v>
      </c>
      <c r="AR1250" t="s">
        <v>96</v>
      </c>
      <c r="AS1250" t="s"/>
      <c r="AT1250" t="s">
        <v>91</v>
      </c>
      <c r="AU1250" t="s"/>
      <c r="AV1250" t="s"/>
      <c r="AW1250" t="s"/>
      <c r="AX1250" t="s"/>
      <c r="AY1250" t="n">
        <v>3148183</v>
      </c>
      <c r="AZ1250" t="s"/>
      <c r="BA1250" t="s"/>
      <c r="BB1250" t="n">
        <v>8068217</v>
      </c>
      <c r="BC1250" t="s"/>
      <c r="BD1250" t="s"/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93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751</v>
      </c>
      <c r="F1251" t="n">
        <v>-1</v>
      </c>
      <c r="G1251" t="s">
        <v>74</v>
      </c>
      <c r="H1251" t="s">
        <v>75</v>
      </c>
      <c r="I1251" t="s"/>
      <c r="J1251" t="s">
        <v>76</v>
      </c>
      <c r="K1251" t="n">
        <v>152</v>
      </c>
      <c r="L1251" t="s">
        <v>77</v>
      </c>
      <c r="M1251" t="s"/>
      <c r="N1251" t="s">
        <v>78</v>
      </c>
      <c r="O1251" t="s">
        <v>79</v>
      </c>
      <c r="P1251" t="s">
        <v>751</v>
      </c>
      <c r="Q1251" t="s"/>
      <c r="R1251" t="s">
        <v>80</v>
      </c>
      <c r="S1251" t="s">
        <v>386</v>
      </c>
      <c r="T1251" t="s">
        <v>82</v>
      </c>
      <c r="U1251" t="s"/>
      <c r="V1251" t="s">
        <v>83</v>
      </c>
      <c r="W1251" t="s">
        <v>84</v>
      </c>
      <c r="X1251" t="s"/>
      <c r="Y1251" t="s">
        <v>85</v>
      </c>
      <c r="Z1251">
        <f>HYPERLINK("https://hotelmonitor-cachepage.eclerx.com/savepage/tk_15432196846751435_sr_2047.html","info")</f>
        <v/>
      </c>
      <c r="AA1251" t="n">
        <v>-3148183</v>
      </c>
      <c r="AB1251" t="s"/>
      <c r="AC1251" t="s"/>
      <c r="AD1251" t="s">
        <v>86</v>
      </c>
      <c r="AE1251" t="s"/>
      <c r="AF1251" t="s"/>
      <c r="AG1251" t="s"/>
      <c r="AH1251" t="s"/>
      <c r="AI1251" t="s"/>
      <c r="AJ1251" t="s"/>
      <c r="AK1251" t="s">
        <v>87</v>
      </c>
      <c r="AL1251" t="s"/>
      <c r="AM1251" t="s"/>
      <c r="AN1251" t="s">
        <v>87</v>
      </c>
      <c r="AO1251" t="s">
        <v>88</v>
      </c>
      <c r="AP1251" t="n">
        <v>93</v>
      </c>
      <c r="AQ1251" t="s">
        <v>89</v>
      </c>
      <c r="AR1251" t="s">
        <v>111</v>
      </c>
      <c r="AS1251" t="s"/>
      <c r="AT1251" t="s">
        <v>91</v>
      </c>
      <c r="AU1251" t="s"/>
      <c r="AV1251" t="s"/>
      <c r="AW1251" t="s"/>
      <c r="AX1251" t="s"/>
      <c r="AY1251" t="n">
        <v>3148183</v>
      </c>
      <c r="AZ1251" t="s"/>
      <c r="BA1251" t="s"/>
      <c r="BB1251" t="n">
        <v>8068217</v>
      </c>
      <c r="BC1251" t="s"/>
      <c r="BD1251" t="s"/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93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751</v>
      </c>
      <c r="F1252" t="n">
        <v>-1</v>
      </c>
      <c r="G1252" t="s">
        <v>74</v>
      </c>
      <c r="H1252" t="s">
        <v>75</v>
      </c>
      <c r="I1252" t="s"/>
      <c r="J1252" t="s">
        <v>76</v>
      </c>
      <c r="K1252" t="n">
        <v>140</v>
      </c>
      <c r="L1252" t="s">
        <v>77</v>
      </c>
      <c r="M1252" t="s"/>
      <c r="N1252" t="s">
        <v>78</v>
      </c>
      <c r="O1252" t="s">
        <v>79</v>
      </c>
      <c r="P1252" t="s">
        <v>751</v>
      </c>
      <c r="Q1252" t="s"/>
      <c r="R1252" t="s">
        <v>80</v>
      </c>
      <c r="S1252" t="s">
        <v>566</v>
      </c>
      <c r="T1252" t="s">
        <v>82</v>
      </c>
      <c r="U1252" t="s"/>
      <c r="V1252" t="s">
        <v>83</v>
      </c>
      <c r="W1252" t="s">
        <v>84</v>
      </c>
      <c r="X1252" t="s"/>
      <c r="Y1252" t="s">
        <v>85</v>
      </c>
      <c r="Z1252">
        <f>HYPERLINK("https://hotelmonitor-cachepage.eclerx.com/savepage/tk_15432196846751435_sr_2047.html","info")</f>
        <v/>
      </c>
      <c r="AA1252" t="n">
        <v>-3148183</v>
      </c>
      <c r="AB1252" t="s"/>
      <c r="AC1252" t="s"/>
      <c r="AD1252" t="s">
        <v>86</v>
      </c>
      <c r="AE1252" t="s"/>
      <c r="AF1252" t="s"/>
      <c r="AG1252" t="s"/>
      <c r="AH1252" t="s"/>
      <c r="AI1252" t="s"/>
      <c r="AJ1252" t="s"/>
      <c r="AK1252" t="s">
        <v>87</v>
      </c>
      <c r="AL1252" t="s"/>
      <c r="AM1252" t="s"/>
      <c r="AN1252" t="s">
        <v>87</v>
      </c>
      <c r="AO1252" t="s">
        <v>88</v>
      </c>
      <c r="AP1252" t="n">
        <v>93</v>
      </c>
      <c r="AQ1252" t="s">
        <v>89</v>
      </c>
      <c r="AR1252" t="s">
        <v>133</v>
      </c>
      <c r="AS1252" t="s"/>
      <c r="AT1252" t="s">
        <v>91</v>
      </c>
      <c r="AU1252" t="s"/>
      <c r="AV1252" t="s"/>
      <c r="AW1252" t="s"/>
      <c r="AX1252" t="s"/>
      <c r="AY1252" t="n">
        <v>3148183</v>
      </c>
      <c r="AZ1252" t="s"/>
      <c r="BA1252" t="s"/>
      <c r="BB1252" t="n">
        <v>8068217</v>
      </c>
      <c r="BC1252" t="s"/>
      <c r="BD1252" t="s"/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93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751</v>
      </c>
      <c r="F1253" t="n">
        <v>-1</v>
      </c>
      <c r="G1253" t="s">
        <v>74</v>
      </c>
      <c r="H1253" t="s">
        <v>75</v>
      </c>
      <c r="I1253" t="s"/>
      <c r="J1253" t="s">
        <v>76</v>
      </c>
      <c r="K1253" t="n">
        <v>149</v>
      </c>
      <c r="L1253" t="s">
        <v>77</v>
      </c>
      <c r="M1253" t="s"/>
      <c r="N1253" t="s">
        <v>78</v>
      </c>
      <c r="O1253" t="s">
        <v>79</v>
      </c>
      <c r="P1253" t="s">
        <v>751</v>
      </c>
      <c r="Q1253" t="s"/>
      <c r="R1253" t="s">
        <v>80</v>
      </c>
      <c r="S1253" t="s">
        <v>129</v>
      </c>
      <c r="T1253" t="s">
        <v>82</v>
      </c>
      <c r="U1253" t="s"/>
      <c r="V1253" t="s">
        <v>83</v>
      </c>
      <c r="W1253" t="s">
        <v>84</v>
      </c>
      <c r="X1253" t="s"/>
      <c r="Y1253" t="s">
        <v>85</v>
      </c>
      <c r="Z1253">
        <f>HYPERLINK("https://hotelmonitor-cachepage.eclerx.com/savepage/tk_15432196846751435_sr_2047.html","info")</f>
        <v/>
      </c>
      <c r="AA1253" t="n">
        <v>-3148183</v>
      </c>
      <c r="AB1253" t="s"/>
      <c r="AC1253" t="s"/>
      <c r="AD1253" t="s">
        <v>86</v>
      </c>
      <c r="AE1253" t="s"/>
      <c r="AF1253" t="s"/>
      <c r="AG1253" t="s"/>
      <c r="AH1253" t="s"/>
      <c r="AI1253" t="s"/>
      <c r="AJ1253" t="s"/>
      <c r="AK1253" t="s">
        <v>87</v>
      </c>
      <c r="AL1253" t="s"/>
      <c r="AM1253" t="s"/>
      <c r="AN1253" t="s">
        <v>87</v>
      </c>
      <c r="AO1253" t="s">
        <v>88</v>
      </c>
      <c r="AP1253" t="n">
        <v>93</v>
      </c>
      <c r="AQ1253" t="s">
        <v>89</v>
      </c>
      <c r="AR1253" t="s">
        <v>107</v>
      </c>
      <c r="AS1253" t="s"/>
      <c r="AT1253" t="s">
        <v>91</v>
      </c>
      <c r="AU1253" t="s"/>
      <c r="AV1253" t="s"/>
      <c r="AW1253" t="s"/>
      <c r="AX1253" t="s"/>
      <c r="AY1253" t="n">
        <v>3148183</v>
      </c>
      <c r="AZ1253" t="s"/>
      <c r="BA1253" t="s"/>
      <c r="BB1253" t="n">
        <v>8068217</v>
      </c>
      <c r="BC1253" t="s"/>
      <c r="BD1253" t="s"/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93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752</v>
      </c>
      <c r="F1254" t="n">
        <v>391594</v>
      </c>
      <c r="G1254" t="s">
        <v>74</v>
      </c>
      <c r="H1254" t="s">
        <v>75</v>
      </c>
      <c r="I1254" t="s"/>
      <c r="J1254" t="s">
        <v>76</v>
      </c>
      <c r="K1254" t="n">
        <v>64</v>
      </c>
      <c r="L1254" t="s">
        <v>77</v>
      </c>
      <c r="M1254" t="s"/>
      <c r="N1254" t="s">
        <v>78</v>
      </c>
      <c r="O1254" t="s">
        <v>79</v>
      </c>
      <c r="P1254" t="s">
        <v>752</v>
      </c>
      <c r="Q1254" t="s"/>
      <c r="R1254" t="s">
        <v>80</v>
      </c>
      <c r="S1254" t="s">
        <v>318</v>
      </c>
      <c r="T1254" t="s">
        <v>82</v>
      </c>
      <c r="U1254" t="s"/>
      <c r="V1254" t="s">
        <v>83</v>
      </c>
      <c r="W1254" t="s">
        <v>84</v>
      </c>
      <c r="X1254" t="s"/>
      <c r="Y1254" t="s">
        <v>85</v>
      </c>
      <c r="Z1254">
        <f>HYPERLINK("https://hotelmonitor-cachepage.eclerx.com/savepage/tk_15432196917315164_sr_2047.html","info")</f>
        <v/>
      </c>
      <c r="AA1254" t="n">
        <v>107074</v>
      </c>
      <c r="AB1254" t="s"/>
      <c r="AC1254" t="s"/>
      <c r="AD1254" t="s">
        <v>86</v>
      </c>
      <c r="AE1254" t="s"/>
      <c r="AF1254" t="s"/>
      <c r="AG1254" t="s"/>
      <c r="AH1254" t="s"/>
      <c r="AI1254" t="s"/>
      <c r="AJ1254" t="s"/>
      <c r="AK1254" t="s">
        <v>87</v>
      </c>
      <c r="AL1254" t="s"/>
      <c r="AM1254" t="s"/>
      <c r="AN1254" t="s">
        <v>87</v>
      </c>
      <c r="AO1254" t="s">
        <v>88</v>
      </c>
      <c r="AP1254" t="n">
        <v>94</v>
      </c>
      <c r="AQ1254" t="s">
        <v>89</v>
      </c>
      <c r="AR1254" t="s">
        <v>95</v>
      </c>
      <c r="AS1254" t="s"/>
      <c r="AT1254" t="s">
        <v>91</v>
      </c>
      <c r="AU1254" t="s"/>
      <c r="AV1254" t="s"/>
      <c r="AW1254" t="s"/>
      <c r="AX1254" t="s"/>
      <c r="AY1254" t="n">
        <v>2267922</v>
      </c>
      <c r="AZ1254" t="s">
        <v>753</v>
      </c>
      <c r="BA1254" t="s"/>
      <c r="BB1254" t="n">
        <v>232769</v>
      </c>
      <c r="BC1254" t="n">
        <v>-16.259836</v>
      </c>
      <c r="BD1254" t="n">
        <v>28.463863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93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752</v>
      </c>
      <c r="F1255" t="n">
        <v>391594</v>
      </c>
      <c r="G1255" t="s">
        <v>74</v>
      </c>
      <c r="H1255" t="s">
        <v>75</v>
      </c>
      <c r="I1255" t="s"/>
      <c r="J1255" t="s">
        <v>76</v>
      </c>
      <c r="K1255" t="n">
        <v>68</v>
      </c>
      <c r="L1255" t="s">
        <v>77</v>
      </c>
      <c r="M1255" t="s"/>
      <c r="N1255" t="s">
        <v>78</v>
      </c>
      <c r="O1255" t="s">
        <v>79</v>
      </c>
      <c r="P1255" t="s">
        <v>752</v>
      </c>
      <c r="Q1255" t="s"/>
      <c r="R1255" t="s">
        <v>80</v>
      </c>
      <c r="S1255" t="s">
        <v>223</v>
      </c>
      <c r="T1255" t="s">
        <v>82</v>
      </c>
      <c r="U1255" t="s"/>
      <c r="V1255" t="s">
        <v>83</v>
      </c>
      <c r="W1255" t="s">
        <v>84</v>
      </c>
      <c r="X1255" t="s"/>
      <c r="Y1255" t="s">
        <v>85</v>
      </c>
      <c r="Z1255">
        <f>HYPERLINK("https://hotelmonitor-cachepage.eclerx.com/savepage/tk_15432196917315164_sr_2047.html","info")</f>
        <v/>
      </c>
      <c r="AA1255" t="n">
        <v>107074</v>
      </c>
      <c r="AB1255" t="s"/>
      <c r="AC1255" t="s"/>
      <c r="AD1255" t="s">
        <v>86</v>
      </c>
      <c r="AE1255" t="s"/>
      <c r="AF1255" t="s"/>
      <c r="AG1255" t="s"/>
      <c r="AH1255" t="s"/>
      <c r="AI1255" t="s"/>
      <c r="AJ1255" t="s"/>
      <c r="AK1255" t="s">
        <v>87</v>
      </c>
      <c r="AL1255" t="s"/>
      <c r="AM1255" t="s"/>
      <c r="AN1255" t="s">
        <v>87</v>
      </c>
      <c r="AO1255" t="s">
        <v>88</v>
      </c>
      <c r="AP1255" t="n">
        <v>94</v>
      </c>
      <c r="AQ1255" t="s">
        <v>89</v>
      </c>
      <c r="AR1255" t="s">
        <v>96</v>
      </c>
      <c r="AS1255" t="s"/>
      <c r="AT1255" t="s">
        <v>91</v>
      </c>
      <c r="AU1255" t="s"/>
      <c r="AV1255" t="s"/>
      <c r="AW1255" t="s"/>
      <c r="AX1255" t="s"/>
      <c r="AY1255" t="n">
        <v>2267922</v>
      </c>
      <c r="AZ1255" t="s">
        <v>753</v>
      </c>
      <c r="BA1255" t="s"/>
      <c r="BB1255" t="n">
        <v>232769</v>
      </c>
      <c r="BC1255" t="n">
        <v>-16.259836</v>
      </c>
      <c r="BD1255" t="n">
        <v>28.463863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93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752</v>
      </c>
      <c r="F1256" t="n">
        <v>391594</v>
      </c>
      <c r="G1256" t="s">
        <v>74</v>
      </c>
      <c r="H1256" t="s">
        <v>75</v>
      </c>
      <c r="I1256" t="s"/>
      <c r="J1256" t="s">
        <v>76</v>
      </c>
      <c r="K1256" t="n">
        <v>64</v>
      </c>
      <c r="L1256" t="s">
        <v>77</v>
      </c>
      <c r="M1256" t="s"/>
      <c r="N1256" t="s">
        <v>78</v>
      </c>
      <c r="O1256" t="s">
        <v>79</v>
      </c>
      <c r="P1256" t="s">
        <v>752</v>
      </c>
      <c r="Q1256" t="s"/>
      <c r="R1256" t="s">
        <v>80</v>
      </c>
      <c r="S1256" t="s">
        <v>318</v>
      </c>
      <c r="T1256" t="s">
        <v>82</v>
      </c>
      <c r="U1256" t="s"/>
      <c r="V1256" t="s">
        <v>83</v>
      </c>
      <c r="W1256" t="s">
        <v>84</v>
      </c>
      <c r="X1256" t="s"/>
      <c r="Y1256" t="s">
        <v>85</v>
      </c>
      <c r="Z1256">
        <f>HYPERLINK("https://hotelmonitor-cachepage.eclerx.com/savepage/tk_15432196917315164_sr_2047.html","info")</f>
        <v/>
      </c>
      <c r="AA1256" t="n">
        <v>107074</v>
      </c>
      <c r="AB1256" t="s"/>
      <c r="AC1256" t="s"/>
      <c r="AD1256" t="s">
        <v>86</v>
      </c>
      <c r="AE1256" t="s"/>
      <c r="AF1256" t="s"/>
      <c r="AG1256" t="s"/>
      <c r="AH1256" t="s"/>
      <c r="AI1256" t="s"/>
      <c r="AJ1256" t="s"/>
      <c r="AK1256" t="s">
        <v>87</v>
      </c>
      <c r="AL1256" t="s"/>
      <c r="AM1256" t="s"/>
      <c r="AN1256" t="s">
        <v>87</v>
      </c>
      <c r="AO1256" t="s">
        <v>88</v>
      </c>
      <c r="AP1256" t="n">
        <v>94</v>
      </c>
      <c r="AQ1256" t="s">
        <v>89</v>
      </c>
      <c r="AR1256" t="s">
        <v>90</v>
      </c>
      <c r="AS1256" t="s"/>
      <c r="AT1256" t="s">
        <v>91</v>
      </c>
      <c r="AU1256" t="s"/>
      <c r="AV1256" t="s"/>
      <c r="AW1256" t="s"/>
      <c r="AX1256" t="s"/>
      <c r="AY1256" t="n">
        <v>2267922</v>
      </c>
      <c r="AZ1256" t="s">
        <v>753</v>
      </c>
      <c r="BA1256" t="s"/>
      <c r="BB1256" t="n">
        <v>232769</v>
      </c>
      <c r="BC1256" t="n">
        <v>-16.259836</v>
      </c>
      <c r="BD1256" t="n">
        <v>28.463863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93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752</v>
      </c>
      <c r="F1257" t="n">
        <v>391594</v>
      </c>
      <c r="G1257" t="s">
        <v>74</v>
      </c>
      <c r="H1257" t="s">
        <v>75</v>
      </c>
      <c r="I1257" t="s"/>
      <c r="J1257" t="s">
        <v>76</v>
      </c>
      <c r="K1257" t="n">
        <v>64</v>
      </c>
      <c r="L1257" t="s">
        <v>77</v>
      </c>
      <c r="M1257" t="s"/>
      <c r="N1257" t="s">
        <v>78</v>
      </c>
      <c r="O1257" t="s">
        <v>79</v>
      </c>
      <c r="P1257" t="s">
        <v>752</v>
      </c>
      <c r="Q1257" t="s"/>
      <c r="R1257" t="s">
        <v>80</v>
      </c>
      <c r="S1257" t="s">
        <v>318</v>
      </c>
      <c r="T1257" t="s">
        <v>82</v>
      </c>
      <c r="U1257" t="s"/>
      <c r="V1257" t="s">
        <v>83</v>
      </c>
      <c r="W1257" t="s">
        <v>84</v>
      </c>
      <c r="X1257" t="s"/>
      <c r="Y1257" t="s">
        <v>85</v>
      </c>
      <c r="Z1257">
        <f>HYPERLINK("https://hotelmonitor-cachepage.eclerx.com/savepage/tk_15432196917315164_sr_2047.html","info")</f>
        <v/>
      </c>
      <c r="AA1257" t="n">
        <v>107074</v>
      </c>
      <c r="AB1257" t="s"/>
      <c r="AC1257" t="s"/>
      <c r="AD1257" t="s">
        <v>86</v>
      </c>
      <c r="AE1257" t="s"/>
      <c r="AF1257" t="s"/>
      <c r="AG1257" t="s"/>
      <c r="AH1257" t="s"/>
      <c r="AI1257" t="s"/>
      <c r="AJ1257" t="s"/>
      <c r="AK1257" t="s">
        <v>87</v>
      </c>
      <c r="AL1257" t="s"/>
      <c r="AM1257" t="s"/>
      <c r="AN1257" t="s">
        <v>87</v>
      </c>
      <c r="AO1257" t="s">
        <v>88</v>
      </c>
      <c r="AP1257" t="n">
        <v>94</v>
      </c>
      <c r="AQ1257" t="s">
        <v>89</v>
      </c>
      <c r="AR1257" t="s">
        <v>97</v>
      </c>
      <c r="AS1257" t="s"/>
      <c r="AT1257" t="s">
        <v>91</v>
      </c>
      <c r="AU1257" t="s"/>
      <c r="AV1257" t="s"/>
      <c r="AW1257" t="s"/>
      <c r="AX1257" t="s"/>
      <c r="AY1257" t="n">
        <v>2267922</v>
      </c>
      <c r="AZ1257" t="s">
        <v>753</v>
      </c>
      <c r="BA1257" t="s"/>
      <c r="BB1257" t="n">
        <v>232769</v>
      </c>
      <c r="BC1257" t="n">
        <v>-16.259836</v>
      </c>
      <c r="BD1257" t="n">
        <v>28.463863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93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752</v>
      </c>
      <c r="F1258" t="n">
        <v>391594</v>
      </c>
      <c r="G1258" t="s">
        <v>74</v>
      </c>
      <c r="H1258" t="s">
        <v>75</v>
      </c>
      <c r="I1258" t="s"/>
      <c r="J1258" t="s">
        <v>76</v>
      </c>
      <c r="K1258" t="n">
        <v>68</v>
      </c>
      <c r="L1258" t="s">
        <v>77</v>
      </c>
      <c r="M1258" t="s"/>
      <c r="N1258" t="s">
        <v>78</v>
      </c>
      <c r="O1258" t="s">
        <v>79</v>
      </c>
      <c r="P1258" t="s">
        <v>752</v>
      </c>
      <c r="Q1258" t="s"/>
      <c r="R1258" t="s">
        <v>80</v>
      </c>
      <c r="S1258" t="s">
        <v>223</v>
      </c>
      <c r="T1258" t="s">
        <v>82</v>
      </c>
      <c r="U1258" t="s"/>
      <c r="V1258" t="s">
        <v>83</v>
      </c>
      <c r="W1258" t="s">
        <v>84</v>
      </c>
      <c r="X1258" t="s"/>
      <c r="Y1258" t="s">
        <v>85</v>
      </c>
      <c r="Z1258">
        <f>HYPERLINK("https://hotelmonitor-cachepage.eclerx.com/savepage/tk_15432196917315164_sr_2047.html","info")</f>
        <v/>
      </c>
      <c r="AA1258" t="n">
        <v>107074</v>
      </c>
      <c r="AB1258" t="s"/>
      <c r="AC1258" t="s"/>
      <c r="AD1258" t="s">
        <v>86</v>
      </c>
      <c r="AE1258" t="s"/>
      <c r="AF1258" t="s"/>
      <c r="AG1258" t="s"/>
      <c r="AH1258" t="s"/>
      <c r="AI1258" t="s"/>
      <c r="AJ1258" t="s"/>
      <c r="AK1258" t="s">
        <v>87</v>
      </c>
      <c r="AL1258" t="s"/>
      <c r="AM1258" t="s"/>
      <c r="AN1258" t="s">
        <v>87</v>
      </c>
      <c r="AO1258" t="s">
        <v>88</v>
      </c>
      <c r="AP1258" t="n">
        <v>94</v>
      </c>
      <c r="AQ1258" t="s">
        <v>89</v>
      </c>
      <c r="AR1258" t="s">
        <v>106</v>
      </c>
      <c r="AS1258" t="s"/>
      <c r="AT1258" t="s">
        <v>91</v>
      </c>
      <c r="AU1258" t="s"/>
      <c r="AV1258" t="s"/>
      <c r="AW1258" t="s"/>
      <c r="AX1258" t="s"/>
      <c r="AY1258" t="n">
        <v>2267922</v>
      </c>
      <c r="AZ1258" t="s">
        <v>753</v>
      </c>
      <c r="BA1258" t="s"/>
      <c r="BB1258" t="n">
        <v>232769</v>
      </c>
      <c r="BC1258" t="n">
        <v>-16.259836</v>
      </c>
      <c r="BD1258" t="n">
        <v>28.463863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93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752</v>
      </c>
      <c r="F1259" t="n">
        <v>391594</v>
      </c>
      <c r="G1259" t="s">
        <v>74</v>
      </c>
      <c r="H1259" t="s">
        <v>75</v>
      </c>
      <c r="I1259" t="s"/>
      <c r="J1259" t="s">
        <v>76</v>
      </c>
      <c r="K1259" t="n">
        <v>69</v>
      </c>
      <c r="L1259" t="s">
        <v>77</v>
      </c>
      <c r="M1259" t="s"/>
      <c r="N1259" t="s">
        <v>78</v>
      </c>
      <c r="O1259" t="s">
        <v>79</v>
      </c>
      <c r="P1259" t="s">
        <v>752</v>
      </c>
      <c r="Q1259" t="s"/>
      <c r="R1259" t="s">
        <v>80</v>
      </c>
      <c r="S1259" t="s">
        <v>354</v>
      </c>
      <c r="T1259" t="s">
        <v>82</v>
      </c>
      <c r="U1259" t="s"/>
      <c r="V1259" t="s">
        <v>83</v>
      </c>
      <c r="W1259" t="s">
        <v>84</v>
      </c>
      <c r="X1259" t="s"/>
      <c r="Y1259" t="s">
        <v>85</v>
      </c>
      <c r="Z1259">
        <f>HYPERLINK("https://hotelmonitor-cachepage.eclerx.com/savepage/tk_15432196917315164_sr_2047.html","info")</f>
        <v/>
      </c>
      <c r="AA1259" t="n">
        <v>107074</v>
      </c>
      <c r="AB1259" t="s"/>
      <c r="AC1259" t="s"/>
      <c r="AD1259" t="s">
        <v>86</v>
      </c>
      <c r="AE1259" t="s"/>
      <c r="AF1259" t="s"/>
      <c r="AG1259" t="s"/>
      <c r="AH1259" t="s"/>
      <c r="AI1259" t="s"/>
      <c r="AJ1259" t="s"/>
      <c r="AK1259" t="s">
        <v>87</v>
      </c>
      <c r="AL1259" t="s"/>
      <c r="AM1259" t="s"/>
      <c r="AN1259" t="s">
        <v>87</v>
      </c>
      <c r="AO1259" t="s">
        <v>88</v>
      </c>
      <c r="AP1259" t="n">
        <v>94</v>
      </c>
      <c r="AQ1259" t="s">
        <v>89</v>
      </c>
      <c r="AR1259" t="s">
        <v>299</v>
      </c>
      <c r="AS1259" t="s"/>
      <c r="AT1259" t="s">
        <v>91</v>
      </c>
      <c r="AU1259" t="s"/>
      <c r="AV1259" t="s"/>
      <c r="AW1259" t="s"/>
      <c r="AX1259" t="s"/>
      <c r="AY1259" t="n">
        <v>2267922</v>
      </c>
      <c r="AZ1259" t="s">
        <v>753</v>
      </c>
      <c r="BA1259" t="s"/>
      <c r="BB1259" t="n">
        <v>232769</v>
      </c>
      <c r="BC1259" t="n">
        <v>-16.259836</v>
      </c>
      <c r="BD1259" t="n">
        <v>28.463863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93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752</v>
      </c>
      <c r="F1260" t="n">
        <v>391594</v>
      </c>
      <c r="G1260" t="s">
        <v>74</v>
      </c>
      <c r="H1260" t="s">
        <v>75</v>
      </c>
      <c r="I1260" t="s"/>
      <c r="J1260" t="s">
        <v>76</v>
      </c>
      <c r="K1260" t="n">
        <v>65</v>
      </c>
      <c r="L1260" t="s">
        <v>77</v>
      </c>
      <c r="M1260" t="s"/>
      <c r="N1260" t="s">
        <v>78</v>
      </c>
      <c r="O1260" t="s">
        <v>79</v>
      </c>
      <c r="P1260" t="s">
        <v>752</v>
      </c>
      <c r="Q1260" t="s"/>
      <c r="R1260" t="s">
        <v>80</v>
      </c>
      <c r="S1260" t="s">
        <v>364</v>
      </c>
      <c r="T1260" t="s">
        <v>82</v>
      </c>
      <c r="U1260" t="s"/>
      <c r="V1260" t="s">
        <v>83</v>
      </c>
      <c r="W1260" t="s">
        <v>84</v>
      </c>
      <c r="X1260" t="s"/>
      <c r="Y1260" t="s">
        <v>85</v>
      </c>
      <c r="Z1260">
        <f>HYPERLINK("https://hotelmonitor-cachepage.eclerx.com/savepage/tk_15432196917315164_sr_2047.html","info")</f>
        <v/>
      </c>
      <c r="AA1260" t="n">
        <v>107074</v>
      </c>
      <c r="AB1260" t="s"/>
      <c r="AC1260" t="s"/>
      <c r="AD1260" t="s">
        <v>86</v>
      </c>
      <c r="AE1260" t="s"/>
      <c r="AF1260" t="s"/>
      <c r="AG1260" t="s"/>
      <c r="AH1260" t="s"/>
      <c r="AI1260" t="s"/>
      <c r="AJ1260" t="s"/>
      <c r="AK1260" t="s">
        <v>87</v>
      </c>
      <c r="AL1260" t="s"/>
      <c r="AM1260" t="s"/>
      <c r="AN1260" t="s">
        <v>87</v>
      </c>
      <c r="AO1260" t="s">
        <v>88</v>
      </c>
      <c r="AP1260" t="n">
        <v>94</v>
      </c>
      <c r="AQ1260" t="s">
        <v>89</v>
      </c>
      <c r="AR1260" t="s">
        <v>99</v>
      </c>
      <c r="AS1260" t="s"/>
      <c r="AT1260" t="s">
        <v>91</v>
      </c>
      <c r="AU1260" t="s"/>
      <c r="AV1260" t="s"/>
      <c r="AW1260" t="s"/>
      <c r="AX1260" t="s"/>
      <c r="AY1260" t="n">
        <v>2267922</v>
      </c>
      <c r="AZ1260" t="s">
        <v>753</v>
      </c>
      <c r="BA1260" t="s"/>
      <c r="BB1260" t="n">
        <v>232769</v>
      </c>
      <c r="BC1260" t="n">
        <v>-16.259836</v>
      </c>
      <c r="BD1260" t="n">
        <v>28.463863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93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752</v>
      </c>
      <c r="F1261" t="n">
        <v>391594</v>
      </c>
      <c r="G1261" t="s">
        <v>74</v>
      </c>
      <c r="H1261" t="s">
        <v>75</v>
      </c>
      <c r="I1261" t="s"/>
      <c r="J1261" t="s">
        <v>76</v>
      </c>
      <c r="K1261" t="n">
        <v>65</v>
      </c>
      <c r="L1261" t="s">
        <v>77</v>
      </c>
      <c r="M1261" t="s"/>
      <c r="N1261" t="s">
        <v>78</v>
      </c>
      <c r="O1261" t="s">
        <v>79</v>
      </c>
      <c r="P1261" t="s">
        <v>752</v>
      </c>
      <c r="Q1261" t="s"/>
      <c r="R1261" t="s">
        <v>80</v>
      </c>
      <c r="S1261" t="s">
        <v>364</v>
      </c>
      <c r="T1261" t="s">
        <v>82</v>
      </c>
      <c r="U1261" t="s"/>
      <c r="V1261" t="s">
        <v>83</v>
      </c>
      <c r="W1261" t="s">
        <v>84</v>
      </c>
      <c r="X1261" t="s"/>
      <c r="Y1261" t="s">
        <v>85</v>
      </c>
      <c r="Z1261">
        <f>HYPERLINK("https://hotelmonitor-cachepage.eclerx.com/savepage/tk_15432196917315164_sr_2047.html","info")</f>
        <v/>
      </c>
      <c r="AA1261" t="n">
        <v>107074</v>
      </c>
      <c r="AB1261" t="s"/>
      <c r="AC1261" t="s"/>
      <c r="AD1261" t="s">
        <v>86</v>
      </c>
      <c r="AE1261" t="s"/>
      <c r="AF1261" t="s"/>
      <c r="AG1261" t="s"/>
      <c r="AH1261" t="s"/>
      <c r="AI1261" t="s"/>
      <c r="AJ1261" t="s"/>
      <c r="AK1261" t="s">
        <v>87</v>
      </c>
      <c r="AL1261" t="s"/>
      <c r="AM1261" t="s"/>
      <c r="AN1261" t="s">
        <v>87</v>
      </c>
      <c r="AO1261" t="s">
        <v>88</v>
      </c>
      <c r="AP1261" t="n">
        <v>94</v>
      </c>
      <c r="AQ1261" t="s">
        <v>89</v>
      </c>
      <c r="AR1261" t="s">
        <v>109</v>
      </c>
      <c r="AS1261" t="s"/>
      <c r="AT1261" t="s">
        <v>91</v>
      </c>
      <c r="AU1261" t="s"/>
      <c r="AV1261" t="s"/>
      <c r="AW1261" t="s"/>
      <c r="AX1261" t="s"/>
      <c r="AY1261" t="n">
        <v>2267922</v>
      </c>
      <c r="AZ1261" t="s">
        <v>753</v>
      </c>
      <c r="BA1261" t="s"/>
      <c r="BB1261" t="n">
        <v>232769</v>
      </c>
      <c r="BC1261" t="n">
        <v>-16.259836</v>
      </c>
      <c r="BD1261" t="n">
        <v>28.463863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93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752</v>
      </c>
      <c r="F1262" t="n">
        <v>391594</v>
      </c>
      <c r="G1262" t="s">
        <v>74</v>
      </c>
      <c r="H1262" t="s">
        <v>75</v>
      </c>
      <c r="I1262" t="s"/>
      <c r="J1262" t="s">
        <v>76</v>
      </c>
      <c r="K1262" t="n">
        <v>64</v>
      </c>
      <c r="L1262" t="s">
        <v>77</v>
      </c>
      <c r="M1262" t="s"/>
      <c r="N1262" t="s">
        <v>78</v>
      </c>
      <c r="O1262" t="s">
        <v>79</v>
      </c>
      <c r="P1262" t="s">
        <v>752</v>
      </c>
      <c r="Q1262" t="s"/>
      <c r="R1262" t="s">
        <v>80</v>
      </c>
      <c r="S1262" t="s">
        <v>318</v>
      </c>
      <c r="T1262" t="s">
        <v>82</v>
      </c>
      <c r="U1262" t="s"/>
      <c r="V1262" t="s">
        <v>83</v>
      </c>
      <c r="W1262" t="s">
        <v>84</v>
      </c>
      <c r="X1262" t="s"/>
      <c r="Y1262" t="s">
        <v>85</v>
      </c>
      <c r="Z1262">
        <f>HYPERLINK("https://hotelmonitor-cachepage.eclerx.com/savepage/tk_15432196917315164_sr_2047.html","info")</f>
        <v/>
      </c>
      <c r="AA1262" t="n">
        <v>107074</v>
      </c>
      <c r="AB1262" t="s"/>
      <c r="AC1262" t="s"/>
      <c r="AD1262" t="s">
        <v>86</v>
      </c>
      <c r="AE1262" t="s"/>
      <c r="AF1262" t="s"/>
      <c r="AG1262" t="s"/>
      <c r="AH1262" t="s"/>
      <c r="AI1262" t="s"/>
      <c r="AJ1262" t="s"/>
      <c r="AK1262" t="s">
        <v>87</v>
      </c>
      <c r="AL1262" t="s"/>
      <c r="AM1262" t="s"/>
      <c r="AN1262" t="s">
        <v>87</v>
      </c>
      <c r="AO1262" t="s">
        <v>88</v>
      </c>
      <c r="AP1262" t="n">
        <v>94</v>
      </c>
      <c r="AQ1262" t="s">
        <v>89</v>
      </c>
      <c r="AR1262" t="s">
        <v>116</v>
      </c>
      <c r="AS1262" t="s"/>
      <c r="AT1262" t="s">
        <v>91</v>
      </c>
      <c r="AU1262" t="s"/>
      <c r="AV1262" t="s"/>
      <c r="AW1262" t="s"/>
      <c r="AX1262" t="s"/>
      <c r="AY1262" t="n">
        <v>2267922</v>
      </c>
      <c r="AZ1262" t="s">
        <v>753</v>
      </c>
      <c r="BA1262" t="s"/>
      <c r="BB1262" t="n">
        <v>232769</v>
      </c>
      <c r="BC1262" t="n">
        <v>-16.259836</v>
      </c>
      <c r="BD1262" t="n">
        <v>28.463863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93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752</v>
      </c>
      <c r="F1263" t="n">
        <v>391594</v>
      </c>
      <c r="G1263" t="s">
        <v>74</v>
      </c>
      <c r="H1263" t="s">
        <v>75</v>
      </c>
      <c r="I1263" t="s"/>
      <c r="J1263" t="s">
        <v>76</v>
      </c>
      <c r="K1263" t="n">
        <v>69</v>
      </c>
      <c r="L1263" t="s">
        <v>77</v>
      </c>
      <c r="M1263" t="s"/>
      <c r="N1263" t="s">
        <v>78</v>
      </c>
      <c r="O1263" t="s">
        <v>79</v>
      </c>
      <c r="P1263" t="s">
        <v>752</v>
      </c>
      <c r="Q1263" t="s"/>
      <c r="R1263" t="s">
        <v>80</v>
      </c>
      <c r="S1263" t="s">
        <v>354</v>
      </c>
      <c r="T1263" t="s">
        <v>82</v>
      </c>
      <c r="U1263" t="s"/>
      <c r="V1263" t="s">
        <v>83</v>
      </c>
      <c r="W1263" t="s">
        <v>84</v>
      </c>
      <c r="X1263" t="s"/>
      <c r="Y1263" t="s">
        <v>85</v>
      </c>
      <c r="Z1263">
        <f>HYPERLINK("https://hotelmonitor-cachepage.eclerx.com/savepage/tk_15432196917315164_sr_2047.html","info")</f>
        <v/>
      </c>
      <c r="AA1263" t="n">
        <v>107074</v>
      </c>
      <c r="AB1263" t="s"/>
      <c r="AC1263" t="s"/>
      <c r="AD1263" t="s">
        <v>86</v>
      </c>
      <c r="AE1263" t="s"/>
      <c r="AF1263" t="s"/>
      <c r="AG1263" t="s"/>
      <c r="AH1263" t="s"/>
      <c r="AI1263" t="s"/>
      <c r="AJ1263" t="s"/>
      <c r="AK1263" t="s">
        <v>87</v>
      </c>
      <c r="AL1263" t="s"/>
      <c r="AM1263" t="s"/>
      <c r="AN1263" t="s">
        <v>87</v>
      </c>
      <c r="AO1263" t="s">
        <v>88</v>
      </c>
      <c r="AP1263" t="n">
        <v>94</v>
      </c>
      <c r="AQ1263" t="s">
        <v>89</v>
      </c>
      <c r="AR1263" t="s">
        <v>113</v>
      </c>
      <c r="AS1263" t="s"/>
      <c r="AT1263" t="s">
        <v>91</v>
      </c>
      <c r="AU1263" t="s"/>
      <c r="AV1263" t="s"/>
      <c r="AW1263" t="s"/>
      <c r="AX1263" t="s"/>
      <c r="AY1263" t="n">
        <v>2267922</v>
      </c>
      <c r="AZ1263" t="s">
        <v>753</v>
      </c>
      <c r="BA1263" t="s"/>
      <c r="BB1263" t="n">
        <v>232769</v>
      </c>
      <c r="BC1263" t="n">
        <v>-16.259836</v>
      </c>
      <c r="BD1263" t="n">
        <v>28.463863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93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752</v>
      </c>
      <c r="F1264" t="n">
        <v>391594</v>
      </c>
      <c r="G1264" t="s">
        <v>74</v>
      </c>
      <c r="H1264" t="s">
        <v>75</v>
      </c>
      <c r="I1264" t="s"/>
      <c r="J1264" t="s">
        <v>76</v>
      </c>
      <c r="K1264" t="n">
        <v>64</v>
      </c>
      <c r="L1264" t="s">
        <v>77</v>
      </c>
      <c r="M1264" t="s"/>
      <c r="N1264" t="s">
        <v>78</v>
      </c>
      <c r="O1264" t="s">
        <v>79</v>
      </c>
      <c r="P1264" t="s">
        <v>752</v>
      </c>
      <c r="Q1264" t="s"/>
      <c r="R1264" t="s">
        <v>80</v>
      </c>
      <c r="S1264" t="s">
        <v>318</v>
      </c>
      <c r="T1264" t="s">
        <v>82</v>
      </c>
      <c r="U1264" t="s"/>
      <c r="V1264" t="s">
        <v>83</v>
      </c>
      <c r="W1264" t="s">
        <v>84</v>
      </c>
      <c r="X1264" t="s"/>
      <c r="Y1264" t="s">
        <v>85</v>
      </c>
      <c r="Z1264">
        <f>HYPERLINK("https://hotelmonitor-cachepage.eclerx.com/savepage/tk_15432196917315164_sr_2047.html","info")</f>
        <v/>
      </c>
      <c r="AA1264" t="n">
        <v>107074</v>
      </c>
      <c r="AB1264" t="s"/>
      <c r="AC1264" t="s"/>
      <c r="AD1264" t="s">
        <v>86</v>
      </c>
      <c r="AE1264" t="s"/>
      <c r="AF1264" t="s"/>
      <c r="AG1264" t="s"/>
      <c r="AH1264" t="s"/>
      <c r="AI1264" t="s"/>
      <c r="AJ1264" t="s"/>
      <c r="AK1264" t="s">
        <v>87</v>
      </c>
      <c r="AL1264" t="s"/>
      <c r="AM1264" t="s"/>
      <c r="AN1264" t="s">
        <v>87</v>
      </c>
      <c r="AO1264" t="s">
        <v>88</v>
      </c>
      <c r="AP1264" t="n">
        <v>94</v>
      </c>
      <c r="AQ1264" t="s">
        <v>89</v>
      </c>
      <c r="AR1264" t="s">
        <v>95</v>
      </c>
      <c r="AS1264" t="s"/>
      <c r="AT1264" t="s">
        <v>91</v>
      </c>
      <c r="AU1264" t="s"/>
      <c r="AV1264" t="s"/>
      <c r="AW1264" t="s"/>
      <c r="AX1264" t="s"/>
      <c r="AY1264" t="n">
        <v>2267922</v>
      </c>
      <c r="AZ1264" t="s">
        <v>753</v>
      </c>
      <c r="BA1264" t="s"/>
      <c r="BB1264" t="n">
        <v>232769</v>
      </c>
      <c r="BC1264" t="n">
        <v>-16.259836</v>
      </c>
      <c r="BD1264" t="n">
        <v>28.463863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93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752</v>
      </c>
      <c r="F1265" t="n">
        <v>391594</v>
      </c>
      <c r="G1265" t="s">
        <v>74</v>
      </c>
      <c r="H1265" t="s">
        <v>75</v>
      </c>
      <c r="I1265" t="s"/>
      <c r="J1265" t="s">
        <v>76</v>
      </c>
      <c r="K1265" t="n">
        <v>67</v>
      </c>
      <c r="L1265" t="s">
        <v>77</v>
      </c>
      <c r="M1265" t="s"/>
      <c r="N1265" t="s">
        <v>78</v>
      </c>
      <c r="O1265" t="s">
        <v>79</v>
      </c>
      <c r="P1265" t="s">
        <v>752</v>
      </c>
      <c r="Q1265" t="s"/>
      <c r="R1265" t="s">
        <v>80</v>
      </c>
      <c r="S1265" t="s">
        <v>381</v>
      </c>
      <c r="T1265" t="s">
        <v>82</v>
      </c>
      <c r="U1265" t="s"/>
      <c r="V1265" t="s">
        <v>83</v>
      </c>
      <c r="W1265" t="s">
        <v>84</v>
      </c>
      <c r="X1265" t="s"/>
      <c r="Y1265" t="s">
        <v>85</v>
      </c>
      <c r="Z1265">
        <f>HYPERLINK("https://hotelmonitor-cachepage.eclerx.com/savepage/tk_15432196917315164_sr_2047.html","info")</f>
        <v/>
      </c>
      <c r="AA1265" t="n">
        <v>107074</v>
      </c>
      <c r="AB1265" t="s"/>
      <c r="AC1265" t="s"/>
      <c r="AD1265" t="s">
        <v>86</v>
      </c>
      <c r="AE1265" t="s"/>
      <c r="AF1265" t="s"/>
      <c r="AG1265" t="s"/>
      <c r="AH1265" t="s"/>
      <c r="AI1265" t="s"/>
      <c r="AJ1265" t="s"/>
      <c r="AK1265" t="s">
        <v>87</v>
      </c>
      <c r="AL1265" t="s"/>
      <c r="AM1265" t="s"/>
      <c r="AN1265" t="s">
        <v>87</v>
      </c>
      <c r="AO1265" t="s">
        <v>88</v>
      </c>
      <c r="AP1265" t="n">
        <v>94</v>
      </c>
      <c r="AQ1265" t="s">
        <v>89</v>
      </c>
      <c r="AR1265" t="s">
        <v>105</v>
      </c>
      <c r="AS1265" t="s"/>
      <c r="AT1265" t="s">
        <v>91</v>
      </c>
      <c r="AU1265" t="s"/>
      <c r="AV1265" t="s"/>
      <c r="AW1265" t="s"/>
      <c r="AX1265" t="s"/>
      <c r="AY1265" t="n">
        <v>2267922</v>
      </c>
      <c r="AZ1265" t="s">
        <v>753</v>
      </c>
      <c r="BA1265" t="s"/>
      <c r="BB1265" t="n">
        <v>232769</v>
      </c>
      <c r="BC1265" t="n">
        <v>-16.259836</v>
      </c>
      <c r="BD1265" t="n">
        <v>28.463863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93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752</v>
      </c>
      <c r="F1266" t="n">
        <v>391594</v>
      </c>
      <c r="G1266" t="s">
        <v>74</v>
      </c>
      <c r="H1266" t="s">
        <v>75</v>
      </c>
      <c r="I1266" t="s"/>
      <c r="J1266" t="s">
        <v>76</v>
      </c>
      <c r="K1266" t="n">
        <v>68</v>
      </c>
      <c r="L1266" t="s">
        <v>77</v>
      </c>
      <c r="M1266" t="s"/>
      <c r="N1266" t="s">
        <v>78</v>
      </c>
      <c r="O1266" t="s">
        <v>79</v>
      </c>
      <c r="P1266" t="s">
        <v>752</v>
      </c>
      <c r="Q1266" t="s"/>
      <c r="R1266" t="s">
        <v>80</v>
      </c>
      <c r="S1266" t="s">
        <v>223</v>
      </c>
      <c r="T1266" t="s">
        <v>82</v>
      </c>
      <c r="U1266" t="s"/>
      <c r="V1266" t="s">
        <v>83</v>
      </c>
      <c r="W1266" t="s">
        <v>84</v>
      </c>
      <c r="X1266" t="s"/>
      <c r="Y1266" t="s">
        <v>85</v>
      </c>
      <c r="Z1266">
        <f>HYPERLINK("https://hotelmonitor-cachepage.eclerx.com/savepage/tk_15432196917315164_sr_2047.html","info")</f>
        <v/>
      </c>
      <c r="AA1266" t="n">
        <v>107074</v>
      </c>
      <c r="AB1266" t="s"/>
      <c r="AC1266" t="s"/>
      <c r="AD1266" t="s">
        <v>86</v>
      </c>
      <c r="AE1266" t="s"/>
      <c r="AF1266" t="s"/>
      <c r="AG1266" t="s"/>
      <c r="AH1266" t="s"/>
      <c r="AI1266" t="s"/>
      <c r="AJ1266" t="s"/>
      <c r="AK1266" t="s">
        <v>87</v>
      </c>
      <c r="AL1266" t="s"/>
      <c r="AM1266" t="s"/>
      <c r="AN1266" t="s">
        <v>87</v>
      </c>
      <c r="AO1266" t="s">
        <v>88</v>
      </c>
      <c r="AP1266" t="n">
        <v>94</v>
      </c>
      <c r="AQ1266" t="s">
        <v>89</v>
      </c>
      <c r="AR1266" t="s">
        <v>228</v>
      </c>
      <c r="AS1266" t="s"/>
      <c r="AT1266" t="s">
        <v>91</v>
      </c>
      <c r="AU1266" t="s"/>
      <c r="AV1266" t="s"/>
      <c r="AW1266" t="s"/>
      <c r="AX1266" t="s"/>
      <c r="AY1266" t="n">
        <v>2267922</v>
      </c>
      <c r="AZ1266" t="s">
        <v>753</v>
      </c>
      <c r="BA1266" t="s"/>
      <c r="BB1266" t="n">
        <v>232769</v>
      </c>
      <c r="BC1266" t="n">
        <v>-16.259836</v>
      </c>
      <c r="BD1266" t="n">
        <v>28.463863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93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752</v>
      </c>
      <c r="F1267" t="n">
        <v>391594</v>
      </c>
      <c r="G1267" t="s">
        <v>74</v>
      </c>
      <c r="H1267" t="s">
        <v>75</v>
      </c>
      <c r="I1267" t="s"/>
      <c r="J1267" t="s">
        <v>76</v>
      </c>
      <c r="K1267" t="n">
        <v>65</v>
      </c>
      <c r="L1267" t="s">
        <v>77</v>
      </c>
      <c r="M1267" t="s"/>
      <c r="N1267" t="s">
        <v>78</v>
      </c>
      <c r="O1267" t="s">
        <v>79</v>
      </c>
      <c r="P1267" t="s">
        <v>752</v>
      </c>
      <c r="Q1267" t="s"/>
      <c r="R1267" t="s">
        <v>80</v>
      </c>
      <c r="S1267" t="s">
        <v>364</v>
      </c>
      <c r="T1267" t="s">
        <v>82</v>
      </c>
      <c r="U1267" t="s"/>
      <c r="V1267" t="s">
        <v>83</v>
      </c>
      <c r="W1267" t="s">
        <v>84</v>
      </c>
      <c r="X1267" t="s"/>
      <c r="Y1267" t="s">
        <v>85</v>
      </c>
      <c r="Z1267">
        <f>HYPERLINK("https://hotelmonitor-cachepage.eclerx.com/savepage/tk_15432196917315164_sr_2047.html","info")</f>
        <v/>
      </c>
      <c r="AA1267" t="n">
        <v>107074</v>
      </c>
      <c r="AB1267" t="s"/>
      <c r="AC1267" t="s"/>
      <c r="AD1267" t="s">
        <v>86</v>
      </c>
      <c r="AE1267" t="s"/>
      <c r="AF1267" t="s"/>
      <c r="AG1267" t="s"/>
      <c r="AH1267" t="s"/>
      <c r="AI1267" t="s"/>
      <c r="AJ1267" t="s"/>
      <c r="AK1267" t="s">
        <v>87</v>
      </c>
      <c r="AL1267" t="s"/>
      <c r="AM1267" t="s"/>
      <c r="AN1267" t="s">
        <v>87</v>
      </c>
      <c r="AO1267" t="s">
        <v>88</v>
      </c>
      <c r="AP1267" t="n">
        <v>94</v>
      </c>
      <c r="AQ1267" t="s">
        <v>89</v>
      </c>
      <c r="AR1267" t="s">
        <v>118</v>
      </c>
      <c r="AS1267" t="s"/>
      <c r="AT1267" t="s">
        <v>91</v>
      </c>
      <c r="AU1267" t="s"/>
      <c r="AV1267" t="s"/>
      <c r="AW1267" t="s"/>
      <c r="AX1267" t="s"/>
      <c r="AY1267" t="n">
        <v>2267922</v>
      </c>
      <c r="AZ1267" t="s">
        <v>753</v>
      </c>
      <c r="BA1267" t="s"/>
      <c r="BB1267" t="n">
        <v>232769</v>
      </c>
      <c r="BC1267" t="n">
        <v>-16.259836</v>
      </c>
      <c r="BD1267" t="n">
        <v>28.463863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93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754</v>
      </c>
      <c r="F1268" t="n">
        <v>188779</v>
      </c>
      <c r="G1268" t="s">
        <v>74</v>
      </c>
      <c r="H1268" t="s">
        <v>75</v>
      </c>
      <c r="I1268" t="s"/>
      <c r="J1268" t="s">
        <v>76</v>
      </c>
      <c r="K1268" t="n">
        <v>212</v>
      </c>
      <c r="L1268" t="s">
        <v>77</v>
      </c>
      <c r="M1268" t="s"/>
      <c r="N1268" t="s">
        <v>78</v>
      </c>
      <c r="O1268" t="s">
        <v>79</v>
      </c>
      <c r="P1268" t="s">
        <v>754</v>
      </c>
      <c r="Q1268" t="s"/>
      <c r="R1268" t="s">
        <v>80</v>
      </c>
      <c r="S1268" t="s">
        <v>755</v>
      </c>
      <c r="T1268" t="s">
        <v>82</v>
      </c>
      <c r="U1268" t="s"/>
      <c r="V1268" t="s">
        <v>83</v>
      </c>
      <c r="W1268" t="s">
        <v>84</v>
      </c>
      <c r="X1268" t="s"/>
      <c r="Y1268" t="s">
        <v>85</v>
      </c>
      <c r="Z1268">
        <f>HYPERLINK("https://hotelmonitor-cachepage.eclerx.com/savepage/tk_15432191636212175_sr_2047.html","info")</f>
        <v/>
      </c>
      <c r="AA1268" t="n">
        <v>81</v>
      </c>
      <c r="AB1268" t="s"/>
      <c r="AC1268" t="s"/>
      <c r="AD1268" t="s">
        <v>86</v>
      </c>
      <c r="AE1268" t="s"/>
      <c r="AF1268" t="s"/>
      <c r="AG1268" t="s"/>
      <c r="AH1268" t="s"/>
      <c r="AI1268" t="s"/>
      <c r="AJ1268" t="s"/>
      <c r="AK1268" t="s">
        <v>87</v>
      </c>
      <c r="AL1268" t="s"/>
      <c r="AM1268" t="s"/>
      <c r="AN1268" t="s">
        <v>87</v>
      </c>
      <c r="AO1268" t="s">
        <v>88</v>
      </c>
      <c r="AP1268" t="n">
        <v>19</v>
      </c>
      <c r="AQ1268" t="s">
        <v>89</v>
      </c>
      <c r="AR1268" t="s">
        <v>99</v>
      </c>
      <c r="AS1268" t="s"/>
      <c r="AT1268" t="s">
        <v>91</v>
      </c>
      <c r="AU1268" t="s"/>
      <c r="AV1268" t="s"/>
      <c r="AW1268" t="s"/>
      <c r="AX1268" t="s"/>
      <c r="AY1268" t="n">
        <v>2267708</v>
      </c>
      <c r="AZ1268" t="s">
        <v>756</v>
      </c>
      <c r="BA1268" t="s"/>
      <c r="BB1268" t="n">
        <v>291384</v>
      </c>
      <c r="BC1268" t="n">
        <v>-16.726679</v>
      </c>
      <c r="BD1268" t="n">
        <v>28.08796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93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754</v>
      </c>
      <c r="F1269" t="n">
        <v>188779</v>
      </c>
      <c r="G1269" t="s">
        <v>74</v>
      </c>
      <c r="H1269" t="s">
        <v>75</v>
      </c>
      <c r="I1269" t="s"/>
      <c r="J1269" t="s">
        <v>76</v>
      </c>
      <c r="K1269" t="n">
        <v>236</v>
      </c>
      <c r="L1269" t="s">
        <v>77</v>
      </c>
      <c r="M1269" t="s"/>
      <c r="N1269" t="s">
        <v>78</v>
      </c>
      <c r="O1269" t="s">
        <v>79</v>
      </c>
      <c r="P1269" t="s">
        <v>754</v>
      </c>
      <c r="Q1269" t="s"/>
      <c r="R1269" t="s">
        <v>80</v>
      </c>
      <c r="S1269" t="s">
        <v>757</v>
      </c>
      <c r="T1269" t="s">
        <v>82</v>
      </c>
      <c r="U1269" t="s"/>
      <c r="V1269" t="s">
        <v>83</v>
      </c>
      <c r="W1269" t="s">
        <v>84</v>
      </c>
      <c r="X1269" t="s"/>
      <c r="Y1269" t="s">
        <v>85</v>
      </c>
      <c r="Z1269">
        <f>HYPERLINK("https://hotelmonitor-cachepage.eclerx.com/savepage/tk_15432191636212175_sr_2047.html","info")</f>
        <v/>
      </c>
      <c r="AA1269" t="n">
        <v>81</v>
      </c>
      <c r="AB1269" t="s"/>
      <c r="AC1269" t="s"/>
      <c r="AD1269" t="s">
        <v>86</v>
      </c>
      <c r="AE1269" t="s"/>
      <c r="AF1269" t="s"/>
      <c r="AG1269" t="s"/>
      <c r="AH1269" t="s"/>
      <c r="AI1269" t="s"/>
      <c r="AJ1269" t="s"/>
      <c r="AK1269" t="s">
        <v>87</v>
      </c>
      <c r="AL1269" t="s"/>
      <c r="AM1269" t="s"/>
      <c r="AN1269" t="s">
        <v>87</v>
      </c>
      <c r="AO1269" t="s">
        <v>88</v>
      </c>
      <c r="AP1269" t="n">
        <v>19</v>
      </c>
      <c r="AQ1269" t="s">
        <v>89</v>
      </c>
      <c r="AR1269" t="s">
        <v>111</v>
      </c>
      <c r="AS1269" t="s"/>
      <c r="AT1269" t="s">
        <v>91</v>
      </c>
      <c r="AU1269" t="s"/>
      <c r="AV1269" t="s"/>
      <c r="AW1269" t="s"/>
      <c r="AX1269" t="s"/>
      <c r="AY1269" t="n">
        <v>2267708</v>
      </c>
      <c r="AZ1269" t="s">
        <v>756</v>
      </c>
      <c r="BA1269" t="s"/>
      <c r="BB1269" t="n">
        <v>291384</v>
      </c>
      <c r="BC1269" t="n">
        <v>-16.726679</v>
      </c>
      <c r="BD1269" t="n">
        <v>28.08796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93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754</v>
      </c>
      <c r="F1270" t="n">
        <v>188779</v>
      </c>
      <c r="G1270" t="s">
        <v>74</v>
      </c>
      <c r="H1270" t="s">
        <v>75</v>
      </c>
      <c r="I1270" t="s"/>
      <c r="J1270" t="s">
        <v>76</v>
      </c>
      <c r="K1270" t="n">
        <v>211</v>
      </c>
      <c r="L1270" t="s">
        <v>77</v>
      </c>
      <c r="M1270" t="s"/>
      <c r="N1270" t="s">
        <v>78</v>
      </c>
      <c r="O1270" t="s">
        <v>79</v>
      </c>
      <c r="P1270" t="s">
        <v>754</v>
      </c>
      <c r="Q1270" t="s"/>
      <c r="R1270" t="s">
        <v>80</v>
      </c>
      <c r="S1270" t="s">
        <v>543</v>
      </c>
      <c r="T1270" t="s">
        <v>82</v>
      </c>
      <c r="U1270" t="s"/>
      <c r="V1270" t="s">
        <v>83</v>
      </c>
      <c r="W1270" t="s">
        <v>84</v>
      </c>
      <c r="X1270" t="s"/>
      <c r="Y1270" t="s">
        <v>85</v>
      </c>
      <c r="Z1270">
        <f>HYPERLINK("https://hotelmonitor-cachepage.eclerx.com/savepage/tk_15432191636212175_sr_2047.html","info")</f>
        <v/>
      </c>
      <c r="AA1270" t="n">
        <v>81</v>
      </c>
      <c r="AB1270" t="s"/>
      <c r="AC1270" t="s"/>
      <c r="AD1270" t="s">
        <v>86</v>
      </c>
      <c r="AE1270" t="s"/>
      <c r="AF1270" t="s"/>
      <c r="AG1270" t="s"/>
      <c r="AH1270" t="s"/>
      <c r="AI1270" t="s"/>
      <c r="AJ1270" t="s"/>
      <c r="AK1270" t="s">
        <v>87</v>
      </c>
      <c r="AL1270" t="s"/>
      <c r="AM1270" t="s"/>
      <c r="AN1270" t="s">
        <v>87</v>
      </c>
      <c r="AO1270" t="s">
        <v>88</v>
      </c>
      <c r="AP1270" t="n">
        <v>19</v>
      </c>
      <c r="AQ1270" t="s">
        <v>89</v>
      </c>
      <c r="AR1270" t="s">
        <v>105</v>
      </c>
      <c r="AS1270" t="s"/>
      <c r="AT1270" t="s">
        <v>91</v>
      </c>
      <c r="AU1270" t="s"/>
      <c r="AV1270" t="s"/>
      <c r="AW1270" t="s"/>
      <c r="AX1270" t="s"/>
      <c r="AY1270" t="n">
        <v>2267708</v>
      </c>
      <c r="AZ1270" t="s">
        <v>756</v>
      </c>
      <c r="BA1270" t="s"/>
      <c r="BB1270" t="n">
        <v>291384</v>
      </c>
      <c r="BC1270" t="n">
        <v>-16.726679</v>
      </c>
      <c r="BD1270" t="n">
        <v>28.08796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93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758</v>
      </c>
      <c r="F1271" t="n">
        <v>-1</v>
      </c>
      <c r="G1271" t="s">
        <v>74</v>
      </c>
      <c r="H1271" t="s">
        <v>75</v>
      </c>
      <c r="I1271" t="s"/>
      <c r="J1271" t="s">
        <v>76</v>
      </c>
      <c r="K1271" t="n">
        <v>72</v>
      </c>
      <c r="L1271" t="s">
        <v>77</v>
      </c>
      <c r="M1271" t="s"/>
      <c r="N1271" t="s">
        <v>78</v>
      </c>
      <c r="O1271" t="s">
        <v>79</v>
      </c>
      <c r="P1271" t="s">
        <v>758</v>
      </c>
      <c r="Q1271" t="s"/>
      <c r="R1271" t="s">
        <v>80</v>
      </c>
      <c r="S1271" t="s">
        <v>186</v>
      </c>
      <c r="T1271" t="s">
        <v>82</v>
      </c>
      <c r="U1271" t="s"/>
      <c r="V1271" t="s">
        <v>83</v>
      </c>
      <c r="W1271" t="s">
        <v>84</v>
      </c>
      <c r="X1271" t="s"/>
      <c r="Y1271" t="s">
        <v>85</v>
      </c>
      <c r="Z1271">
        <f>HYPERLINK("https://hotelmonitor-cachepage.eclerx.com/savepage/tk_15432196561632283_sr_2047.html","info")</f>
        <v/>
      </c>
      <c r="AA1271" t="n">
        <v>-2268344</v>
      </c>
      <c r="AB1271" t="s"/>
      <c r="AC1271" t="s"/>
      <c r="AD1271" t="s">
        <v>86</v>
      </c>
      <c r="AE1271" t="s"/>
      <c r="AF1271" t="s"/>
      <c r="AG1271" t="s"/>
      <c r="AH1271" t="s"/>
      <c r="AI1271" t="s"/>
      <c r="AJ1271" t="s"/>
      <c r="AK1271" t="s">
        <v>87</v>
      </c>
      <c r="AL1271" t="s"/>
      <c r="AM1271" t="s"/>
      <c r="AN1271" t="s">
        <v>87</v>
      </c>
      <c r="AO1271" t="s">
        <v>88</v>
      </c>
      <c r="AP1271" t="n">
        <v>89</v>
      </c>
      <c r="AQ1271" t="s">
        <v>89</v>
      </c>
      <c r="AR1271" t="s">
        <v>96</v>
      </c>
      <c r="AS1271" t="s"/>
      <c r="AT1271" t="s">
        <v>91</v>
      </c>
      <c r="AU1271" t="s"/>
      <c r="AV1271" t="s"/>
      <c r="AW1271" t="s"/>
      <c r="AX1271" t="s"/>
      <c r="AY1271" t="n">
        <v>2268344</v>
      </c>
      <c r="AZ1271" t="s"/>
      <c r="BA1271" t="s"/>
      <c r="BB1271" t="n">
        <v>500886</v>
      </c>
      <c r="BC1271" t="n">
        <v>-16.838144</v>
      </c>
      <c r="BD1271" t="n">
        <v>28.245222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93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758</v>
      </c>
      <c r="F1272" t="n">
        <v>-1</v>
      </c>
      <c r="G1272" t="s">
        <v>74</v>
      </c>
      <c r="H1272" t="s">
        <v>75</v>
      </c>
      <c r="I1272" t="s"/>
      <c r="J1272" t="s">
        <v>76</v>
      </c>
      <c r="K1272" t="n">
        <v>108</v>
      </c>
      <c r="L1272" t="s">
        <v>77</v>
      </c>
      <c r="M1272" t="s"/>
      <c r="N1272" t="s">
        <v>78</v>
      </c>
      <c r="O1272" t="s">
        <v>79</v>
      </c>
      <c r="P1272" t="s">
        <v>758</v>
      </c>
      <c r="Q1272" t="s"/>
      <c r="R1272" t="s">
        <v>80</v>
      </c>
      <c r="S1272" t="s">
        <v>759</v>
      </c>
      <c r="T1272" t="s">
        <v>82</v>
      </c>
      <c r="U1272" t="s"/>
      <c r="V1272" t="s">
        <v>83</v>
      </c>
      <c r="W1272" t="s">
        <v>84</v>
      </c>
      <c r="X1272" t="s"/>
      <c r="Y1272" t="s">
        <v>85</v>
      </c>
      <c r="Z1272">
        <f>HYPERLINK("https://hotelmonitor-cachepage.eclerx.com/savepage/tk_15432196561632283_sr_2047.html","info")</f>
        <v/>
      </c>
      <c r="AA1272" t="n">
        <v>-2268344</v>
      </c>
      <c r="AB1272" t="s"/>
      <c r="AC1272" t="s"/>
      <c r="AD1272" t="s">
        <v>86</v>
      </c>
      <c r="AE1272" t="s"/>
      <c r="AF1272" t="s"/>
      <c r="AG1272" t="s"/>
      <c r="AH1272" t="s"/>
      <c r="AI1272" t="s"/>
      <c r="AJ1272" t="s"/>
      <c r="AK1272" t="s">
        <v>87</v>
      </c>
      <c r="AL1272" t="s"/>
      <c r="AM1272" t="s"/>
      <c r="AN1272" t="s">
        <v>87</v>
      </c>
      <c r="AO1272" t="s">
        <v>88</v>
      </c>
      <c r="AP1272" t="n">
        <v>89</v>
      </c>
      <c r="AQ1272" t="s">
        <v>89</v>
      </c>
      <c r="AR1272" t="s">
        <v>95</v>
      </c>
      <c r="AS1272" t="s"/>
      <c r="AT1272" t="s">
        <v>91</v>
      </c>
      <c r="AU1272" t="s"/>
      <c r="AV1272" t="s"/>
      <c r="AW1272" t="s"/>
      <c r="AX1272" t="s"/>
      <c r="AY1272" t="n">
        <v>2268344</v>
      </c>
      <c r="AZ1272" t="s"/>
      <c r="BA1272" t="s"/>
      <c r="BB1272" t="n">
        <v>500886</v>
      </c>
      <c r="BC1272" t="n">
        <v>-16.838144</v>
      </c>
      <c r="BD1272" t="n">
        <v>28.245222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93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758</v>
      </c>
      <c r="F1273" t="n">
        <v>-1</v>
      </c>
      <c r="G1273" t="s">
        <v>74</v>
      </c>
      <c r="H1273" t="s">
        <v>75</v>
      </c>
      <c r="I1273" t="s"/>
      <c r="J1273" t="s">
        <v>76</v>
      </c>
      <c r="K1273" t="n">
        <v>185</v>
      </c>
      <c r="L1273" t="s">
        <v>77</v>
      </c>
      <c r="M1273" t="s"/>
      <c r="N1273" t="s">
        <v>78</v>
      </c>
      <c r="O1273" t="s">
        <v>79</v>
      </c>
      <c r="P1273" t="s">
        <v>758</v>
      </c>
      <c r="Q1273" t="s"/>
      <c r="R1273" t="s">
        <v>80</v>
      </c>
      <c r="S1273" t="s">
        <v>760</v>
      </c>
      <c r="T1273" t="s">
        <v>82</v>
      </c>
      <c r="U1273" t="s"/>
      <c r="V1273" t="s">
        <v>83</v>
      </c>
      <c r="W1273" t="s">
        <v>84</v>
      </c>
      <c r="X1273" t="s"/>
      <c r="Y1273" t="s">
        <v>85</v>
      </c>
      <c r="Z1273">
        <f>HYPERLINK("https://hotelmonitor-cachepage.eclerx.com/savepage/tk_15432196561632283_sr_2047.html","info")</f>
        <v/>
      </c>
      <c r="AA1273" t="n">
        <v>-2268344</v>
      </c>
      <c r="AB1273" t="s"/>
      <c r="AC1273" t="s"/>
      <c r="AD1273" t="s">
        <v>86</v>
      </c>
      <c r="AE1273" t="s"/>
      <c r="AF1273" t="s"/>
      <c r="AG1273" t="s"/>
      <c r="AH1273" t="s"/>
      <c r="AI1273" t="s"/>
      <c r="AJ1273" t="s"/>
      <c r="AK1273" t="s">
        <v>87</v>
      </c>
      <c r="AL1273" t="s"/>
      <c r="AM1273" t="s"/>
      <c r="AN1273" t="s">
        <v>87</v>
      </c>
      <c r="AO1273" t="s">
        <v>88</v>
      </c>
      <c r="AP1273" t="n">
        <v>89</v>
      </c>
      <c r="AQ1273" t="s">
        <v>89</v>
      </c>
      <c r="AR1273" t="s">
        <v>97</v>
      </c>
      <c r="AS1273" t="s"/>
      <c r="AT1273" t="s">
        <v>91</v>
      </c>
      <c r="AU1273" t="s"/>
      <c r="AV1273" t="s"/>
      <c r="AW1273" t="s"/>
      <c r="AX1273" t="s"/>
      <c r="AY1273" t="n">
        <v>2268344</v>
      </c>
      <c r="AZ1273" t="s"/>
      <c r="BA1273" t="s"/>
      <c r="BB1273" t="n">
        <v>500886</v>
      </c>
      <c r="BC1273" t="n">
        <v>-16.838144</v>
      </c>
      <c r="BD1273" t="n">
        <v>28.245222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93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758</v>
      </c>
      <c r="F1274" t="n">
        <v>-1</v>
      </c>
      <c r="G1274" t="s">
        <v>74</v>
      </c>
      <c r="H1274" t="s">
        <v>75</v>
      </c>
      <c r="I1274" t="s"/>
      <c r="J1274" t="s">
        <v>76</v>
      </c>
      <c r="K1274" t="n">
        <v>108</v>
      </c>
      <c r="L1274" t="s">
        <v>77</v>
      </c>
      <c r="M1274" t="s"/>
      <c r="N1274" t="s">
        <v>78</v>
      </c>
      <c r="O1274" t="s">
        <v>79</v>
      </c>
      <c r="P1274" t="s">
        <v>758</v>
      </c>
      <c r="Q1274" t="s"/>
      <c r="R1274" t="s">
        <v>80</v>
      </c>
      <c r="S1274" t="s">
        <v>759</v>
      </c>
      <c r="T1274" t="s">
        <v>82</v>
      </c>
      <c r="U1274" t="s"/>
      <c r="V1274" t="s">
        <v>83</v>
      </c>
      <c r="W1274" t="s">
        <v>84</v>
      </c>
      <c r="X1274" t="s"/>
      <c r="Y1274" t="s">
        <v>85</v>
      </c>
      <c r="Z1274">
        <f>HYPERLINK("https://hotelmonitor-cachepage.eclerx.com/savepage/tk_15432196561632283_sr_2047.html","info")</f>
        <v/>
      </c>
      <c r="AA1274" t="n">
        <v>-2268344</v>
      </c>
      <c r="AB1274" t="s"/>
      <c r="AC1274" t="s"/>
      <c r="AD1274" t="s">
        <v>86</v>
      </c>
      <c r="AE1274" t="s"/>
      <c r="AF1274" t="s"/>
      <c r="AG1274" t="s"/>
      <c r="AH1274" t="s"/>
      <c r="AI1274" t="s"/>
      <c r="AJ1274" t="s"/>
      <c r="AK1274" t="s">
        <v>87</v>
      </c>
      <c r="AL1274" t="s"/>
      <c r="AM1274" t="s"/>
      <c r="AN1274" t="s">
        <v>87</v>
      </c>
      <c r="AO1274" t="s">
        <v>88</v>
      </c>
      <c r="AP1274" t="n">
        <v>89</v>
      </c>
      <c r="AQ1274" t="s">
        <v>89</v>
      </c>
      <c r="AR1274" t="s">
        <v>107</v>
      </c>
      <c r="AS1274" t="s"/>
      <c r="AT1274" t="s">
        <v>91</v>
      </c>
      <c r="AU1274" t="s"/>
      <c r="AV1274" t="s"/>
      <c r="AW1274" t="s"/>
      <c r="AX1274" t="s"/>
      <c r="AY1274" t="n">
        <v>2268344</v>
      </c>
      <c r="AZ1274" t="s"/>
      <c r="BA1274" t="s"/>
      <c r="BB1274" t="n">
        <v>500886</v>
      </c>
      <c r="BC1274" t="n">
        <v>-16.838144</v>
      </c>
      <c r="BD1274" t="n">
        <v>28.245222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93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758</v>
      </c>
      <c r="F1275" t="n">
        <v>-1</v>
      </c>
      <c r="G1275" t="s">
        <v>74</v>
      </c>
      <c r="H1275" t="s">
        <v>75</v>
      </c>
      <c r="I1275" t="s"/>
      <c r="J1275" t="s">
        <v>76</v>
      </c>
      <c r="K1275" t="n">
        <v>108</v>
      </c>
      <c r="L1275" t="s">
        <v>77</v>
      </c>
      <c r="M1275" t="s"/>
      <c r="N1275" t="s">
        <v>78</v>
      </c>
      <c r="O1275" t="s">
        <v>79</v>
      </c>
      <c r="P1275" t="s">
        <v>758</v>
      </c>
      <c r="Q1275" t="s"/>
      <c r="R1275" t="s">
        <v>80</v>
      </c>
      <c r="S1275" t="s">
        <v>759</v>
      </c>
      <c r="T1275" t="s">
        <v>82</v>
      </c>
      <c r="U1275" t="s"/>
      <c r="V1275" t="s">
        <v>83</v>
      </c>
      <c r="W1275" t="s">
        <v>84</v>
      </c>
      <c r="X1275" t="s"/>
      <c r="Y1275" t="s">
        <v>85</v>
      </c>
      <c r="Z1275">
        <f>HYPERLINK("https://hotelmonitor-cachepage.eclerx.com/savepage/tk_15432196561632283_sr_2047.html","info")</f>
        <v/>
      </c>
      <c r="AA1275" t="n">
        <v>-2268344</v>
      </c>
      <c r="AB1275" t="s"/>
      <c r="AC1275" t="s"/>
      <c r="AD1275" t="s">
        <v>86</v>
      </c>
      <c r="AE1275" t="s"/>
      <c r="AF1275" t="s"/>
      <c r="AG1275" t="s"/>
      <c r="AH1275" t="s"/>
      <c r="AI1275" t="s"/>
      <c r="AJ1275" t="s"/>
      <c r="AK1275" t="s">
        <v>87</v>
      </c>
      <c r="AL1275" t="s"/>
      <c r="AM1275" t="s"/>
      <c r="AN1275" t="s">
        <v>87</v>
      </c>
      <c r="AO1275" t="s">
        <v>88</v>
      </c>
      <c r="AP1275" t="n">
        <v>89</v>
      </c>
      <c r="AQ1275" t="s">
        <v>89</v>
      </c>
      <c r="AR1275" t="s">
        <v>116</v>
      </c>
      <c r="AS1275" t="s"/>
      <c r="AT1275" t="s">
        <v>91</v>
      </c>
      <c r="AU1275" t="s"/>
      <c r="AV1275" t="s"/>
      <c r="AW1275" t="s"/>
      <c r="AX1275" t="s"/>
      <c r="AY1275" t="n">
        <v>2268344</v>
      </c>
      <c r="AZ1275" t="s"/>
      <c r="BA1275" t="s"/>
      <c r="BB1275" t="n">
        <v>500886</v>
      </c>
      <c r="BC1275" t="n">
        <v>-16.838144</v>
      </c>
      <c r="BD1275" t="n">
        <v>28.245222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93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758</v>
      </c>
      <c r="F1276" t="n">
        <v>-1</v>
      </c>
      <c r="G1276" t="s">
        <v>74</v>
      </c>
      <c r="H1276" t="s">
        <v>75</v>
      </c>
      <c r="I1276" t="s"/>
      <c r="J1276" t="s">
        <v>76</v>
      </c>
      <c r="K1276" t="n">
        <v>102</v>
      </c>
      <c r="L1276" t="s">
        <v>77</v>
      </c>
      <c r="M1276" t="s"/>
      <c r="N1276" t="s">
        <v>78</v>
      </c>
      <c r="O1276" t="s">
        <v>79</v>
      </c>
      <c r="P1276" t="s">
        <v>758</v>
      </c>
      <c r="Q1276" t="s"/>
      <c r="R1276" t="s">
        <v>80</v>
      </c>
      <c r="S1276" t="s">
        <v>178</v>
      </c>
      <c r="T1276" t="s">
        <v>82</v>
      </c>
      <c r="U1276" t="s"/>
      <c r="V1276" t="s">
        <v>83</v>
      </c>
      <c r="W1276" t="s">
        <v>84</v>
      </c>
      <c r="X1276" t="s"/>
      <c r="Y1276" t="s">
        <v>85</v>
      </c>
      <c r="Z1276">
        <f>HYPERLINK("https://hotelmonitor-cachepage.eclerx.com/savepage/tk_15432196561632283_sr_2047.html","info")</f>
        <v/>
      </c>
      <c r="AA1276" t="n">
        <v>-2268344</v>
      </c>
      <c r="AB1276" t="s"/>
      <c r="AC1276" t="s"/>
      <c r="AD1276" t="s">
        <v>86</v>
      </c>
      <c r="AE1276" t="s"/>
      <c r="AF1276" t="s"/>
      <c r="AG1276" t="s"/>
      <c r="AH1276" t="s"/>
      <c r="AI1276" t="s"/>
      <c r="AJ1276" t="s"/>
      <c r="AK1276" t="s">
        <v>87</v>
      </c>
      <c r="AL1276" t="s"/>
      <c r="AM1276" t="s"/>
      <c r="AN1276" t="s">
        <v>87</v>
      </c>
      <c r="AO1276" t="s">
        <v>88</v>
      </c>
      <c r="AP1276" t="n">
        <v>89</v>
      </c>
      <c r="AQ1276" t="s">
        <v>89</v>
      </c>
      <c r="AR1276" t="s">
        <v>111</v>
      </c>
      <c r="AS1276" t="s"/>
      <c r="AT1276" t="s">
        <v>91</v>
      </c>
      <c r="AU1276" t="s"/>
      <c r="AV1276" t="s"/>
      <c r="AW1276" t="s"/>
      <c r="AX1276" t="s"/>
      <c r="AY1276" t="n">
        <v>2268344</v>
      </c>
      <c r="AZ1276" t="s"/>
      <c r="BA1276" t="s"/>
      <c r="BB1276" t="n">
        <v>500886</v>
      </c>
      <c r="BC1276" t="n">
        <v>-16.838144</v>
      </c>
      <c r="BD1276" t="n">
        <v>28.245222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93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758</v>
      </c>
      <c r="F1277" t="n">
        <v>-1</v>
      </c>
      <c r="G1277" t="s">
        <v>74</v>
      </c>
      <c r="H1277" t="s">
        <v>75</v>
      </c>
      <c r="I1277" t="s"/>
      <c r="J1277" t="s">
        <v>76</v>
      </c>
      <c r="K1277" t="n">
        <v>72</v>
      </c>
      <c r="L1277" t="s">
        <v>77</v>
      </c>
      <c r="M1277" t="s"/>
      <c r="N1277" t="s">
        <v>78</v>
      </c>
      <c r="O1277" t="s">
        <v>79</v>
      </c>
      <c r="P1277" t="s">
        <v>758</v>
      </c>
      <c r="Q1277" t="s"/>
      <c r="R1277" t="s">
        <v>80</v>
      </c>
      <c r="S1277" t="s">
        <v>186</v>
      </c>
      <c r="T1277" t="s">
        <v>82</v>
      </c>
      <c r="U1277" t="s"/>
      <c r="V1277" t="s">
        <v>83</v>
      </c>
      <c r="W1277" t="s">
        <v>84</v>
      </c>
      <c r="X1277" t="s"/>
      <c r="Y1277" t="s">
        <v>85</v>
      </c>
      <c r="Z1277">
        <f>HYPERLINK("https://hotelmonitor-cachepage.eclerx.com/savepage/tk_15432196561632283_sr_2047.html","info")</f>
        <v/>
      </c>
      <c r="AA1277" t="n">
        <v>-2268344</v>
      </c>
      <c r="AB1277" t="s"/>
      <c r="AC1277" t="s"/>
      <c r="AD1277" t="s">
        <v>86</v>
      </c>
      <c r="AE1277" t="s"/>
      <c r="AF1277" t="s"/>
      <c r="AG1277" t="s"/>
      <c r="AH1277" t="s"/>
      <c r="AI1277" t="s"/>
      <c r="AJ1277" t="s"/>
      <c r="AK1277" t="s">
        <v>87</v>
      </c>
      <c r="AL1277" t="s"/>
      <c r="AM1277" t="s"/>
      <c r="AN1277" t="s">
        <v>87</v>
      </c>
      <c r="AO1277" t="s">
        <v>88</v>
      </c>
      <c r="AP1277" t="n">
        <v>89</v>
      </c>
      <c r="AQ1277" t="s">
        <v>89</v>
      </c>
      <c r="AR1277" t="s">
        <v>96</v>
      </c>
      <c r="AS1277" t="s"/>
      <c r="AT1277" t="s">
        <v>91</v>
      </c>
      <c r="AU1277" t="s"/>
      <c r="AV1277" t="s"/>
      <c r="AW1277" t="s"/>
      <c r="AX1277" t="s"/>
      <c r="AY1277" t="n">
        <v>2268344</v>
      </c>
      <c r="AZ1277" t="s"/>
      <c r="BA1277" t="s"/>
      <c r="BB1277" t="n">
        <v>500886</v>
      </c>
      <c r="BC1277" t="n">
        <v>-16.838144</v>
      </c>
      <c r="BD1277" t="n">
        <v>28.245222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93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761</v>
      </c>
      <c r="F1278" t="n">
        <v>-1</v>
      </c>
      <c r="G1278" t="s">
        <v>74</v>
      </c>
      <c r="H1278" t="s">
        <v>75</v>
      </c>
      <c r="I1278" t="s"/>
      <c r="J1278" t="s">
        <v>76</v>
      </c>
      <c r="K1278" t="n">
        <v>45</v>
      </c>
      <c r="L1278" t="s">
        <v>77</v>
      </c>
      <c r="M1278" t="s"/>
      <c r="N1278" t="s">
        <v>78</v>
      </c>
      <c r="O1278" t="s">
        <v>79</v>
      </c>
      <c r="P1278" t="s">
        <v>761</v>
      </c>
      <c r="Q1278" t="s"/>
      <c r="R1278" t="s">
        <v>80</v>
      </c>
      <c r="S1278" t="s">
        <v>332</v>
      </c>
      <c r="T1278" t="s">
        <v>82</v>
      </c>
      <c r="U1278" t="s"/>
      <c r="V1278" t="s">
        <v>83</v>
      </c>
      <c r="W1278" t="s">
        <v>84</v>
      </c>
      <c r="X1278" t="s"/>
      <c r="Y1278" t="s">
        <v>85</v>
      </c>
      <c r="Z1278">
        <f>HYPERLINK("https://hotelmonitor-cachepage.eclerx.com/savepage/tk_15432207141466887_sr_2047.html","info")</f>
        <v/>
      </c>
      <c r="AA1278" t="n">
        <v>-6135801</v>
      </c>
      <c r="AB1278" t="s"/>
      <c r="AC1278" t="s"/>
      <c r="AD1278" t="s">
        <v>86</v>
      </c>
      <c r="AE1278" t="s"/>
      <c r="AF1278" t="s"/>
      <c r="AG1278" t="s"/>
      <c r="AH1278" t="s"/>
      <c r="AI1278" t="s"/>
      <c r="AJ1278" t="s"/>
      <c r="AK1278" t="s">
        <v>87</v>
      </c>
      <c r="AL1278" t="s"/>
      <c r="AM1278" t="s"/>
      <c r="AN1278" t="s">
        <v>87</v>
      </c>
      <c r="AO1278" t="s">
        <v>88</v>
      </c>
      <c r="AP1278" t="n">
        <v>238</v>
      </c>
      <c r="AQ1278" t="s">
        <v>89</v>
      </c>
      <c r="AR1278" t="s">
        <v>90</v>
      </c>
      <c r="AS1278" t="s"/>
      <c r="AT1278" t="s">
        <v>91</v>
      </c>
      <c r="AU1278" t="s"/>
      <c r="AV1278" t="s"/>
      <c r="AW1278" t="s"/>
      <c r="AX1278" t="s"/>
      <c r="AY1278" t="n">
        <v>6135801</v>
      </c>
      <c r="AZ1278" t="s"/>
      <c r="BA1278" t="s"/>
      <c r="BB1278" t="n">
        <v>12615413</v>
      </c>
      <c r="BC1278" t="s"/>
      <c r="BD1278" t="s"/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93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761</v>
      </c>
      <c r="F1279" t="n">
        <v>-1</v>
      </c>
      <c r="G1279" t="s">
        <v>74</v>
      </c>
      <c r="H1279" t="s">
        <v>75</v>
      </c>
      <c r="I1279" t="s"/>
      <c r="J1279" t="s">
        <v>76</v>
      </c>
      <c r="K1279" t="n">
        <v>52</v>
      </c>
      <c r="L1279" t="s">
        <v>77</v>
      </c>
      <c r="M1279" t="s"/>
      <c r="N1279" t="s">
        <v>78</v>
      </c>
      <c r="O1279" t="s">
        <v>79</v>
      </c>
      <c r="P1279" t="s">
        <v>761</v>
      </c>
      <c r="Q1279" t="s"/>
      <c r="R1279" t="s">
        <v>80</v>
      </c>
      <c r="S1279" t="s">
        <v>491</v>
      </c>
      <c r="T1279" t="s">
        <v>82</v>
      </c>
      <c r="U1279" t="s"/>
      <c r="V1279" t="s">
        <v>83</v>
      </c>
      <c r="W1279" t="s">
        <v>84</v>
      </c>
      <c r="X1279" t="s"/>
      <c r="Y1279" t="s">
        <v>85</v>
      </c>
      <c r="Z1279">
        <f>HYPERLINK("https://hotelmonitor-cachepage.eclerx.com/savepage/tk_15432207141466887_sr_2047.html","info")</f>
        <v/>
      </c>
      <c r="AA1279" t="n">
        <v>-6135801</v>
      </c>
      <c r="AB1279" t="s"/>
      <c r="AC1279" t="s"/>
      <c r="AD1279" t="s">
        <v>86</v>
      </c>
      <c r="AE1279" t="s"/>
      <c r="AF1279" t="s"/>
      <c r="AG1279" t="s"/>
      <c r="AH1279" t="s"/>
      <c r="AI1279" t="s"/>
      <c r="AJ1279" t="s"/>
      <c r="AK1279" t="s">
        <v>87</v>
      </c>
      <c r="AL1279" t="s"/>
      <c r="AM1279" t="s"/>
      <c r="AN1279" t="s">
        <v>87</v>
      </c>
      <c r="AO1279" t="s">
        <v>88</v>
      </c>
      <c r="AP1279" t="n">
        <v>238</v>
      </c>
      <c r="AQ1279" t="s">
        <v>89</v>
      </c>
      <c r="AR1279" t="s">
        <v>96</v>
      </c>
      <c r="AS1279" t="s"/>
      <c r="AT1279" t="s">
        <v>91</v>
      </c>
      <c r="AU1279" t="s"/>
      <c r="AV1279" t="s"/>
      <c r="AW1279" t="s"/>
      <c r="AX1279" t="s"/>
      <c r="AY1279" t="n">
        <v>6135801</v>
      </c>
      <c r="AZ1279" t="s"/>
      <c r="BA1279" t="s"/>
      <c r="BB1279" t="n">
        <v>12615413</v>
      </c>
      <c r="BC1279" t="s"/>
      <c r="BD1279" t="s"/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93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761</v>
      </c>
      <c r="F1280" t="n">
        <v>-1</v>
      </c>
      <c r="G1280" t="s">
        <v>74</v>
      </c>
      <c r="H1280" t="s">
        <v>75</v>
      </c>
      <c r="I1280" t="s"/>
      <c r="J1280" t="s">
        <v>76</v>
      </c>
      <c r="K1280" t="n">
        <v>52</v>
      </c>
      <c r="L1280" t="s">
        <v>77</v>
      </c>
      <c r="M1280" t="s"/>
      <c r="N1280" t="s">
        <v>78</v>
      </c>
      <c r="O1280" t="s">
        <v>79</v>
      </c>
      <c r="P1280" t="s">
        <v>761</v>
      </c>
      <c r="Q1280" t="s"/>
      <c r="R1280" t="s">
        <v>80</v>
      </c>
      <c r="S1280" t="s">
        <v>491</v>
      </c>
      <c r="T1280" t="s">
        <v>82</v>
      </c>
      <c r="U1280" t="s"/>
      <c r="V1280" t="s">
        <v>83</v>
      </c>
      <c r="W1280" t="s">
        <v>84</v>
      </c>
      <c r="X1280" t="s"/>
      <c r="Y1280" t="s">
        <v>85</v>
      </c>
      <c r="Z1280">
        <f>HYPERLINK("https://hotelmonitor-cachepage.eclerx.com/savepage/tk_15432207141466887_sr_2047.html","info")</f>
        <v/>
      </c>
      <c r="AA1280" t="n">
        <v>-6135801</v>
      </c>
      <c r="AB1280" t="s"/>
      <c r="AC1280" t="s"/>
      <c r="AD1280" t="s">
        <v>86</v>
      </c>
      <c r="AE1280" t="s"/>
      <c r="AF1280" t="s"/>
      <c r="AG1280" t="s"/>
      <c r="AH1280" t="s"/>
      <c r="AI1280" t="s"/>
      <c r="AJ1280" t="s"/>
      <c r="AK1280" t="s">
        <v>87</v>
      </c>
      <c r="AL1280" t="s"/>
      <c r="AM1280" t="s"/>
      <c r="AN1280" t="s">
        <v>87</v>
      </c>
      <c r="AO1280" t="s">
        <v>88</v>
      </c>
      <c r="AP1280" t="n">
        <v>238</v>
      </c>
      <c r="AQ1280" t="s">
        <v>89</v>
      </c>
      <c r="AR1280" t="s">
        <v>107</v>
      </c>
      <c r="AS1280" t="s"/>
      <c r="AT1280" t="s">
        <v>91</v>
      </c>
      <c r="AU1280" t="s"/>
      <c r="AV1280" t="s"/>
      <c r="AW1280" t="s"/>
      <c r="AX1280" t="s"/>
      <c r="AY1280" t="n">
        <v>6135801</v>
      </c>
      <c r="AZ1280" t="s"/>
      <c r="BA1280" t="s"/>
      <c r="BB1280" t="n">
        <v>12615413</v>
      </c>
      <c r="BC1280" t="s"/>
      <c r="BD1280" t="s"/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93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761</v>
      </c>
      <c r="F1281" t="n">
        <v>-1</v>
      </c>
      <c r="G1281" t="s">
        <v>74</v>
      </c>
      <c r="H1281" t="s">
        <v>75</v>
      </c>
      <c r="I1281" t="s"/>
      <c r="J1281" t="s">
        <v>76</v>
      </c>
      <c r="K1281" t="n">
        <v>52</v>
      </c>
      <c r="L1281" t="s">
        <v>77</v>
      </c>
      <c r="M1281" t="s"/>
      <c r="N1281" t="s">
        <v>78</v>
      </c>
      <c r="O1281" t="s">
        <v>79</v>
      </c>
      <c r="P1281" t="s">
        <v>761</v>
      </c>
      <c r="Q1281" t="s"/>
      <c r="R1281" t="s">
        <v>80</v>
      </c>
      <c r="S1281" t="s">
        <v>491</v>
      </c>
      <c r="T1281" t="s">
        <v>82</v>
      </c>
      <c r="U1281" t="s"/>
      <c r="V1281" t="s">
        <v>83</v>
      </c>
      <c r="W1281" t="s">
        <v>84</v>
      </c>
      <c r="X1281" t="s"/>
      <c r="Y1281" t="s">
        <v>85</v>
      </c>
      <c r="Z1281">
        <f>HYPERLINK("https://hotelmonitor-cachepage.eclerx.com/savepage/tk_15432207141466887_sr_2047.html","info")</f>
        <v/>
      </c>
      <c r="AA1281" t="n">
        <v>-6135801</v>
      </c>
      <c r="AB1281" t="s"/>
      <c r="AC1281" t="s"/>
      <c r="AD1281" t="s">
        <v>86</v>
      </c>
      <c r="AE1281" t="s"/>
      <c r="AF1281" t="s"/>
      <c r="AG1281" t="s"/>
      <c r="AH1281" t="s"/>
      <c r="AI1281" t="s"/>
      <c r="AJ1281" t="s"/>
      <c r="AK1281" t="s">
        <v>87</v>
      </c>
      <c r="AL1281" t="s"/>
      <c r="AM1281" t="s"/>
      <c r="AN1281" t="s">
        <v>87</v>
      </c>
      <c r="AO1281" t="s">
        <v>88</v>
      </c>
      <c r="AP1281" t="n">
        <v>238</v>
      </c>
      <c r="AQ1281" t="s">
        <v>89</v>
      </c>
      <c r="AR1281" t="s">
        <v>106</v>
      </c>
      <c r="AS1281" t="s"/>
      <c r="AT1281" t="s">
        <v>91</v>
      </c>
      <c r="AU1281" t="s"/>
      <c r="AV1281" t="s"/>
      <c r="AW1281" t="s"/>
      <c r="AX1281" t="s"/>
      <c r="AY1281" t="n">
        <v>6135801</v>
      </c>
      <c r="AZ1281" t="s"/>
      <c r="BA1281" t="s"/>
      <c r="BB1281" t="n">
        <v>12615413</v>
      </c>
      <c r="BC1281" t="s"/>
      <c r="BD1281" t="s"/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93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761</v>
      </c>
      <c r="F1282" t="n">
        <v>-1</v>
      </c>
      <c r="G1282" t="s">
        <v>74</v>
      </c>
      <c r="H1282" t="s">
        <v>75</v>
      </c>
      <c r="I1282" t="s"/>
      <c r="J1282" t="s">
        <v>76</v>
      </c>
      <c r="K1282" t="n">
        <v>52</v>
      </c>
      <c r="L1282" t="s">
        <v>77</v>
      </c>
      <c r="M1282" t="s"/>
      <c r="N1282" t="s">
        <v>78</v>
      </c>
      <c r="O1282" t="s">
        <v>79</v>
      </c>
      <c r="P1282" t="s">
        <v>761</v>
      </c>
      <c r="Q1282" t="s"/>
      <c r="R1282" t="s">
        <v>80</v>
      </c>
      <c r="S1282" t="s">
        <v>491</v>
      </c>
      <c r="T1282" t="s">
        <v>82</v>
      </c>
      <c r="U1282" t="s"/>
      <c r="V1282" t="s">
        <v>83</v>
      </c>
      <c r="W1282" t="s">
        <v>84</v>
      </c>
      <c r="X1282" t="s"/>
      <c r="Y1282" t="s">
        <v>85</v>
      </c>
      <c r="Z1282">
        <f>HYPERLINK("https://hotelmonitor-cachepage.eclerx.com/savepage/tk_15432207141466887_sr_2047.html","info")</f>
        <v/>
      </c>
      <c r="AA1282" t="n">
        <v>-6135801</v>
      </c>
      <c r="AB1282" t="s"/>
      <c r="AC1282" t="s"/>
      <c r="AD1282" t="s">
        <v>86</v>
      </c>
      <c r="AE1282" t="s"/>
      <c r="AF1282" t="s"/>
      <c r="AG1282" t="s"/>
      <c r="AH1282" t="s"/>
      <c r="AI1282" t="s"/>
      <c r="AJ1282" t="s"/>
      <c r="AK1282" t="s">
        <v>87</v>
      </c>
      <c r="AL1282" t="s"/>
      <c r="AM1282" t="s"/>
      <c r="AN1282" t="s">
        <v>87</v>
      </c>
      <c r="AO1282" t="s">
        <v>88</v>
      </c>
      <c r="AP1282" t="n">
        <v>238</v>
      </c>
      <c r="AQ1282" t="s">
        <v>89</v>
      </c>
      <c r="AR1282" t="s">
        <v>96</v>
      </c>
      <c r="AS1282" t="s"/>
      <c r="AT1282" t="s">
        <v>91</v>
      </c>
      <c r="AU1282" t="s"/>
      <c r="AV1282" t="s"/>
      <c r="AW1282" t="s"/>
      <c r="AX1282" t="s"/>
      <c r="AY1282" t="n">
        <v>6135801</v>
      </c>
      <c r="AZ1282" t="s"/>
      <c r="BA1282" t="s"/>
      <c r="BB1282" t="n">
        <v>12615413</v>
      </c>
      <c r="BC1282" t="s"/>
      <c r="BD1282" t="s"/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93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762</v>
      </c>
      <c r="F1283" t="n">
        <v>72087</v>
      </c>
      <c r="G1283" t="s">
        <v>74</v>
      </c>
      <c r="H1283" t="s">
        <v>75</v>
      </c>
      <c r="I1283" t="s"/>
      <c r="J1283" t="s">
        <v>76</v>
      </c>
      <c r="K1283" t="n">
        <v>151</v>
      </c>
      <c r="L1283" t="s">
        <v>77</v>
      </c>
      <c r="M1283" t="s"/>
      <c r="N1283" t="s">
        <v>78</v>
      </c>
      <c r="O1283" t="s">
        <v>79</v>
      </c>
      <c r="P1283" t="s">
        <v>763</v>
      </c>
      <c r="Q1283" t="s"/>
      <c r="R1283" t="s">
        <v>80</v>
      </c>
      <c r="S1283" t="s">
        <v>131</v>
      </c>
      <c r="T1283" t="s">
        <v>82</v>
      </c>
      <c r="U1283" t="s"/>
      <c r="V1283" t="s">
        <v>83</v>
      </c>
      <c r="W1283" t="s">
        <v>84</v>
      </c>
      <c r="X1283" t="s"/>
      <c r="Y1283" t="s">
        <v>85</v>
      </c>
      <c r="Z1283">
        <f>HYPERLINK("https://hotelmonitor-cachepage.eclerx.com/savepage/tk_15432191848490677_sr_2047.html","info")</f>
        <v/>
      </c>
      <c r="AA1283" t="n">
        <v>295</v>
      </c>
      <c r="AB1283" t="s"/>
      <c r="AC1283" t="s"/>
      <c r="AD1283" t="s">
        <v>86</v>
      </c>
      <c r="AE1283" t="s"/>
      <c r="AF1283" t="s"/>
      <c r="AG1283" t="s"/>
      <c r="AH1283" t="s"/>
      <c r="AI1283" t="s"/>
      <c r="AJ1283" t="s"/>
      <c r="AK1283" t="s">
        <v>87</v>
      </c>
      <c r="AL1283" t="s"/>
      <c r="AM1283" t="s"/>
      <c r="AN1283" t="s">
        <v>87</v>
      </c>
      <c r="AO1283" t="s">
        <v>88</v>
      </c>
      <c r="AP1283" t="n">
        <v>22</v>
      </c>
      <c r="AQ1283" t="s">
        <v>89</v>
      </c>
      <c r="AR1283" t="s">
        <v>96</v>
      </c>
      <c r="AS1283" t="s"/>
      <c r="AT1283" t="s">
        <v>91</v>
      </c>
      <c r="AU1283" t="s"/>
      <c r="AV1283" t="s"/>
      <c r="AW1283" t="s"/>
      <c r="AX1283" t="s"/>
      <c r="AY1283" t="n">
        <v>2267954</v>
      </c>
      <c r="AZ1283" t="s">
        <v>764</v>
      </c>
      <c r="BA1283" t="s"/>
      <c r="BB1283" t="n">
        <v>248458</v>
      </c>
      <c r="BC1283" t="n">
        <v>-16.733572</v>
      </c>
      <c r="BD1283" t="n">
        <v>28.076084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93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762</v>
      </c>
      <c r="F1284" t="n">
        <v>72087</v>
      </c>
      <c r="G1284" t="s">
        <v>74</v>
      </c>
      <c r="H1284" t="s">
        <v>75</v>
      </c>
      <c r="I1284" t="s"/>
      <c r="J1284" t="s">
        <v>76</v>
      </c>
      <c r="K1284" t="n">
        <v>354</v>
      </c>
      <c r="L1284" t="s">
        <v>77</v>
      </c>
      <c r="M1284" t="s"/>
      <c r="N1284" t="s">
        <v>78</v>
      </c>
      <c r="O1284" t="s">
        <v>79</v>
      </c>
      <c r="P1284" t="s">
        <v>763</v>
      </c>
      <c r="Q1284" t="s"/>
      <c r="R1284" t="s">
        <v>80</v>
      </c>
      <c r="S1284" t="s">
        <v>765</v>
      </c>
      <c r="T1284" t="s">
        <v>82</v>
      </c>
      <c r="U1284" t="s"/>
      <c r="V1284" t="s">
        <v>83</v>
      </c>
      <c r="W1284" t="s">
        <v>84</v>
      </c>
      <c r="X1284" t="s"/>
      <c r="Y1284" t="s">
        <v>85</v>
      </c>
      <c r="Z1284">
        <f>HYPERLINK("https://hotelmonitor-cachepage.eclerx.com/savepage/tk_15432191848490677_sr_2047.html","info")</f>
        <v/>
      </c>
      <c r="AA1284" t="n">
        <v>295</v>
      </c>
      <c r="AB1284" t="s"/>
      <c r="AC1284" t="s"/>
      <c r="AD1284" t="s">
        <v>86</v>
      </c>
      <c r="AE1284" t="s"/>
      <c r="AF1284" t="s"/>
      <c r="AG1284" t="s"/>
      <c r="AH1284" t="s"/>
      <c r="AI1284" t="s"/>
      <c r="AJ1284" t="s"/>
      <c r="AK1284" t="s">
        <v>87</v>
      </c>
      <c r="AL1284" t="s"/>
      <c r="AM1284" t="s"/>
      <c r="AN1284" t="s">
        <v>87</v>
      </c>
      <c r="AO1284" t="s">
        <v>88</v>
      </c>
      <c r="AP1284" t="n">
        <v>22</v>
      </c>
      <c r="AQ1284" t="s">
        <v>89</v>
      </c>
      <c r="AR1284" t="s">
        <v>126</v>
      </c>
      <c r="AS1284" t="s"/>
      <c r="AT1284" t="s">
        <v>91</v>
      </c>
      <c r="AU1284" t="s"/>
      <c r="AV1284" t="s"/>
      <c r="AW1284" t="s"/>
      <c r="AX1284" t="s"/>
      <c r="AY1284" t="n">
        <v>2267954</v>
      </c>
      <c r="AZ1284" t="s">
        <v>764</v>
      </c>
      <c r="BA1284" t="s"/>
      <c r="BB1284" t="n">
        <v>248458</v>
      </c>
      <c r="BC1284" t="n">
        <v>-16.733572</v>
      </c>
      <c r="BD1284" t="n">
        <v>28.076084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93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762</v>
      </c>
      <c r="F1285" t="n">
        <v>72087</v>
      </c>
      <c r="G1285" t="s">
        <v>74</v>
      </c>
      <c r="H1285" t="s">
        <v>75</v>
      </c>
      <c r="I1285" t="s"/>
      <c r="J1285" t="s">
        <v>76</v>
      </c>
      <c r="K1285" t="n">
        <v>175</v>
      </c>
      <c r="L1285" t="s">
        <v>77</v>
      </c>
      <c r="M1285" t="s"/>
      <c r="N1285" t="s">
        <v>78</v>
      </c>
      <c r="O1285" t="s">
        <v>79</v>
      </c>
      <c r="P1285" t="s">
        <v>763</v>
      </c>
      <c r="Q1285" t="s"/>
      <c r="R1285" t="s">
        <v>80</v>
      </c>
      <c r="S1285" t="s">
        <v>766</v>
      </c>
      <c r="T1285" t="s">
        <v>82</v>
      </c>
      <c r="U1285" t="s"/>
      <c r="V1285" t="s">
        <v>83</v>
      </c>
      <c r="W1285" t="s">
        <v>84</v>
      </c>
      <c r="X1285" t="s"/>
      <c r="Y1285" t="s">
        <v>85</v>
      </c>
      <c r="Z1285">
        <f>HYPERLINK("https://hotelmonitor-cachepage.eclerx.com/savepage/tk_15432191848490677_sr_2047.html","info")</f>
        <v/>
      </c>
      <c r="AA1285" t="n">
        <v>295</v>
      </c>
      <c r="AB1285" t="s"/>
      <c r="AC1285" t="s"/>
      <c r="AD1285" t="s">
        <v>86</v>
      </c>
      <c r="AE1285" t="s"/>
      <c r="AF1285" t="s"/>
      <c r="AG1285" t="s"/>
      <c r="AH1285" t="s"/>
      <c r="AI1285" t="s"/>
      <c r="AJ1285" t="s"/>
      <c r="AK1285" t="s">
        <v>87</v>
      </c>
      <c r="AL1285" t="s"/>
      <c r="AM1285" t="s"/>
      <c r="AN1285" t="s">
        <v>87</v>
      </c>
      <c r="AO1285" t="s">
        <v>88</v>
      </c>
      <c r="AP1285" t="n">
        <v>22</v>
      </c>
      <c r="AQ1285" t="s">
        <v>89</v>
      </c>
      <c r="AR1285" t="s">
        <v>90</v>
      </c>
      <c r="AS1285" t="s"/>
      <c r="AT1285" t="s">
        <v>91</v>
      </c>
      <c r="AU1285" t="s"/>
      <c r="AV1285" t="s"/>
      <c r="AW1285" t="s"/>
      <c r="AX1285" t="s"/>
      <c r="AY1285" t="n">
        <v>2267954</v>
      </c>
      <c r="AZ1285" t="s">
        <v>764</v>
      </c>
      <c r="BA1285" t="s"/>
      <c r="BB1285" t="n">
        <v>248458</v>
      </c>
      <c r="BC1285" t="n">
        <v>-16.733572</v>
      </c>
      <c r="BD1285" t="n">
        <v>28.076084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93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762</v>
      </c>
      <c r="F1286" t="n">
        <v>72087</v>
      </c>
      <c r="G1286" t="s">
        <v>74</v>
      </c>
      <c r="H1286" t="s">
        <v>75</v>
      </c>
      <c r="I1286" t="s"/>
      <c r="J1286" t="s">
        <v>76</v>
      </c>
      <c r="K1286" t="n">
        <v>151</v>
      </c>
      <c r="L1286" t="s">
        <v>77</v>
      </c>
      <c r="M1286" t="s"/>
      <c r="N1286" t="s">
        <v>78</v>
      </c>
      <c r="O1286" t="s">
        <v>79</v>
      </c>
      <c r="P1286" t="s">
        <v>763</v>
      </c>
      <c r="Q1286" t="s"/>
      <c r="R1286" t="s">
        <v>80</v>
      </c>
      <c r="S1286" t="s">
        <v>131</v>
      </c>
      <c r="T1286" t="s">
        <v>82</v>
      </c>
      <c r="U1286" t="s"/>
      <c r="V1286" t="s">
        <v>83</v>
      </c>
      <c r="W1286" t="s">
        <v>84</v>
      </c>
      <c r="X1286" t="s"/>
      <c r="Y1286" t="s">
        <v>85</v>
      </c>
      <c r="Z1286">
        <f>HYPERLINK("https://hotelmonitor-cachepage.eclerx.com/savepage/tk_15432191848490677_sr_2047.html","info")</f>
        <v/>
      </c>
      <c r="AA1286" t="n">
        <v>295</v>
      </c>
      <c r="AB1286" t="s"/>
      <c r="AC1286" t="s"/>
      <c r="AD1286" t="s">
        <v>86</v>
      </c>
      <c r="AE1286" t="s"/>
      <c r="AF1286" t="s"/>
      <c r="AG1286" t="s"/>
      <c r="AH1286" t="s"/>
      <c r="AI1286" t="s"/>
      <c r="AJ1286" t="s"/>
      <c r="AK1286" t="s">
        <v>87</v>
      </c>
      <c r="AL1286" t="s"/>
      <c r="AM1286" t="s"/>
      <c r="AN1286" t="s">
        <v>87</v>
      </c>
      <c r="AO1286" t="s">
        <v>88</v>
      </c>
      <c r="AP1286" t="n">
        <v>22</v>
      </c>
      <c r="AQ1286" t="s">
        <v>89</v>
      </c>
      <c r="AR1286" t="s">
        <v>95</v>
      </c>
      <c r="AS1286" t="s"/>
      <c r="AT1286" t="s">
        <v>91</v>
      </c>
      <c r="AU1286" t="s"/>
      <c r="AV1286" t="s"/>
      <c r="AW1286" t="s"/>
      <c r="AX1286" t="s"/>
      <c r="AY1286" t="n">
        <v>2267954</v>
      </c>
      <c r="AZ1286" t="s">
        <v>764</v>
      </c>
      <c r="BA1286" t="s"/>
      <c r="BB1286" t="n">
        <v>248458</v>
      </c>
      <c r="BC1286" t="n">
        <v>-16.733572</v>
      </c>
      <c r="BD1286" t="n">
        <v>28.076084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93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762</v>
      </c>
      <c r="F1287" t="n">
        <v>72087</v>
      </c>
      <c r="G1287" t="s">
        <v>74</v>
      </c>
      <c r="H1287" t="s">
        <v>75</v>
      </c>
      <c r="I1287" t="s"/>
      <c r="J1287" t="s">
        <v>76</v>
      </c>
      <c r="K1287" t="n">
        <v>165</v>
      </c>
      <c r="L1287" t="s">
        <v>77</v>
      </c>
      <c r="M1287" t="s"/>
      <c r="N1287" t="s">
        <v>78</v>
      </c>
      <c r="O1287" t="s">
        <v>79</v>
      </c>
      <c r="P1287" t="s">
        <v>763</v>
      </c>
      <c r="Q1287" t="s"/>
      <c r="R1287" t="s">
        <v>80</v>
      </c>
      <c r="S1287" t="s">
        <v>533</v>
      </c>
      <c r="T1287" t="s">
        <v>82</v>
      </c>
      <c r="U1287" t="s"/>
      <c r="V1287" t="s">
        <v>83</v>
      </c>
      <c r="W1287" t="s">
        <v>84</v>
      </c>
      <c r="X1287" t="s"/>
      <c r="Y1287" t="s">
        <v>85</v>
      </c>
      <c r="Z1287">
        <f>HYPERLINK("https://hotelmonitor-cachepage.eclerx.com/savepage/tk_15432191848490677_sr_2047.html","info")</f>
        <v/>
      </c>
      <c r="AA1287" t="n">
        <v>295</v>
      </c>
      <c r="AB1287" t="s"/>
      <c r="AC1287" t="s"/>
      <c r="AD1287" t="s">
        <v>86</v>
      </c>
      <c r="AE1287" t="s"/>
      <c r="AF1287" t="s"/>
      <c r="AG1287" t="s"/>
      <c r="AH1287" t="s"/>
      <c r="AI1287" t="s"/>
      <c r="AJ1287" t="s"/>
      <c r="AK1287" t="s">
        <v>87</v>
      </c>
      <c r="AL1287" t="s"/>
      <c r="AM1287" t="s"/>
      <c r="AN1287" t="s">
        <v>87</v>
      </c>
      <c r="AO1287" t="s">
        <v>88</v>
      </c>
      <c r="AP1287" t="n">
        <v>22</v>
      </c>
      <c r="AQ1287" t="s">
        <v>89</v>
      </c>
      <c r="AR1287" t="s">
        <v>99</v>
      </c>
      <c r="AS1287" t="s"/>
      <c r="AT1287" t="s">
        <v>91</v>
      </c>
      <c r="AU1287" t="s"/>
      <c r="AV1287" t="s"/>
      <c r="AW1287" t="s"/>
      <c r="AX1287" t="s"/>
      <c r="AY1287" t="n">
        <v>2267954</v>
      </c>
      <c r="AZ1287" t="s">
        <v>764</v>
      </c>
      <c r="BA1287" t="s"/>
      <c r="BB1287" t="n">
        <v>248458</v>
      </c>
      <c r="BC1287" t="n">
        <v>-16.733572</v>
      </c>
      <c r="BD1287" t="n">
        <v>28.076084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93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762</v>
      </c>
      <c r="F1288" t="n">
        <v>72087</v>
      </c>
      <c r="G1288" t="s">
        <v>74</v>
      </c>
      <c r="H1288" t="s">
        <v>75</v>
      </c>
      <c r="I1288" t="s"/>
      <c r="J1288" t="s">
        <v>76</v>
      </c>
      <c r="K1288" t="n">
        <v>151</v>
      </c>
      <c r="L1288" t="s">
        <v>77</v>
      </c>
      <c r="M1288" t="s"/>
      <c r="N1288" t="s">
        <v>78</v>
      </c>
      <c r="O1288" t="s">
        <v>79</v>
      </c>
      <c r="P1288" t="s">
        <v>763</v>
      </c>
      <c r="Q1288" t="s"/>
      <c r="R1288" t="s">
        <v>80</v>
      </c>
      <c r="S1288" t="s">
        <v>131</v>
      </c>
      <c r="T1288" t="s">
        <v>82</v>
      </c>
      <c r="U1288" t="s"/>
      <c r="V1288" t="s">
        <v>83</v>
      </c>
      <c r="W1288" t="s">
        <v>84</v>
      </c>
      <c r="X1288" t="s"/>
      <c r="Y1288" t="s">
        <v>85</v>
      </c>
      <c r="Z1288">
        <f>HYPERLINK("https://hotelmonitor-cachepage.eclerx.com/savepage/tk_15432191848490677_sr_2047.html","info")</f>
        <v/>
      </c>
      <c r="AA1288" t="n">
        <v>295</v>
      </c>
      <c r="AB1288" t="s"/>
      <c r="AC1288" t="s"/>
      <c r="AD1288" t="s">
        <v>86</v>
      </c>
      <c r="AE1288" t="s"/>
      <c r="AF1288" t="s"/>
      <c r="AG1288" t="s"/>
      <c r="AH1288" t="s"/>
      <c r="AI1288" t="s"/>
      <c r="AJ1288" t="s"/>
      <c r="AK1288" t="s">
        <v>87</v>
      </c>
      <c r="AL1288" t="s"/>
      <c r="AM1288" t="s"/>
      <c r="AN1288" t="s">
        <v>87</v>
      </c>
      <c r="AO1288" t="s">
        <v>88</v>
      </c>
      <c r="AP1288" t="n">
        <v>22</v>
      </c>
      <c r="AQ1288" t="s">
        <v>89</v>
      </c>
      <c r="AR1288" t="s">
        <v>106</v>
      </c>
      <c r="AS1288" t="s"/>
      <c r="AT1288" t="s">
        <v>91</v>
      </c>
      <c r="AU1288" t="s"/>
      <c r="AV1288" t="s"/>
      <c r="AW1288" t="s"/>
      <c r="AX1288" t="s"/>
      <c r="AY1288" t="n">
        <v>2267954</v>
      </c>
      <c r="AZ1288" t="s">
        <v>764</v>
      </c>
      <c r="BA1288" t="s"/>
      <c r="BB1288" t="n">
        <v>248458</v>
      </c>
      <c r="BC1288" t="n">
        <v>-16.733572</v>
      </c>
      <c r="BD1288" t="n">
        <v>28.076084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93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762</v>
      </c>
      <c r="F1289" t="n">
        <v>72087</v>
      </c>
      <c r="G1289" t="s">
        <v>74</v>
      </c>
      <c r="H1289" t="s">
        <v>75</v>
      </c>
      <c r="I1289" t="s"/>
      <c r="J1289" t="s">
        <v>76</v>
      </c>
      <c r="K1289" t="n">
        <v>151</v>
      </c>
      <c r="L1289" t="s">
        <v>77</v>
      </c>
      <c r="M1289" t="s"/>
      <c r="N1289" t="s">
        <v>78</v>
      </c>
      <c r="O1289" t="s">
        <v>79</v>
      </c>
      <c r="P1289" t="s">
        <v>763</v>
      </c>
      <c r="Q1289" t="s"/>
      <c r="R1289" t="s">
        <v>80</v>
      </c>
      <c r="S1289" t="s">
        <v>131</v>
      </c>
      <c r="T1289" t="s">
        <v>82</v>
      </c>
      <c r="U1289" t="s"/>
      <c r="V1289" t="s">
        <v>83</v>
      </c>
      <c r="W1289" t="s">
        <v>84</v>
      </c>
      <c r="X1289" t="s"/>
      <c r="Y1289" t="s">
        <v>85</v>
      </c>
      <c r="Z1289">
        <f>HYPERLINK("https://hotelmonitor-cachepage.eclerx.com/savepage/tk_15432191848490677_sr_2047.html","info")</f>
        <v/>
      </c>
      <c r="AA1289" t="n">
        <v>295</v>
      </c>
      <c r="AB1289" t="s"/>
      <c r="AC1289" t="s"/>
      <c r="AD1289" t="s">
        <v>86</v>
      </c>
      <c r="AE1289" t="s"/>
      <c r="AF1289" t="s"/>
      <c r="AG1289" t="s"/>
      <c r="AH1289" t="s"/>
      <c r="AI1289" t="s"/>
      <c r="AJ1289" t="s"/>
      <c r="AK1289" t="s">
        <v>87</v>
      </c>
      <c r="AL1289" t="s"/>
      <c r="AM1289" t="s"/>
      <c r="AN1289" t="s">
        <v>87</v>
      </c>
      <c r="AO1289" t="s">
        <v>88</v>
      </c>
      <c r="AP1289" t="n">
        <v>22</v>
      </c>
      <c r="AQ1289" t="s">
        <v>89</v>
      </c>
      <c r="AR1289" t="s">
        <v>116</v>
      </c>
      <c r="AS1289" t="s"/>
      <c r="AT1289" t="s">
        <v>91</v>
      </c>
      <c r="AU1289" t="s"/>
      <c r="AV1289" t="s"/>
      <c r="AW1289" t="s"/>
      <c r="AX1289" t="s"/>
      <c r="AY1289" t="n">
        <v>2267954</v>
      </c>
      <c r="AZ1289" t="s">
        <v>764</v>
      </c>
      <c r="BA1289" t="s"/>
      <c r="BB1289" t="n">
        <v>248458</v>
      </c>
      <c r="BC1289" t="n">
        <v>-16.733572</v>
      </c>
      <c r="BD1289" t="n">
        <v>28.076084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93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762</v>
      </c>
      <c r="F1290" t="n">
        <v>72087</v>
      </c>
      <c r="G1290" t="s">
        <v>74</v>
      </c>
      <c r="H1290" t="s">
        <v>75</v>
      </c>
      <c r="I1290" t="s"/>
      <c r="J1290" t="s">
        <v>76</v>
      </c>
      <c r="K1290" t="n">
        <v>151</v>
      </c>
      <c r="L1290" t="s">
        <v>77</v>
      </c>
      <c r="M1290" t="s"/>
      <c r="N1290" t="s">
        <v>78</v>
      </c>
      <c r="O1290" t="s">
        <v>79</v>
      </c>
      <c r="P1290" t="s">
        <v>763</v>
      </c>
      <c r="Q1290" t="s"/>
      <c r="R1290" t="s">
        <v>80</v>
      </c>
      <c r="S1290" t="s">
        <v>131</v>
      </c>
      <c r="T1290" t="s">
        <v>82</v>
      </c>
      <c r="U1290" t="s"/>
      <c r="V1290" t="s">
        <v>83</v>
      </c>
      <c r="W1290" t="s">
        <v>84</v>
      </c>
      <c r="X1290" t="s"/>
      <c r="Y1290" t="s">
        <v>85</v>
      </c>
      <c r="Z1290">
        <f>HYPERLINK("https://hotelmonitor-cachepage.eclerx.com/savepage/tk_15432191848490677_sr_2047.html","info")</f>
        <v/>
      </c>
      <c r="AA1290" t="n">
        <v>295</v>
      </c>
      <c r="AB1290" t="s"/>
      <c r="AC1290" t="s"/>
      <c r="AD1290" t="s">
        <v>86</v>
      </c>
      <c r="AE1290" t="s"/>
      <c r="AF1290" t="s"/>
      <c r="AG1290" t="s"/>
      <c r="AH1290" t="s"/>
      <c r="AI1290" t="s"/>
      <c r="AJ1290" t="s"/>
      <c r="AK1290" t="s">
        <v>87</v>
      </c>
      <c r="AL1290" t="s"/>
      <c r="AM1290" t="s"/>
      <c r="AN1290" t="s">
        <v>87</v>
      </c>
      <c r="AO1290" t="s">
        <v>88</v>
      </c>
      <c r="AP1290" t="n">
        <v>22</v>
      </c>
      <c r="AQ1290" t="s">
        <v>89</v>
      </c>
      <c r="AR1290" t="s">
        <v>113</v>
      </c>
      <c r="AS1290" t="s"/>
      <c r="AT1290" t="s">
        <v>91</v>
      </c>
      <c r="AU1290" t="s"/>
      <c r="AV1290" t="s"/>
      <c r="AW1290" t="s"/>
      <c r="AX1290" t="s"/>
      <c r="AY1290" t="n">
        <v>2267954</v>
      </c>
      <c r="AZ1290" t="s">
        <v>764</v>
      </c>
      <c r="BA1290" t="s"/>
      <c r="BB1290" t="n">
        <v>248458</v>
      </c>
      <c r="BC1290" t="n">
        <v>-16.733572</v>
      </c>
      <c r="BD1290" t="n">
        <v>28.076084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93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762</v>
      </c>
      <c r="F1291" t="n">
        <v>72087</v>
      </c>
      <c r="G1291" t="s">
        <v>74</v>
      </c>
      <c r="H1291" t="s">
        <v>75</v>
      </c>
      <c r="I1291" t="s"/>
      <c r="J1291" t="s">
        <v>76</v>
      </c>
      <c r="K1291" t="n">
        <v>196</v>
      </c>
      <c r="L1291" t="s">
        <v>77</v>
      </c>
      <c r="M1291" t="s"/>
      <c r="N1291" t="s">
        <v>78</v>
      </c>
      <c r="O1291" t="s">
        <v>79</v>
      </c>
      <c r="P1291" t="s">
        <v>763</v>
      </c>
      <c r="Q1291" t="s"/>
      <c r="R1291" t="s">
        <v>80</v>
      </c>
      <c r="S1291" t="s">
        <v>767</v>
      </c>
      <c r="T1291" t="s">
        <v>82</v>
      </c>
      <c r="U1291" t="s"/>
      <c r="V1291" t="s">
        <v>83</v>
      </c>
      <c r="W1291" t="s">
        <v>84</v>
      </c>
      <c r="X1291" t="s"/>
      <c r="Y1291" t="s">
        <v>85</v>
      </c>
      <c r="Z1291">
        <f>HYPERLINK("https://hotelmonitor-cachepage.eclerx.com/savepage/tk_15432191848490677_sr_2047.html","info")</f>
        <v/>
      </c>
      <c r="AA1291" t="n">
        <v>295</v>
      </c>
      <c r="AB1291" t="s"/>
      <c r="AC1291" t="s"/>
      <c r="AD1291" t="s">
        <v>86</v>
      </c>
      <c r="AE1291" t="s"/>
      <c r="AF1291" t="s"/>
      <c r="AG1291" t="s"/>
      <c r="AH1291" t="s"/>
      <c r="AI1291" t="s"/>
      <c r="AJ1291" t="s"/>
      <c r="AK1291" t="s">
        <v>87</v>
      </c>
      <c r="AL1291" t="s"/>
      <c r="AM1291" t="s"/>
      <c r="AN1291" t="s">
        <v>87</v>
      </c>
      <c r="AO1291" t="s">
        <v>88</v>
      </c>
      <c r="AP1291" t="n">
        <v>22</v>
      </c>
      <c r="AQ1291" t="s">
        <v>89</v>
      </c>
      <c r="AR1291" t="s">
        <v>299</v>
      </c>
      <c r="AS1291" t="s"/>
      <c r="AT1291" t="s">
        <v>91</v>
      </c>
      <c r="AU1291" t="s"/>
      <c r="AV1291" t="s"/>
      <c r="AW1291" t="s"/>
      <c r="AX1291" t="s"/>
      <c r="AY1291" t="n">
        <v>2267954</v>
      </c>
      <c r="AZ1291" t="s">
        <v>764</v>
      </c>
      <c r="BA1291" t="s"/>
      <c r="BB1291" t="n">
        <v>248458</v>
      </c>
      <c r="BC1291" t="n">
        <v>-16.733572</v>
      </c>
      <c r="BD1291" t="n">
        <v>28.076084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93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762</v>
      </c>
      <c r="F1292" t="n">
        <v>72087</v>
      </c>
      <c r="G1292" t="s">
        <v>74</v>
      </c>
      <c r="H1292" t="s">
        <v>75</v>
      </c>
      <c r="I1292" t="s"/>
      <c r="J1292" t="s">
        <v>76</v>
      </c>
      <c r="K1292" t="n">
        <v>174</v>
      </c>
      <c r="L1292" t="s">
        <v>77</v>
      </c>
      <c r="M1292" t="s"/>
      <c r="N1292" t="s">
        <v>78</v>
      </c>
      <c r="O1292" t="s">
        <v>79</v>
      </c>
      <c r="P1292" t="s">
        <v>763</v>
      </c>
      <c r="Q1292" t="s"/>
      <c r="R1292" t="s">
        <v>80</v>
      </c>
      <c r="S1292" t="s">
        <v>167</v>
      </c>
      <c r="T1292" t="s">
        <v>82</v>
      </c>
      <c r="U1292" t="s"/>
      <c r="V1292" t="s">
        <v>83</v>
      </c>
      <c r="W1292" t="s">
        <v>84</v>
      </c>
      <c r="X1292" t="s"/>
      <c r="Y1292" t="s">
        <v>85</v>
      </c>
      <c r="Z1292">
        <f>HYPERLINK("https://hotelmonitor-cachepage.eclerx.com/savepage/tk_15432191848490677_sr_2047.html","info")</f>
        <v/>
      </c>
      <c r="AA1292" t="n">
        <v>295</v>
      </c>
      <c r="AB1292" t="s"/>
      <c r="AC1292" t="s"/>
      <c r="AD1292" t="s">
        <v>86</v>
      </c>
      <c r="AE1292" t="s"/>
      <c r="AF1292" t="s"/>
      <c r="AG1292" t="s"/>
      <c r="AH1292" t="s"/>
      <c r="AI1292" t="s"/>
      <c r="AJ1292" t="s"/>
      <c r="AK1292" t="s">
        <v>87</v>
      </c>
      <c r="AL1292" t="s"/>
      <c r="AM1292" t="s"/>
      <c r="AN1292" t="s">
        <v>87</v>
      </c>
      <c r="AO1292" t="s">
        <v>88</v>
      </c>
      <c r="AP1292" t="n">
        <v>22</v>
      </c>
      <c r="AQ1292" t="s">
        <v>89</v>
      </c>
      <c r="AR1292" t="s">
        <v>105</v>
      </c>
      <c r="AS1292" t="s"/>
      <c r="AT1292" t="s">
        <v>91</v>
      </c>
      <c r="AU1292" t="s"/>
      <c r="AV1292" t="s"/>
      <c r="AW1292" t="s"/>
      <c r="AX1292" t="s"/>
      <c r="AY1292" t="n">
        <v>2267954</v>
      </c>
      <c r="AZ1292" t="s">
        <v>764</v>
      </c>
      <c r="BA1292" t="s"/>
      <c r="BB1292" t="n">
        <v>248458</v>
      </c>
      <c r="BC1292" t="n">
        <v>-16.733572</v>
      </c>
      <c r="BD1292" t="n">
        <v>28.076084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93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762</v>
      </c>
      <c r="F1293" t="n">
        <v>72087</v>
      </c>
      <c r="G1293" t="s">
        <v>74</v>
      </c>
      <c r="H1293" t="s">
        <v>75</v>
      </c>
      <c r="I1293" t="s"/>
      <c r="J1293" t="s">
        <v>76</v>
      </c>
      <c r="K1293" t="n">
        <v>151</v>
      </c>
      <c r="L1293" t="s">
        <v>77</v>
      </c>
      <c r="M1293" t="s"/>
      <c r="N1293" t="s">
        <v>78</v>
      </c>
      <c r="O1293" t="s">
        <v>79</v>
      </c>
      <c r="P1293" t="s">
        <v>763</v>
      </c>
      <c r="Q1293" t="s"/>
      <c r="R1293" t="s">
        <v>80</v>
      </c>
      <c r="S1293" t="s">
        <v>131</v>
      </c>
      <c r="T1293" t="s">
        <v>82</v>
      </c>
      <c r="U1293" t="s"/>
      <c r="V1293" t="s">
        <v>83</v>
      </c>
      <c r="W1293" t="s">
        <v>84</v>
      </c>
      <c r="X1293" t="s"/>
      <c r="Y1293" t="s">
        <v>85</v>
      </c>
      <c r="Z1293">
        <f>HYPERLINK("https://hotelmonitor-cachepage.eclerx.com/savepage/tk_15432191848490677_sr_2047.html","info")</f>
        <v/>
      </c>
      <c r="AA1293" t="n">
        <v>295</v>
      </c>
      <c r="AB1293" t="s"/>
      <c r="AC1293" t="s"/>
      <c r="AD1293" t="s">
        <v>86</v>
      </c>
      <c r="AE1293" t="s"/>
      <c r="AF1293" t="s"/>
      <c r="AG1293" t="s"/>
      <c r="AH1293" t="s"/>
      <c r="AI1293" t="s"/>
      <c r="AJ1293" t="s"/>
      <c r="AK1293" t="s">
        <v>87</v>
      </c>
      <c r="AL1293" t="s"/>
      <c r="AM1293" t="s"/>
      <c r="AN1293" t="s">
        <v>87</v>
      </c>
      <c r="AO1293" t="s">
        <v>88</v>
      </c>
      <c r="AP1293" t="n">
        <v>22</v>
      </c>
      <c r="AQ1293" t="s">
        <v>89</v>
      </c>
      <c r="AR1293" t="s">
        <v>96</v>
      </c>
      <c r="AS1293" t="s"/>
      <c r="AT1293" t="s">
        <v>91</v>
      </c>
      <c r="AU1293" t="s"/>
      <c r="AV1293" t="s"/>
      <c r="AW1293" t="s"/>
      <c r="AX1293" t="s"/>
      <c r="AY1293" t="n">
        <v>2267954</v>
      </c>
      <c r="AZ1293" t="s">
        <v>764</v>
      </c>
      <c r="BA1293" t="s"/>
      <c r="BB1293" t="n">
        <v>248458</v>
      </c>
      <c r="BC1293" t="n">
        <v>-16.733572</v>
      </c>
      <c r="BD1293" t="n">
        <v>28.076084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93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762</v>
      </c>
      <c r="F1294" t="n">
        <v>72087</v>
      </c>
      <c r="G1294" t="s">
        <v>74</v>
      </c>
      <c r="H1294" t="s">
        <v>75</v>
      </c>
      <c r="I1294" t="s"/>
      <c r="J1294" t="s">
        <v>76</v>
      </c>
      <c r="K1294" t="n">
        <v>176</v>
      </c>
      <c r="L1294" t="s">
        <v>77</v>
      </c>
      <c r="M1294" t="s"/>
      <c r="N1294" t="s">
        <v>78</v>
      </c>
      <c r="O1294" t="s">
        <v>79</v>
      </c>
      <c r="P1294" t="s">
        <v>763</v>
      </c>
      <c r="Q1294" t="s"/>
      <c r="R1294" t="s">
        <v>80</v>
      </c>
      <c r="S1294" t="s">
        <v>536</v>
      </c>
      <c r="T1294" t="s">
        <v>82</v>
      </c>
      <c r="U1294" t="s"/>
      <c r="V1294" t="s">
        <v>83</v>
      </c>
      <c r="W1294" t="s">
        <v>84</v>
      </c>
      <c r="X1294" t="s"/>
      <c r="Y1294" t="s">
        <v>85</v>
      </c>
      <c r="Z1294">
        <f>HYPERLINK("https://hotelmonitor-cachepage.eclerx.com/savepage/tk_15432191848490677_sr_2047.html","info")</f>
        <v/>
      </c>
      <c r="AA1294" t="n">
        <v>295</v>
      </c>
      <c r="AB1294" t="s"/>
      <c r="AC1294" t="s"/>
      <c r="AD1294" t="s">
        <v>86</v>
      </c>
      <c r="AE1294" t="s"/>
      <c r="AF1294" t="s"/>
      <c r="AG1294" t="s"/>
      <c r="AH1294" t="s"/>
      <c r="AI1294" t="s"/>
      <c r="AJ1294" t="s"/>
      <c r="AK1294" t="s">
        <v>87</v>
      </c>
      <c r="AL1294" t="s"/>
      <c r="AM1294" t="s"/>
      <c r="AN1294" t="s">
        <v>87</v>
      </c>
      <c r="AO1294" t="s">
        <v>88</v>
      </c>
      <c r="AP1294" t="n">
        <v>22</v>
      </c>
      <c r="AQ1294" t="s">
        <v>89</v>
      </c>
      <c r="AR1294" t="s">
        <v>293</v>
      </c>
      <c r="AS1294" t="s"/>
      <c r="AT1294" t="s">
        <v>91</v>
      </c>
      <c r="AU1294" t="s"/>
      <c r="AV1294" t="s"/>
      <c r="AW1294" t="s"/>
      <c r="AX1294" t="s"/>
      <c r="AY1294" t="n">
        <v>2267954</v>
      </c>
      <c r="AZ1294" t="s">
        <v>764</v>
      </c>
      <c r="BA1294" t="s"/>
      <c r="BB1294" t="n">
        <v>248458</v>
      </c>
      <c r="BC1294" t="n">
        <v>-16.733572</v>
      </c>
      <c r="BD1294" t="n">
        <v>28.076084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93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762</v>
      </c>
      <c r="F1295" t="n">
        <v>72087</v>
      </c>
      <c r="G1295" t="s">
        <v>74</v>
      </c>
      <c r="H1295" t="s">
        <v>75</v>
      </c>
      <c r="I1295" t="s"/>
      <c r="J1295" t="s">
        <v>76</v>
      </c>
      <c r="K1295" t="n">
        <v>151</v>
      </c>
      <c r="L1295" t="s">
        <v>77</v>
      </c>
      <c r="M1295" t="s"/>
      <c r="N1295" t="s">
        <v>78</v>
      </c>
      <c r="O1295" t="s">
        <v>79</v>
      </c>
      <c r="P1295" t="s">
        <v>763</v>
      </c>
      <c r="Q1295" t="s"/>
      <c r="R1295" t="s">
        <v>80</v>
      </c>
      <c r="S1295" t="s">
        <v>131</v>
      </c>
      <c r="T1295" t="s">
        <v>82</v>
      </c>
      <c r="U1295" t="s"/>
      <c r="V1295" t="s">
        <v>83</v>
      </c>
      <c r="W1295" t="s">
        <v>84</v>
      </c>
      <c r="X1295" t="s"/>
      <c r="Y1295" t="s">
        <v>85</v>
      </c>
      <c r="Z1295">
        <f>HYPERLINK("https://hotelmonitor-cachepage.eclerx.com/savepage/tk_15432191848490677_sr_2047.html","info")</f>
        <v/>
      </c>
      <c r="AA1295" t="n">
        <v>295</v>
      </c>
      <c r="AB1295" t="s"/>
      <c r="AC1295" t="s"/>
      <c r="AD1295" t="s">
        <v>86</v>
      </c>
      <c r="AE1295" t="s"/>
      <c r="AF1295" t="s"/>
      <c r="AG1295" t="s"/>
      <c r="AH1295" t="s"/>
      <c r="AI1295" t="s"/>
      <c r="AJ1295" t="s"/>
      <c r="AK1295" t="s">
        <v>87</v>
      </c>
      <c r="AL1295" t="s"/>
      <c r="AM1295" t="s"/>
      <c r="AN1295" t="s">
        <v>87</v>
      </c>
      <c r="AO1295" t="s">
        <v>88</v>
      </c>
      <c r="AP1295" t="n">
        <v>22</v>
      </c>
      <c r="AQ1295" t="s">
        <v>89</v>
      </c>
      <c r="AR1295" t="s">
        <v>111</v>
      </c>
      <c r="AS1295" t="s"/>
      <c r="AT1295" t="s">
        <v>91</v>
      </c>
      <c r="AU1295" t="s"/>
      <c r="AV1295" t="s"/>
      <c r="AW1295" t="s"/>
      <c r="AX1295" t="s"/>
      <c r="AY1295" t="n">
        <v>2267954</v>
      </c>
      <c r="AZ1295" t="s">
        <v>764</v>
      </c>
      <c r="BA1295" t="s"/>
      <c r="BB1295" t="n">
        <v>248458</v>
      </c>
      <c r="BC1295" t="n">
        <v>-16.733572</v>
      </c>
      <c r="BD1295" t="n">
        <v>28.076084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93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768</v>
      </c>
      <c r="F1296" t="s"/>
      <c r="G1296" t="s">
        <v>74</v>
      </c>
      <c r="H1296" t="s">
        <v>75</v>
      </c>
      <c r="I1296" t="s"/>
      <c r="J1296" t="s">
        <v>76</v>
      </c>
      <c r="K1296" t="n">
        <v>88</v>
      </c>
      <c r="L1296" t="s">
        <v>77</v>
      </c>
      <c r="M1296" t="s"/>
      <c r="N1296" t="s">
        <v>78</v>
      </c>
      <c r="O1296" t="s">
        <v>79</v>
      </c>
      <c r="P1296" t="s">
        <v>768</v>
      </c>
      <c r="Q1296" t="s"/>
      <c r="R1296" t="s">
        <v>80</v>
      </c>
      <c r="S1296" t="s">
        <v>476</v>
      </c>
      <c r="T1296" t="s">
        <v>82</v>
      </c>
      <c r="U1296" t="s"/>
      <c r="V1296" t="s">
        <v>83</v>
      </c>
      <c r="W1296" t="s">
        <v>84</v>
      </c>
      <c r="X1296" t="s"/>
      <c r="Y1296" t="s">
        <v>85</v>
      </c>
      <c r="Z1296">
        <f>HYPERLINK("https://hotelmonitor-cachepage.eclerx.com/savepage/tk_15432200376210148_sr_2047.html","info")</f>
        <v/>
      </c>
      <c r="AA1296" t="s"/>
      <c r="AB1296" t="s"/>
      <c r="AC1296" t="s"/>
      <c r="AD1296" t="s">
        <v>86</v>
      </c>
      <c r="AE1296" t="s"/>
      <c r="AF1296" t="s"/>
      <c r="AG1296" t="s"/>
      <c r="AH1296" t="s"/>
      <c r="AI1296" t="s"/>
      <c r="AJ1296" t="s"/>
      <c r="AK1296" t="s">
        <v>87</v>
      </c>
      <c r="AL1296" t="s"/>
      <c r="AM1296" t="s"/>
      <c r="AN1296" t="s">
        <v>87</v>
      </c>
      <c r="AO1296" t="s">
        <v>88</v>
      </c>
      <c r="AP1296" t="n">
        <v>142</v>
      </c>
      <c r="AQ1296" t="s">
        <v>89</v>
      </c>
      <c r="AR1296" t="s">
        <v>99</v>
      </c>
      <c r="AS1296" t="s"/>
      <c r="AT1296" t="s">
        <v>91</v>
      </c>
      <c r="AU1296" t="s"/>
      <c r="AV1296" t="s"/>
      <c r="AW1296" t="s"/>
      <c r="AX1296" t="s"/>
      <c r="AY1296" t="s"/>
      <c r="AZ1296" t="s"/>
      <c r="BA1296" t="s"/>
      <c r="BB1296" t="n">
        <v>506926</v>
      </c>
      <c r="BC1296" t="s"/>
      <c r="BD1296" t="s"/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93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768</v>
      </c>
      <c r="F1297" t="s"/>
      <c r="G1297" t="s">
        <v>74</v>
      </c>
      <c r="H1297" t="s">
        <v>75</v>
      </c>
      <c r="I1297" t="s"/>
      <c r="J1297" t="s">
        <v>76</v>
      </c>
      <c r="K1297" t="n">
        <v>97</v>
      </c>
      <c r="L1297" t="s">
        <v>77</v>
      </c>
      <c r="M1297" t="s"/>
      <c r="N1297" t="s">
        <v>78</v>
      </c>
      <c r="O1297" t="s">
        <v>79</v>
      </c>
      <c r="P1297" t="s">
        <v>768</v>
      </c>
      <c r="Q1297" t="s"/>
      <c r="R1297" t="s">
        <v>80</v>
      </c>
      <c r="S1297" t="s">
        <v>138</v>
      </c>
      <c r="T1297" t="s">
        <v>82</v>
      </c>
      <c r="U1297" t="s"/>
      <c r="V1297" t="s">
        <v>83</v>
      </c>
      <c r="W1297" t="s">
        <v>84</v>
      </c>
      <c r="X1297" t="s"/>
      <c r="Y1297" t="s">
        <v>85</v>
      </c>
      <c r="Z1297">
        <f>HYPERLINK("https://hotelmonitor-cachepage.eclerx.com/savepage/tk_15432200376210148_sr_2047.html","info")</f>
        <v/>
      </c>
      <c r="AA1297" t="s"/>
      <c r="AB1297" t="s"/>
      <c r="AC1297" t="s"/>
      <c r="AD1297" t="s">
        <v>86</v>
      </c>
      <c r="AE1297" t="s"/>
      <c r="AF1297" t="s"/>
      <c r="AG1297" t="s"/>
      <c r="AH1297" t="s"/>
      <c r="AI1297" t="s"/>
      <c r="AJ1297" t="s"/>
      <c r="AK1297" t="s">
        <v>87</v>
      </c>
      <c r="AL1297" t="s"/>
      <c r="AM1297" t="s"/>
      <c r="AN1297" t="s">
        <v>87</v>
      </c>
      <c r="AO1297" t="s">
        <v>88</v>
      </c>
      <c r="AP1297" t="n">
        <v>142</v>
      </c>
      <c r="AQ1297" t="s">
        <v>89</v>
      </c>
      <c r="AR1297" t="s">
        <v>113</v>
      </c>
      <c r="AS1297" t="s"/>
      <c r="AT1297" t="s">
        <v>91</v>
      </c>
      <c r="AU1297" t="s"/>
      <c r="AV1297" t="s"/>
      <c r="AW1297" t="s"/>
      <c r="AX1297" t="s"/>
      <c r="AY1297" t="s"/>
      <c r="AZ1297" t="s"/>
      <c r="BA1297" t="s"/>
      <c r="BB1297" t="n">
        <v>506926</v>
      </c>
      <c r="BC1297" t="s"/>
      <c r="BD1297" t="s"/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93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768</v>
      </c>
      <c r="F1298" t="s"/>
      <c r="G1298" t="s">
        <v>74</v>
      </c>
      <c r="H1298" t="s">
        <v>75</v>
      </c>
      <c r="I1298" t="s"/>
      <c r="J1298" t="s">
        <v>76</v>
      </c>
      <c r="K1298" t="n">
        <v>92</v>
      </c>
      <c r="L1298" t="s">
        <v>77</v>
      </c>
      <c r="M1298" t="s"/>
      <c r="N1298" t="s">
        <v>78</v>
      </c>
      <c r="O1298" t="s">
        <v>79</v>
      </c>
      <c r="P1298" t="s">
        <v>768</v>
      </c>
      <c r="Q1298" t="s"/>
      <c r="R1298" t="s">
        <v>80</v>
      </c>
      <c r="S1298" t="s">
        <v>239</v>
      </c>
      <c r="T1298" t="s">
        <v>82</v>
      </c>
      <c r="U1298" t="s"/>
      <c r="V1298" t="s">
        <v>83</v>
      </c>
      <c r="W1298" t="s">
        <v>84</v>
      </c>
      <c r="X1298" t="s"/>
      <c r="Y1298" t="s">
        <v>85</v>
      </c>
      <c r="Z1298">
        <f>HYPERLINK("https://hotelmonitor-cachepage.eclerx.com/savepage/tk_15432200376210148_sr_2047.html","info")</f>
        <v/>
      </c>
      <c r="AA1298" t="s"/>
      <c r="AB1298" t="s"/>
      <c r="AC1298" t="s"/>
      <c r="AD1298" t="s">
        <v>86</v>
      </c>
      <c r="AE1298" t="s"/>
      <c r="AF1298" t="s"/>
      <c r="AG1298" t="s"/>
      <c r="AH1298" t="s"/>
      <c r="AI1298" t="s"/>
      <c r="AJ1298" t="s"/>
      <c r="AK1298" t="s">
        <v>87</v>
      </c>
      <c r="AL1298" t="s"/>
      <c r="AM1298" t="s"/>
      <c r="AN1298" t="s">
        <v>87</v>
      </c>
      <c r="AO1298" t="s">
        <v>88</v>
      </c>
      <c r="AP1298" t="n">
        <v>142</v>
      </c>
      <c r="AQ1298" t="s">
        <v>89</v>
      </c>
      <c r="AR1298" t="s">
        <v>109</v>
      </c>
      <c r="AS1298" t="s"/>
      <c r="AT1298" t="s">
        <v>91</v>
      </c>
      <c r="AU1298" t="s"/>
      <c r="AV1298" t="s"/>
      <c r="AW1298" t="s"/>
      <c r="AX1298" t="s"/>
      <c r="AY1298" t="s"/>
      <c r="AZ1298" t="s"/>
      <c r="BA1298" t="s"/>
      <c r="BB1298" t="n">
        <v>506926</v>
      </c>
      <c r="BC1298" t="s"/>
      <c r="BD1298" t="s"/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93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768</v>
      </c>
      <c r="F1299" t="s"/>
      <c r="G1299" t="s">
        <v>74</v>
      </c>
      <c r="H1299" t="s">
        <v>75</v>
      </c>
      <c r="I1299" t="s"/>
      <c r="J1299" t="s">
        <v>76</v>
      </c>
      <c r="K1299" t="n">
        <v>99</v>
      </c>
      <c r="L1299" t="s">
        <v>77</v>
      </c>
      <c r="M1299" t="s"/>
      <c r="N1299" t="s">
        <v>78</v>
      </c>
      <c r="O1299" t="s">
        <v>79</v>
      </c>
      <c r="P1299" t="s">
        <v>768</v>
      </c>
      <c r="Q1299" t="s"/>
      <c r="R1299" t="s">
        <v>80</v>
      </c>
      <c r="S1299" t="s">
        <v>174</v>
      </c>
      <c r="T1299" t="s">
        <v>82</v>
      </c>
      <c r="U1299" t="s"/>
      <c r="V1299" t="s">
        <v>83</v>
      </c>
      <c r="W1299" t="s">
        <v>84</v>
      </c>
      <c r="X1299" t="s"/>
      <c r="Y1299" t="s">
        <v>85</v>
      </c>
      <c r="Z1299">
        <f>HYPERLINK("https://hotelmonitor-cachepage.eclerx.com/savepage/tk_15432200376210148_sr_2047.html","info")</f>
        <v/>
      </c>
      <c r="AA1299" t="s"/>
      <c r="AB1299" t="s"/>
      <c r="AC1299" t="s"/>
      <c r="AD1299" t="s">
        <v>86</v>
      </c>
      <c r="AE1299" t="s"/>
      <c r="AF1299" t="s"/>
      <c r="AG1299" t="s"/>
      <c r="AH1299" t="s"/>
      <c r="AI1299" t="s"/>
      <c r="AJ1299" t="s"/>
      <c r="AK1299" t="s">
        <v>87</v>
      </c>
      <c r="AL1299" t="s"/>
      <c r="AM1299" t="s"/>
      <c r="AN1299" t="s">
        <v>87</v>
      </c>
      <c r="AO1299" t="s">
        <v>88</v>
      </c>
      <c r="AP1299" t="n">
        <v>142</v>
      </c>
      <c r="AQ1299" t="s">
        <v>89</v>
      </c>
      <c r="AR1299" t="s">
        <v>105</v>
      </c>
      <c r="AS1299" t="s"/>
      <c r="AT1299" t="s">
        <v>91</v>
      </c>
      <c r="AU1299" t="s"/>
      <c r="AV1299" t="s"/>
      <c r="AW1299" t="s"/>
      <c r="AX1299" t="s"/>
      <c r="AY1299" t="s"/>
      <c r="AZ1299" t="s"/>
      <c r="BA1299" t="s"/>
      <c r="BB1299" t="n">
        <v>506926</v>
      </c>
      <c r="BC1299" t="s"/>
      <c r="BD1299" t="s"/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93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768</v>
      </c>
      <c r="F1300" t="s"/>
      <c r="G1300" t="s">
        <v>74</v>
      </c>
      <c r="H1300" t="s">
        <v>75</v>
      </c>
      <c r="I1300" t="s"/>
      <c r="J1300" t="s">
        <v>76</v>
      </c>
      <c r="K1300" t="n">
        <v>94</v>
      </c>
      <c r="L1300" t="s">
        <v>77</v>
      </c>
      <c r="M1300" t="s"/>
      <c r="N1300" t="s">
        <v>78</v>
      </c>
      <c r="O1300" t="s">
        <v>79</v>
      </c>
      <c r="P1300" t="s">
        <v>768</v>
      </c>
      <c r="Q1300" t="s"/>
      <c r="R1300" t="s">
        <v>80</v>
      </c>
      <c r="S1300" t="s">
        <v>237</v>
      </c>
      <c r="T1300" t="s">
        <v>82</v>
      </c>
      <c r="U1300" t="s"/>
      <c r="V1300" t="s">
        <v>83</v>
      </c>
      <c r="W1300" t="s">
        <v>84</v>
      </c>
      <c r="X1300" t="s"/>
      <c r="Y1300" t="s">
        <v>85</v>
      </c>
      <c r="Z1300">
        <f>HYPERLINK("https://hotelmonitor-cachepage.eclerx.com/savepage/tk_15432200376210148_sr_2047.html","info")</f>
        <v/>
      </c>
      <c r="AA1300" t="s"/>
      <c r="AB1300" t="s"/>
      <c r="AC1300" t="s"/>
      <c r="AD1300" t="s">
        <v>86</v>
      </c>
      <c r="AE1300" t="s"/>
      <c r="AF1300" t="s"/>
      <c r="AG1300" t="s"/>
      <c r="AH1300" t="s"/>
      <c r="AI1300" t="s"/>
      <c r="AJ1300" t="s"/>
      <c r="AK1300" t="s">
        <v>87</v>
      </c>
      <c r="AL1300" t="s"/>
      <c r="AM1300" t="s"/>
      <c r="AN1300" t="s">
        <v>87</v>
      </c>
      <c r="AO1300" t="s">
        <v>88</v>
      </c>
      <c r="AP1300" t="n">
        <v>142</v>
      </c>
      <c r="AQ1300" t="s">
        <v>89</v>
      </c>
      <c r="AR1300" t="s">
        <v>111</v>
      </c>
      <c r="AS1300" t="s"/>
      <c r="AT1300" t="s">
        <v>91</v>
      </c>
      <c r="AU1300" t="s"/>
      <c r="AV1300" t="s"/>
      <c r="AW1300" t="s"/>
      <c r="AX1300" t="s"/>
      <c r="AY1300" t="s"/>
      <c r="AZ1300" t="s"/>
      <c r="BA1300" t="s"/>
      <c r="BB1300" t="n">
        <v>506926</v>
      </c>
      <c r="BC1300" t="s"/>
      <c r="BD1300" t="s"/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93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768</v>
      </c>
      <c r="F1301" t="s"/>
      <c r="G1301" t="s">
        <v>74</v>
      </c>
      <c r="H1301" t="s">
        <v>75</v>
      </c>
      <c r="I1301" t="s"/>
      <c r="J1301" t="s">
        <v>76</v>
      </c>
      <c r="K1301" t="n">
        <v>99</v>
      </c>
      <c r="L1301" t="s">
        <v>77</v>
      </c>
      <c r="M1301" t="s"/>
      <c r="N1301" t="s">
        <v>78</v>
      </c>
      <c r="O1301" t="s">
        <v>79</v>
      </c>
      <c r="P1301" t="s">
        <v>768</v>
      </c>
      <c r="Q1301" t="s"/>
      <c r="R1301" t="s">
        <v>80</v>
      </c>
      <c r="S1301" t="s">
        <v>174</v>
      </c>
      <c r="T1301" t="s">
        <v>82</v>
      </c>
      <c r="U1301" t="s"/>
      <c r="V1301" t="s">
        <v>83</v>
      </c>
      <c r="W1301" t="s">
        <v>84</v>
      </c>
      <c r="X1301" t="s"/>
      <c r="Y1301" t="s">
        <v>85</v>
      </c>
      <c r="Z1301">
        <f>HYPERLINK("https://hotelmonitor-cachepage.eclerx.com/savepage/tk_15432200376210148_sr_2047.html","info")</f>
        <v/>
      </c>
      <c r="AA1301" t="s"/>
      <c r="AB1301" t="s"/>
      <c r="AC1301" t="s"/>
      <c r="AD1301" t="s">
        <v>86</v>
      </c>
      <c r="AE1301" t="s"/>
      <c r="AF1301" t="s"/>
      <c r="AG1301" t="s"/>
      <c r="AH1301" t="s"/>
      <c r="AI1301" t="s"/>
      <c r="AJ1301" t="s"/>
      <c r="AK1301" t="s">
        <v>87</v>
      </c>
      <c r="AL1301" t="s"/>
      <c r="AM1301" t="s"/>
      <c r="AN1301" t="s">
        <v>87</v>
      </c>
      <c r="AO1301" t="s">
        <v>88</v>
      </c>
      <c r="AP1301" t="n">
        <v>142</v>
      </c>
      <c r="AQ1301" t="s">
        <v>89</v>
      </c>
      <c r="AR1301" t="s">
        <v>299</v>
      </c>
      <c r="AS1301" t="s"/>
      <c r="AT1301" t="s">
        <v>91</v>
      </c>
      <c r="AU1301" t="s"/>
      <c r="AV1301" t="s"/>
      <c r="AW1301" t="s"/>
      <c r="AX1301" t="s"/>
      <c r="AY1301" t="s"/>
      <c r="AZ1301" t="s"/>
      <c r="BA1301" t="s"/>
      <c r="BB1301" t="n">
        <v>506926</v>
      </c>
      <c r="BC1301" t="s"/>
      <c r="BD1301" t="s"/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93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768</v>
      </c>
      <c r="F1302" t="s"/>
      <c r="G1302" t="s">
        <v>74</v>
      </c>
      <c r="H1302" t="s">
        <v>75</v>
      </c>
      <c r="I1302" t="s"/>
      <c r="J1302" t="s">
        <v>76</v>
      </c>
      <c r="K1302" t="n">
        <v>89</v>
      </c>
      <c r="L1302" t="s">
        <v>77</v>
      </c>
      <c r="M1302" t="s"/>
      <c r="N1302" t="s">
        <v>78</v>
      </c>
      <c r="O1302" t="s">
        <v>79</v>
      </c>
      <c r="P1302" t="s">
        <v>768</v>
      </c>
      <c r="Q1302" t="s"/>
      <c r="R1302" t="s">
        <v>80</v>
      </c>
      <c r="S1302" t="s">
        <v>135</v>
      </c>
      <c r="T1302" t="s">
        <v>82</v>
      </c>
      <c r="U1302" t="s"/>
      <c r="V1302" t="s">
        <v>83</v>
      </c>
      <c r="W1302" t="s">
        <v>84</v>
      </c>
      <c r="X1302" t="s"/>
      <c r="Y1302" t="s">
        <v>85</v>
      </c>
      <c r="Z1302">
        <f>HYPERLINK("https://hotelmonitor-cachepage.eclerx.com/savepage/tk_15432200376210148_sr_2047.html","info")</f>
        <v/>
      </c>
      <c r="AA1302" t="s"/>
      <c r="AB1302" t="s"/>
      <c r="AC1302" t="s"/>
      <c r="AD1302" t="s">
        <v>86</v>
      </c>
      <c r="AE1302" t="s"/>
      <c r="AF1302" t="s"/>
      <c r="AG1302" t="s"/>
      <c r="AH1302" t="s"/>
      <c r="AI1302" t="s"/>
      <c r="AJ1302" t="s"/>
      <c r="AK1302" t="s">
        <v>87</v>
      </c>
      <c r="AL1302" t="s"/>
      <c r="AM1302" t="s"/>
      <c r="AN1302" t="s">
        <v>87</v>
      </c>
      <c r="AO1302" t="s">
        <v>88</v>
      </c>
      <c r="AP1302" t="n">
        <v>142</v>
      </c>
      <c r="AQ1302" t="s">
        <v>89</v>
      </c>
      <c r="AR1302" t="s">
        <v>293</v>
      </c>
      <c r="AS1302" t="s"/>
      <c r="AT1302" t="s">
        <v>91</v>
      </c>
      <c r="AU1302" t="s"/>
      <c r="AV1302" t="s"/>
      <c r="AW1302" t="s"/>
      <c r="AX1302" t="s"/>
      <c r="AY1302" t="s"/>
      <c r="AZ1302" t="s"/>
      <c r="BA1302" t="s"/>
      <c r="BB1302" t="n">
        <v>506926</v>
      </c>
      <c r="BC1302" t="s"/>
      <c r="BD1302" t="s"/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93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768</v>
      </c>
      <c r="F1303" t="s"/>
      <c r="G1303" t="s">
        <v>74</v>
      </c>
      <c r="H1303" t="s">
        <v>75</v>
      </c>
      <c r="I1303" t="s"/>
      <c r="J1303" t="s">
        <v>76</v>
      </c>
      <c r="K1303" t="n">
        <v>96</v>
      </c>
      <c r="L1303" t="s">
        <v>77</v>
      </c>
      <c r="M1303" t="s"/>
      <c r="N1303" t="s">
        <v>78</v>
      </c>
      <c r="O1303" t="s">
        <v>79</v>
      </c>
      <c r="P1303" t="s">
        <v>768</v>
      </c>
      <c r="Q1303" t="s"/>
      <c r="R1303" t="s">
        <v>80</v>
      </c>
      <c r="S1303" t="s">
        <v>140</v>
      </c>
      <c r="T1303" t="s">
        <v>82</v>
      </c>
      <c r="U1303" t="s"/>
      <c r="V1303" t="s">
        <v>83</v>
      </c>
      <c r="W1303" t="s">
        <v>84</v>
      </c>
      <c r="X1303" t="s"/>
      <c r="Y1303" t="s">
        <v>85</v>
      </c>
      <c r="Z1303">
        <f>HYPERLINK("https://hotelmonitor-cachepage.eclerx.com/savepage/tk_15432200376210148_sr_2047.html","info")</f>
        <v/>
      </c>
      <c r="AA1303" t="s"/>
      <c r="AB1303" t="s"/>
      <c r="AC1303" t="s"/>
      <c r="AD1303" t="s">
        <v>86</v>
      </c>
      <c r="AE1303" t="s"/>
      <c r="AF1303" t="s"/>
      <c r="AG1303" t="s"/>
      <c r="AH1303" t="s"/>
      <c r="AI1303" t="s"/>
      <c r="AJ1303" t="s"/>
      <c r="AK1303" t="s">
        <v>87</v>
      </c>
      <c r="AL1303" t="s"/>
      <c r="AM1303" t="s"/>
      <c r="AN1303" t="s">
        <v>87</v>
      </c>
      <c r="AO1303" t="s">
        <v>88</v>
      </c>
      <c r="AP1303" t="n">
        <v>142</v>
      </c>
      <c r="AQ1303" t="s">
        <v>89</v>
      </c>
      <c r="AR1303" t="s">
        <v>115</v>
      </c>
      <c r="AS1303" t="s"/>
      <c r="AT1303" t="s">
        <v>91</v>
      </c>
      <c r="AU1303" t="s"/>
      <c r="AV1303" t="s"/>
      <c r="AW1303" t="s"/>
      <c r="AX1303" t="s"/>
      <c r="AY1303" t="s"/>
      <c r="AZ1303" t="s"/>
      <c r="BA1303" t="s"/>
      <c r="BB1303" t="n">
        <v>506926</v>
      </c>
      <c r="BC1303" t="s"/>
      <c r="BD1303" t="s"/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93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769</v>
      </c>
      <c r="F1304" t="n">
        <v>72219</v>
      </c>
      <c r="G1304" t="s">
        <v>74</v>
      </c>
      <c r="H1304" t="s">
        <v>75</v>
      </c>
      <c r="I1304" t="s"/>
      <c r="J1304" t="s">
        <v>76</v>
      </c>
      <c r="K1304" t="n">
        <v>41</v>
      </c>
      <c r="L1304" t="s">
        <v>77</v>
      </c>
      <c r="M1304" t="s"/>
      <c r="N1304" t="s">
        <v>78</v>
      </c>
      <c r="O1304" t="s">
        <v>79</v>
      </c>
      <c r="P1304" t="s">
        <v>770</v>
      </c>
      <c r="Q1304" t="s"/>
      <c r="R1304" t="s">
        <v>80</v>
      </c>
      <c r="S1304" t="s">
        <v>360</v>
      </c>
      <c r="T1304" t="s">
        <v>82</v>
      </c>
      <c r="U1304" t="s"/>
      <c r="V1304" t="s">
        <v>83</v>
      </c>
      <c r="W1304" t="s">
        <v>84</v>
      </c>
      <c r="X1304" t="s"/>
      <c r="Y1304" t="s">
        <v>85</v>
      </c>
      <c r="Z1304">
        <f>HYPERLINK("https://hotelmonitor-cachepage.eclerx.com/savepage/tk_15432200235601974_sr_2047.html","info")</f>
        <v/>
      </c>
      <c r="AA1304" t="n">
        <v>3763</v>
      </c>
      <c r="AB1304" t="s"/>
      <c r="AC1304" t="s"/>
      <c r="AD1304" t="s">
        <v>86</v>
      </c>
      <c r="AE1304" t="s"/>
      <c r="AF1304" t="s"/>
      <c r="AG1304" t="s"/>
      <c r="AH1304" t="s"/>
      <c r="AI1304" t="s"/>
      <c r="AJ1304" t="s"/>
      <c r="AK1304" t="s">
        <v>87</v>
      </c>
      <c r="AL1304" t="s"/>
      <c r="AM1304" t="s"/>
      <c r="AN1304" t="s">
        <v>87</v>
      </c>
      <c r="AO1304" t="s">
        <v>88</v>
      </c>
      <c r="AP1304" t="n">
        <v>140</v>
      </c>
      <c r="AQ1304" t="s">
        <v>89</v>
      </c>
      <c r="AR1304" t="s">
        <v>95</v>
      </c>
      <c r="AS1304" t="s"/>
      <c r="AT1304" t="s">
        <v>91</v>
      </c>
      <c r="AU1304" t="s"/>
      <c r="AV1304" t="s"/>
      <c r="AW1304" t="s"/>
      <c r="AX1304" t="s"/>
      <c r="AY1304" t="n">
        <v>2267983</v>
      </c>
      <c r="AZ1304" t="s">
        <v>771</v>
      </c>
      <c r="BA1304" t="s"/>
      <c r="BB1304" t="n">
        <v>507706</v>
      </c>
      <c r="BC1304" t="n">
        <v>-16.55225</v>
      </c>
      <c r="BD1304" t="n">
        <v>28.415136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93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769</v>
      </c>
      <c r="F1305" t="n">
        <v>72219</v>
      </c>
      <c r="G1305" t="s">
        <v>74</v>
      </c>
      <c r="H1305" t="s">
        <v>75</v>
      </c>
      <c r="I1305" t="s"/>
      <c r="J1305" t="s">
        <v>76</v>
      </c>
      <c r="K1305" t="n">
        <v>44</v>
      </c>
      <c r="L1305" t="s">
        <v>77</v>
      </c>
      <c r="M1305" t="s"/>
      <c r="N1305" t="s">
        <v>78</v>
      </c>
      <c r="O1305" t="s">
        <v>79</v>
      </c>
      <c r="P1305" t="s">
        <v>770</v>
      </c>
      <c r="Q1305" t="s"/>
      <c r="R1305" t="s">
        <v>80</v>
      </c>
      <c r="S1305" t="s">
        <v>194</v>
      </c>
      <c r="T1305" t="s">
        <v>82</v>
      </c>
      <c r="U1305" t="s"/>
      <c r="V1305" t="s">
        <v>83</v>
      </c>
      <c r="W1305" t="s">
        <v>84</v>
      </c>
      <c r="X1305" t="s"/>
      <c r="Y1305" t="s">
        <v>85</v>
      </c>
      <c r="Z1305">
        <f>HYPERLINK("https://hotelmonitor-cachepage.eclerx.com/savepage/tk_15432200235601974_sr_2047.html","info")</f>
        <v/>
      </c>
      <c r="AA1305" t="n">
        <v>3763</v>
      </c>
      <c r="AB1305" t="s"/>
      <c r="AC1305" t="s"/>
      <c r="AD1305" t="s">
        <v>86</v>
      </c>
      <c r="AE1305" t="s"/>
      <c r="AF1305" t="s"/>
      <c r="AG1305" t="s"/>
      <c r="AH1305" t="s"/>
      <c r="AI1305" t="s"/>
      <c r="AJ1305" t="s"/>
      <c r="AK1305" t="s">
        <v>87</v>
      </c>
      <c r="AL1305" t="s"/>
      <c r="AM1305" t="s"/>
      <c r="AN1305" t="s">
        <v>87</v>
      </c>
      <c r="AO1305" t="s">
        <v>88</v>
      </c>
      <c r="AP1305" t="n">
        <v>140</v>
      </c>
      <c r="AQ1305" t="s">
        <v>89</v>
      </c>
      <c r="AR1305" t="s">
        <v>96</v>
      </c>
      <c r="AS1305" t="s"/>
      <c r="AT1305" t="s">
        <v>91</v>
      </c>
      <c r="AU1305" t="s"/>
      <c r="AV1305" t="s"/>
      <c r="AW1305" t="s"/>
      <c r="AX1305" t="s"/>
      <c r="AY1305" t="n">
        <v>2267983</v>
      </c>
      <c r="AZ1305" t="s">
        <v>771</v>
      </c>
      <c r="BA1305" t="s"/>
      <c r="BB1305" t="n">
        <v>507706</v>
      </c>
      <c r="BC1305" t="n">
        <v>-16.55225</v>
      </c>
      <c r="BD1305" t="n">
        <v>28.415136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93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769</v>
      </c>
      <c r="F1306" t="n">
        <v>72219</v>
      </c>
      <c r="G1306" t="s">
        <v>74</v>
      </c>
      <c r="H1306" t="s">
        <v>75</v>
      </c>
      <c r="I1306" t="s"/>
      <c r="J1306" t="s">
        <v>76</v>
      </c>
      <c r="K1306" t="n">
        <v>41</v>
      </c>
      <c r="L1306" t="s">
        <v>77</v>
      </c>
      <c r="M1306" t="s"/>
      <c r="N1306" t="s">
        <v>78</v>
      </c>
      <c r="O1306" t="s">
        <v>79</v>
      </c>
      <c r="P1306" t="s">
        <v>770</v>
      </c>
      <c r="Q1306" t="s"/>
      <c r="R1306" t="s">
        <v>80</v>
      </c>
      <c r="S1306" t="s">
        <v>360</v>
      </c>
      <c r="T1306" t="s">
        <v>82</v>
      </c>
      <c r="U1306" t="s"/>
      <c r="V1306" t="s">
        <v>83</v>
      </c>
      <c r="W1306" t="s">
        <v>84</v>
      </c>
      <c r="X1306" t="s"/>
      <c r="Y1306" t="s">
        <v>85</v>
      </c>
      <c r="Z1306">
        <f>HYPERLINK("https://hotelmonitor-cachepage.eclerx.com/savepage/tk_15432200235601974_sr_2047.html","info")</f>
        <v/>
      </c>
      <c r="AA1306" t="n">
        <v>3763</v>
      </c>
      <c r="AB1306" t="s"/>
      <c r="AC1306" t="s"/>
      <c r="AD1306" t="s">
        <v>86</v>
      </c>
      <c r="AE1306" t="s"/>
      <c r="AF1306" t="s"/>
      <c r="AG1306" t="s"/>
      <c r="AH1306" t="s"/>
      <c r="AI1306" t="s"/>
      <c r="AJ1306" t="s"/>
      <c r="AK1306" t="s">
        <v>87</v>
      </c>
      <c r="AL1306" t="s"/>
      <c r="AM1306" t="s"/>
      <c r="AN1306" t="s">
        <v>87</v>
      </c>
      <c r="AO1306" t="s">
        <v>88</v>
      </c>
      <c r="AP1306" t="n">
        <v>140</v>
      </c>
      <c r="AQ1306" t="s">
        <v>89</v>
      </c>
      <c r="AR1306" t="s">
        <v>97</v>
      </c>
      <c r="AS1306" t="s"/>
      <c r="AT1306" t="s">
        <v>91</v>
      </c>
      <c r="AU1306" t="s"/>
      <c r="AV1306" t="s"/>
      <c r="AW1306" t="s"/>
      <c r="AX1306" t="s"/>
      <c r="AY1306" t="n">
        <v>2267983</v>
      </c>
      <c r="AZ1306" t="s">
        <v>771</v>
      </c>
      <c r="BA1306" t="s"/>
      <c r="BB1306" t="n">
        <v>507706</v>
      </c>
      <c r="BC1306" t="n">
        <v>-16.55225</v>
      </c>
      <c r="BD1306" t="n">
        <v>28.415136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93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769</v>
      </c>
      <c r="F1307" t="n">
        <v>72219</v>
      </c>
      <c r="G1307" t="s">
        <v>74</v>
      </c>
      <c r="H1307" t="s">
        <v>75</v>
      </c>
      <c r="I1307" t="s"/>
      <c r="J1307" t="s">
        <v>76</v>
      </c>
      <c r="K1307" t="n">
        <v>42</v>
      </c>
      <c r="L1307" t="s">
        <v>77</v>
      </c>
      <c r="M1307" t="s"/>
      <c r="N1307" t="s">
        <v>78</v>
      </c>
      <c r="O1307" t="s">
        <v>79</v>
      </c>
      <c r="P1307" t="s">
        <v>770</v>
      </c>
      <c r="Q1307" t="s"/>
      <c r="R1307" t="s">
        <v>80</v>
      </c>
      <c r="S1307" t="s">
        <v>284</v>
      </c>
      <c r="T1307" t="s">
        <v>82</v>
      </c>
      <c r="U1307" t="s"/>
      <c r="V1307" t="s">
        <v>83</v>
      </c>
      <c r="W1307" t="s">
        <v>84</v>
      </c>
      <c r="X1307" t="s"/>
      <c r="Y1307" t="s">
        <v>85</v>
      </c>
      <c r="Z1307">
        <f>HYPERLINK("https://hotelmonitor-cachepage.eclerx.com/savepage/tk_15432200235601974_sr_2047.html","info")</f>
        <v/>
      </c>
      <c r="AA1307" t="n">
        <v>3763</v>
      </c>
      <c r="AB1307" t="s"/>
      <c r="AC1307" t="s"/>
      <c r="AD1307" t="s">
        <v>86</v>
      </c>
      <c r="AE1307" t="s"/>
      <c r="AF1307" t="s"/>
      <c r="AG1307" t="s"/>
      <c r="AH1307" t="s"/>
      <c r="AI1307" t="s"/>
      <c r="AJ1307" t="s"/>
      <c r="AK1307" t="s">
        <v>87</v>
      </c>
      <c r="AL1307" t="s"/>
      <c r="AM1307" t="s"/>
      <c r="AN1307" t="s">
        <v>87</v>
      </c>
      <c r="AO1307" t="s">
        <v>88</v>
      </c>
      <c r="AP1307" t="n">
        <v>140</v>
      </c>
      <c r="AQ1307" t="s">
        <v>89</v>
      </c>
      <c r="AR1307" t="s">
        <v>99</v>
      </c>
      <c r="AS1307" t="s"/>
      <c r="AT1307" t="s">
        <v>91</v>
      </c>
      <c r="AU1307" t="s"/>
      <c r="AV1307" t="s"/>
      <c r="AW1307" t="s"/>
      <c r="AX1307" t="s"/>
      <c r="AY1307" t="n">
        <v>2267983</v>
      </c>
      <c r="AZ1307" t="s">
        <v>771</v>
      </c>
      <c r="BA1307" t="s"/>
      <c r="BB1307" t="n">
        <v>507706</v>
      </c>
      <c r="BC1307" t="n">
        <v>-16.55225</v>
      </c>
      <c r="BD1307" t="n">
        <v>28.415136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93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769</v>
      </c>
      <c r="F1308" t="n">
        <v>72219</v>
      </c>
      <c r="G1308" t="s">
        <v>74</v>
      </c>
      <c r="H1308" t="s">
        <v>75</v>
      </c>
      <c r="I1308" t="s"/>
      <c r="J1308" t="s">
        <v>76</v>
      </c>
      <c r="K1308" t="n">
        <v>44</v>
      </c>
      <c r="L1308" t="s">
        <v>77</v>
      </c>
      <c r="M1308" t="s"/>
      <c r="N1308" t="s">
        <v>78</v>
      </c>
      <c r="O1308" t="s">
        <v>79</v>
      </c>
      <c r="P1308" t="s">
        <v>770</v>
      </c>
      <c r="Q1308" t="s"/>
      <c r="R1308" t="s">
        <v>80</v>
      </c>
      <c r="S1308" t="s">
        <v>194</v>
      </c>
      <c r="T1308" t="s">
        <v>82</v>
      </c>
      <c r="U1308" t="s"/>
      <c r="V1308" t="s">
        <v>83</v>
      </c>
      <c r="W1308" t="s">
        <v>84</v>
      </c>
      <c r="X1308" t="s"/>
      <c r="Y1308" t="s">
        <v>85</v>
      </c>
      <c r="Z1308">
        <f>HYPERLINK("https://hotelmonitor-cachepage.eclerx.com/savepage/tk_15432200235601974_sr_2047.html","info")</f>
        <v/>
      </c>
      <c r="AA1308" t="n">
        <v>3763</v>
      </c>
      <c r="AB1308" t="s"/>
      <c r="AC1308" t="s"/>
      <c r="AD1308" t="s">
        <v>86</v>
      </c>
      <c r="AE1308" t="s"/>
      <c r="AF1308" t="s"/>
      <c r="AG1308" t="s"/>
      <c r="AH1308" t="s"/>
      <c r="AI1308" t="s"/>
      <c r="AJ1308" t="s"/>
      <c r="AK1308" t="s">
        <v>87</v>
      </c>
      <c r="AL1308" t="s"/>
      <c r="AM1308" t="s"/>
      <c r="AN1308" t="s">
        <v>87</v>
      </c>
      <c r="AO1308" t="s">
        <v>88</v>
      </c>
      <c r="AP1308" t="n">
        <v>140</v>
      </c>
      <c r="AQ1308" t="s">
        <v>89</v>
      </c>
      <c r="AR1308" t="s">
        <v>106</v>
      </c>
      <c r="AS1308" t="s"/>
      <c r="AT1308" t="s">
        <v>91</v>
      </c>
      <c r="AU1308" t="s"/>
      <c r="AV1308" t="s"/>
      <c r="AW1308" t="s"/>
      <c r="AX1308" t="s"/>
      <c r="AY1308" t="n">
        <v>2267983</v>
      </c>
      <c r="AZ1308" t="s">
        <v>771</v>
      </c>
      <c r="BA1308" t="s"/>
      <c r="BB1308" t="n">
        <v>507706</v>
      </c>
      <c r="BC1308" t="n">
        <v>-16.55225</v>
      </c>
      <c r="BD1308" t="n">
        <v>28.415136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93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769</v>
      </c>
      <c r="F1309" t="n">
        <v>72219</v>
      </c>
      <c r="G1309" t="s">
        <v>74</v>
      </c>
      <c r="H1309" t="s">
        <v>75</v>
      </c>
      <c r="I1309" t="s"/>
      <c r="J1309" t="s">
        <v>76</v>
      </c>
      <c r="K1309" t="n">
        <v>48</v>
      </c>
      <c r="L1309" t="s">
        <v>77</v>
      </c>
      <c r="M1309" t="s"/>
      <c r="N1309" t="s">
        <v>78</v>
      </c>
      <c r="O1309" t="s">
        <v>79</v>
      </c>
      <c r="P1309" t="s">
        <v>770</v>
      </c>
      <c r="Q1309" t="s"/>
      <c r="R1309" t="s">
        <v>80</v>
      </c>
      <c r="S1309" t="s">
        <v>300</v>
      </c>
      <c r="T1309" t="s">
        <v>82</v>
      </c>
      <c r="U1309" t="s"/>
      <c r="V1309" t="s">
        <v>83</v>
      </c>
      <c r="W1309" t="s">
        <v>84</v>
      </c>
      <c r="X1309" t="s"/>
      <c r="Y1309" t="s">
        <v>85</v>
      </c>
      <c r="Z1309">
        <f>HYPERLINK("https://hotelmonitor-cachepage.eclerx.com/savepage/tk_15432200235601974_sr_2047.html","info")</f>
        <v/>
      </c>
      <c r="AA1309" t="n">
        <v>3763</v>
      </c>
      <c r="AB1309" t="s"/>
      <c r="AC1309" t="s"/>
      <c r="AD1309" t="s">
        <v>86</v>
      </c>
      <c r="AE1309" t="s"/>
      <c r="AF1309" t="s"/>
      <c r="AG1309" t="s"/>
      <c r="AH1309" t="s"/>
      <c r="AI1309" t="s"/>
      <c r="AJ1309" t="s"/>
      <c r="AK1309" t="s">
        <v>87</v>
      </c>
      <c r="AL1309" t="s"/>
      <c r="AM1309" t="s"/>
      <c r="AN1309" t="s">
        <v>87</v>
      </c>
      <c r="AO1309" t="s">
        <v>88</v>
      </c>
      <c r="AP1309" t="n">
        <v>140</v>
      </c>
      <c r="AQ1309" t="s">
        <v>89</v>
      </c>
      <c r="AR1309" t="s">
        <v>299</v>
      </c>
      <c r="AS1309" t="s"/>
      <c r="AT1309" t="s">
        <v>91</v>
      </c>
      <c r="AU1309" t="s"/>
      <c r="AV1309" t="s"/>
      <c r="AW1309" t="s"/>
      <c r="AX1309" t="s"/>
      <c r="AY1309" t="n">
        <v>2267983</v>
      </c>
      <c r="AZ1309" t="s">
        <v>771</v>
      </c>
      <c r="BA1309" t="s"/>
      <c r="BB1309" t="n">
        <v>507706</v>
      </c>
      <c r="BC1309" t="n">
        <v>-16.55225</v>
      </c>
      <c r="BD1309" t="n">
        <v>28.415136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93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769</v>
      </c>
      <c r="F1310" t="n">
        <v>72219</v>
      </c>
      <c r="G1310" t="s">
        <v>74</v>
      </c>
      <c r="H1310" t="s">
        <v>75</v>
      </c>
      <c r="I1310" t="s"/>
      <c r="J1310" t="s">
        <v>76</v>
      </c>
      <c r="K1310" t="n">
        <v>42</v>
      </c>
      <c r="L1310" t="s">
        <v>77</v>
      </c>
      <c r="M1310" t="s"/>
      <c r="N1310" t="s">
        <v>78</v>
      </c>
      <c r="O1310" t="s">
        <v>79</v>
      </c>
      <c r="P1310" t="s">
        <v>770</v>
      </c>
      <c r="Q1310" t="s"/>
      <c r="R1310" t="s">
        <v>80</v>
      </c>
      <c r="S1310" t="s">
        <v>284</v>
      </c>
      <c r="T1310" t="s">
        <v>82</v>
      </c>
      <c r="U1310" t="s"/>
      <c r="V1310" t="s">
        <v>83</v>
      </c>
      <c r="W1310" t="s">
        <v>84</v>
      </c>
      <c r="X1310" t="s"/>
      <c r="Y1310" t="s">
        <v>85</v>
      </c>
      <c r="Z1310">
        <f>HYPERLINK("https://hotelmonitor-cachepage.eclerx.com/savepage/tk_15432200235601974_sr_2047.html","info")</f>
        <v/>
      </c>
      <c r="AA1310" t="n">
        <v>3763</v>
      </c>
      <c r="AB1310" t="s"/>
      <c r="AC1310" t="s"/>
      <c r="AD1310" t="s">
        <v>86</v>
      </c>
      <c r="AE1310" t="s"/>
      <c r="AF1310" t="s"/>
      <c r="AG1310" t="s"/>
      <c r="AH1310" t="s"/>
      <c r="AI1310" t="s"/>
      <c r="AJ1310" t="s"/>
      <c r="AK1310" t="s">
        <v>87</v>
      </c>
      <c r="AL1310" t="s"/>
      <c r="AM1310" t="s"/>
      <c r="AN1310" t="s">
        <v>87</v>
      </c>
      <c r="AO1310" t="s">
        <v>88</v>
      </c>
      <c r="AP1310" t="n">
        <v>140</v>
      </c>
      <c r="AQ1310" t="s">
        <v>89</v>
      </c>
      <c r="AR1310" t="s">
        <v>90</v>
      </c>
      <c r="AS1310" t="s"/>
      <c r="AT1310" t="s">
        <v>91</v>
      </c>
      <c r="AU1310" t="s"/>
      <c r="AV1310" t="s"/>
      <c r="AW1310" t="s"/>
      <c r="AX1310" t="s"/>
      <c r="AY1310" t="n">
        <v>2267983</v>
      </c>
      <c r="AZ1310" t="s">
        <v>771</v>
      </c>
      <c r="BA1310" t="s"/>
      <c r="BB1310" t="n">
        <v>507706</v>
      </c>
      <c r="BC1310" t="n">
        <v>-16.55225</v>
      </c>
      <c r="BD1310" t="n">
        <v>28.415136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93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769</v>
      </c>
      <c r="F1311" t="n">
        <v>72219</v>
      </c>
      <c r="G1311" t="s">
        <v>74</v>
      </c>
      <c r="H1311" t="s">
        <v>75</v>
      </c>
      <c r="I1311" t="s"/>
      <c r="J1311" t="s">
        <v>76</v>
      </c>
      <c r="K1311" t="n">
        <v>47</v>
      </c>
      <c r="L1311" t="s">
        <v>77</v>
      </c>
      <c r="M1311" t="s"/>
      <c r="N1311" t="s">
        <v>78</v>
      </c>
      <c r="O1311" t="s">
        <v>79</v>
      </c>
      <c r="P1311" t="s">
        <v>770</v>
      </c>
      <c r="Q1311" t="s"/>
      <c r="R1311" t="s">
        <v>80</v>
      </c>
      <c r="S1311" t="s">
        <v>286</v>
      </c>
      <c r="T1311" t="s">
        <v>82</v>
      </c>
      <c r="U1311" t="s"/>
      <c r="V1311" t="s">
        <v>83</v>
      </c>
      <c r="W1311" t="s">
        <v>84</v>
      </c>
      <c r="X1311" t="s"/>
      <c r="Y1311" t="s">
        <v>85</v>
      </c>
      <c r="Z1311">
        <f>HYPERLINK("https://hotelmonitor-cachepage.eclerx.com/savepage/tk_15432200235601974_sr_2047.html","info")</f>
        <v/>
      </c>
      <c r="AA1311" t="n">
        <v>3763</v>
      </c>
      <c r="AB1311" t="s"/>
      <c r="AC1311" t="s"/>
      <c r="AD1311" t="s">
        <v>86</v>
      </c>
      <c r="AE1311" t="s"/>
      <c r="AF1311" t="s"/>
      <c r="AG1311" t="s"/>
      <c r="AH1311" t="s"/>
      <c r="AI1311" t="s"/>
      <c r="AJ1311" t="s"/>
      <c r="AK1311" t="s">
        <v>87</v>
      </c>
      <c r="AL1311" t="s"/>
      <c r="AM1311" t="s"/>
      <c r="AN1311" t="s">
        <v>87</v>
      </c>
      <c r="AO1311" t="s">
        <v>88</v>
      </c>
      <c r="AP1311" t="n">
        <v>140</v>
      </c>
      <c r="AQ1311" t="s">
        <v>89</v>
      </c>
      <c r="AR1311" t="s">
        <v>113</v>
      </c>
      <c r="AS1311" t="s"/>
      <c r="AT1311" t="s">
        <v>91</v>
      </c>
      <c r="AU1311" t="s"/>
      <c r="AV1311" t="s"/>
      <c r="AW1311" t="s"/>
      <c r="AX1311" t="s"/>
      <c r="AY1311" t="n">
        <v>2267983</v>
      </c>
      <c r="AZ1311" t="s">
        <v>771</v>
      </c>
      <c r="BA1311" t="s"/>
      <c r="BB1311" t="n">
        <v>507706</v>
      </c>
      <c r="BC1311" t="n">
        <v>-16.55225</v>
      </c>
      <c r="BD1311" t="n">
        <v>28.415136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93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769</v>
      </c>
      <c r="F1312" t="n">
        <v>72219</v>
      </c>
      <c r="G1312" t="s">
        <v>74</v>
      </c>
      <c r="H1312" t="s">
        <v>75</v>
      </c>
      <c r="I1312" t="s"/>
      <c r="J1312" t="s">
        <v>76</v>
      </c>
      <c r="K1312" t="n">
        <v>41</v>
      </c>
      <c r="L1312" t="s">
        <v>77</v>
      </c>
      <c r="M1312" t="s"/>
      <c r="N1312" t="s">
        <v>78</v>
      </c>
      <c r="O1312" t="s">
        <v>79</v>
      </c>
      <c r="P1312" t="s">
        <v>770</v>
      </c>
      <c r="Q1312" t="s"/>
      <c r="R1312" t="s">
        <v>80</v>
      </c>
      <c r="S1312" t="s">
        <v>360</v>
      </c>
      <c r="T1312" t="s">
        <v>82</v>
      </c>
      <c r="U1312" t="s"/>
      <c r="V1312" t="s">
        <v>83</v>
      </c>
      <c r="W1312" t="s">
        <v>84</v>
      </c>
      <c r="X1312" t="s"/>
      <c r="Y1312" t="s">
        <v>85</v>
      </c>
      <c r="Z1312">
        <f>HYPERLINK("https://hotelmonitor-cachepage.eclerx.com/savepage/tk_15432200235601974_sr_2047.html","info")</f>
        <v/>
      </c>
      <c r="AA1312" t="n">
        <v>3763</v>
      </c>
      <c r="AB1312" t="s"/>
      <c r="AC1312" t="s"/>
      <c r="AD1312" t="s">
        <v>86</v>
      </c>
      <c r="AE1312" t="s"/>
      <c r="AF1312" t="s"/>
      <c r="AG1312" t="s"/>
      <c r="AH1312" t="s"/>
      <c r="AI1312" t="s"/>
      <c r="AJ1312" t="s"/>
      <c r="AK1312" t="s">
        <v>87</v>
      </c>
      <c r="AL1312" t="s"/>
      <c r="AM1312" t="s"/>
      <c r="AN1312" t="s">
        <v>87</v>
      </c>
      <c r="AO1312" t="s">
        <v>88</v>
      </c>
      <c r="AP1312" t="n">
        <v>140</v>
      </c>
      <c r="AQ1312" t="s">
        <v>89</v>
      </c>
      <c r="AR1312" t="s">
        <v>116</v>
      </c>
      <c r="AS1312" t="s"/>
      <c r="AT1312" t="s">
        <v>91</v>
      </c>
      <c r="AU1312" t="s"/>
      <c r="AV1312" t="s"/>
      <c r="AW1312" t="s"/>
      <c r="AX1312" t="s"/>
      <c r="AY1312" t="n">
        <v>2267983</v>
      </c>
      <c r="AZ1312" t="s">
        <v>771</v>
      </c>
      <c r="BA1312" t="s"/>
      <c r="BB1312" t="n">
        <v>507706</v>
      </c>
      <c r="BC1312" t="n">
        <v>-16.55225</v>
      </c>
      <c r="BD1312" t="n">
        <v>28.415136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93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769</v>
      </c>
      <c r="F1313" t="n">
        <v>72219</v>
      </c>
      <c r="G1313" t="s">
        <v>74</v>
      </c>
      <c r="H1313" t="s">
        <v>75</v>
      </c>
      <c r="I1313" t="s"/>
      <c r="J1313" t="s">
        <v>76</v>
      </c>
      <c r="K1313" t="n">
        <v>42</v>
      </c>
      <c r="L1313" t="s">
        <v>77</v>
      </c>
      <c r="M1313" t="s"/>
      <c r="N1313" t="s">
        <v>78</v>
      </c>
      <c r="O1313" t="s">
        <v>79</v>
      </c>
      <c r="P1313" t="s">
        <v>770</v>
      </c>
      <c r="Q1313" t="s"/>
      <c r="R1313" t="s">
        <v>80</v>
      </c>
      <c r="S1313" t="s">
        <v>284</v>
      </c>
      <c r="T1313" t="s">
        <v>82</v>
      </c>
      <c r="U1313" t="s"/>
      <c r="V1313" t="s">
        <v>83</v>
      </c>
      <c r="W1313" t="s">
        <v>84</v>
      </c>
      <c r="X1313" t="s"/>
      <c r="Y1313" t="s">
        <v>85</v>
      </c>
      <c r="Z1313">
        <f>HYPERLINK("https://hotelmonitor-cachepage.eclerx.com/savepage/tk_15432200235601974_sr_2047.html","info")</f>
        <v/>
      </c>
      <c r="AA1313" t="n">
        <v>3763</v>
      </c>
      <c r="AB1313" t="s"/>
      <c r="AC1313" t="s"/>
      <c r="AD1313" t="s">
        <v>86</v>
      </c>
      <c r="AE1313" t="s"/>
      <c r="AF1313" t="s"/>
      <c r="AG1313" t="s"/>
      <c r="AH1313" t="s"/>
      <c r="AI1313" t="s"/>
      <c r="AJ1313" t="s"/>
      <c r="AK1313" t="s">
        <v>87</v>
      </c>
      <c r="AL1313" t="s"/>
      <c r="AM1313" t="s"/>
      <c r="AN1313" t="s">
        <v>87</v>
      </c>
      <c r="AO1313" t="s">
        <v>88</v>
      </c>
      <c r="AP1313" t="n">
        <v>140</v>
      </c>
      <c r="AQ1313" t="s">
        <v>89</v>
      </c>
      <c r="AR1313" t="s">
        <v>109</v>
      </c>
      <c r="AS1313" t="s"/>
      <c r="AT1313" t="s">
        <v>91</v>
      </c>
      <c r="AU1313" t="s"/>
      <c r="AV1313" t="s"/>
      <c r="AW1313" t="s"/>
      <c r="AX1313" t="s"/>
      <c r="AY1313" t="n">
        <v>2267983</v>
      </c>
      <c r="AZ1313" t="s">
        <v>771</v>
      </c>
      <c r="BA1313" t="s"/>
      <c r="BB1313" t="n">
        <v>507706</v>
      </c>
      <c r="BC1313" t="n">
        <v>-16.55225</v>
      </c>
      <c r="BD1313" t="n">
        <v>28.415136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93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769</v>
      </c>
      <c r="F1314" t="n">
        <v>72219</v>
      </c>
      <c r="G1314" t="s">
        <v>74</v>
      </c>
      <c r="H1314" t="s">
        <v>75</v>
      </c>
      <c r="I1314" t="s"/>
      <c r="J1314" t="s">
        <v>76</v>
      </c>
      <c r="K1314" t="n">
        <v>45</v>
      </c>
      <c r="L1314" t="s">
        <v>77</v>
      </c>
      <c r="M1314" t="s"/>
      <c r="N1314" t="s">
        <v>78</v>
      </c>
      <c r="O1314" t="s">
        <v>79</v>
      </c>
      <c r="P1314" t="s">
        <v>770</v>
      </c>
      <c r="Q1314" t="s"/>
      <c r="R1314" t="s">
        <v>80</v>
      </c>
      <c r="S1314" t="s">
        <v>332</v>
      </c>
      <c r="T1314" t="s">
        <v>82</v>
      </c>
      <c r="U1314" t="s"/>
      <c r="V1314" t="s">
        <v>83</v>
      </c>
      <c r="W1314" t="s">
        <v>84</v>
      </c>
      <c r="X1314" t="s"/>
      <c r="Y1314" t="s">
        <v>85</v>
      </c>
      <c r="Z1314">
        <f>HYPERLINK("https://hotelmonitor-cachepage.eclerx.com/savepage/tk_15432200235601974_sr_2047.html","info")</f>
        <v/>
      </c>
      <c r="AA1314" t="n">
        <v>3763</v>
      </c>
      <c r="AB1314" t="s"/>
      <c r="AC1314" t="s"/>
      <c r="AD1314" t="s">
        <v>86</v>
      </c>
      <c r="AE1314" t="s"/>
      <c r="AF1314" t="s"/>
      <c r="AG1314" t="s"/>
      <c r="AH1314" t="s"/>
      <c r="AI1314" t="s"/>
      <c r="AJ1314" t="s"/>
      <c r="AK1314" t="s">
        <v>87</v>
      </c>
      <c r="AL1314" t="s"/>
      <c r="AM1314" t="s"/>
      <c r="AN1314" t="s">
        <v>87</v>
      </c>
      <c r="AO1314" t="s">
        <v>88</v>
      </c>
      <c r="AP1314" t="n">
        <v>140</v>
      </c>
      <c r="AQ1314" t="s">
        <v>89</v>
      </c>
      <c r="AR1314" t="s">
        <v>111</v>
      </c>
      <c r="AS1314" t="s"/>
      <c r="AT1314" t="s">
        <v>91</v>
      </c>
      <c r="AU1314" t="s"/>
      <c r="AV1314" t="s"/>
      <c r="AW1314" t="s"/>
      <c r="AX1314" t="s"/>
      <c r="AY1314" t="n">
        <v>2267983</v>
      </c>
      <c r="AZ1314" t="s">
        <v>771</v>
      </c>
      <c r="BA1314" t="s"/>
      <c r="BB1314" t="n">
        <v>507706</v>
      </c>
      <c r="BC1314" t="n">
        <v>-16.55225</v>
      </c>
      <c r="BD1314" t="n">
        <v>28.415136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93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769</v>
      </c>
      <c r="F1315" t="n">
        <v>72219</v>
      </c>
      <c r="G1315" t="s">
        <v>74</v>
      </c>
      <c r="H1315" t="s">
        <v>75</v>
      </c>
      <c r="I1315" t="s"/>
      <c r="J1315" t="s">
        <v>76</v>
      </c>
      <c r="K1315" t="n">
        <v>41</v>
      </c>
      <c r="L1315" t="s">
        <v>77</v>
      </c>
      <c r="M1315" t="s"/>
      <c r="N1315" t="s">
        <v>78</v>
      </c>
      <c r="O1315" t="s">
        <v>79</v>
      </c>
      <c r="P1315" t="s">
        <v>770</v>
      </c>
      <c r="Q1315" t="s"/>
      <c r="R1315" t="s">
        <v>80</v>
      </c>
      <c r="S1315" t="s">
        <v>360</v>
      </c>
      <c r="T1315" t="s">
        <v>82</v>
      </c>
      <c r="U1315" t="s"/>
      <c r="V1315" t="s">
        <v>83</v>
      </c>
      <c r="W1315" t="s">
        <v>84</v>
      </c>
      <c r="X1315" t="s"/>
      <c r="Y1315" t="s">
        <v>85</v>
      </c>
      <c r="Z1315">
        <f>HYPERLINK("https://hotelmonitor-cachepage.eclerx.com/savepage/tk_15432200235601974_sr_2047.html","info")</f>
        <v/>
      </c>
      <c r="AA1315" t="n">
        <v>3763</v>
      </c>
      <c r="AB1315" t="s"/>
      <c r="AC1315" t="s"/>
      <c r="AD1315" t="s">
        <v>86</v>
      </c>
      <c r="AE1315" t="s"/>
      <c r="AF1315" t="s"/>
      <c r="AG1315" t="s"/>
      <c r="AH1315" t="s"/>
      <c r="AI1315" t="s"/>
      <c r="AJ1315" t="s"/>
      <c r="AK1315" t="s">
        <v>87</v>
      </c>
      <c r="AL1315" t="s"/>
      <c r="AM1315" t="s"/>
      <c r="AN1315" t="s">
        <v>87</v>
      </c>
      <c r="AO1315" t="s">
        <v>88</v>
      </c>
      <c r="AP1315" t="n">
        <v>140</v>
      </c>
      <c r="AQ1315" t="s">
        <v>89</v>
      </c>
      <c r="AR1315" t="s">
        <v>133</v>
      </c>
      <c r="AS1315" t="s"/>
      <c r="AT1315" t="s">
        <v>91</v>
      </c>
      <c r="AU1315" t="s"/>
      <c r="AV1315" t="s"/>
      <c r="AW1315" t="s"/>
      <c r="AX1315" t="s"/>
      <c r="AY1315" t="n">
        <v>2267983</v>
      </c>
      <c r="AZ1315" t="s">
        <v>771</v>
      </c>
      <c r="BA1315" t="s"/>
      <c r="BB1315" t="n">
        <v>507706</v>
      </c>
      <c r="BC1315" t="n">
        <v>-16.55225</v>
      </c>
      <c r="BD1315" t="n">
        <v>28.415136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93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772</v>
      </c>
      <c r="F1316" t="n">
        <v>72089</v>
      </c>
      <c r="G1316" t="s">
        <v>74</v>
      </c>
      <c r="H1316" t="s">
        <v>75</v>
      </c>
      <c r="I1316" t="s"/>
      <c r="J1316" t="s">
        <v>76</v>
      </c>
      <c r="K1316" t="n">
        <v>66</v>
      </c>
      <c r="L1316" t="s">
        <v>77</v>
      </c>
      <c r="M1316" t="s"/>
      <c r="N1316" t="s">
        <v>78</v>
      </c>
      <c r="O1316" t="s">
        <v>79</v>
      </c>
      <c r="P1316" t="s">
        <v>772</v>
      </c>
      <c r="Q1316" t="s"/>
      <c r="R1316" t="s">
        <v>80</v>
      </c>
      <c r="S1316" t="s">
        <v>120</v>
      </c>
      <c r="T1316" t="s">
        <v>82</v>
      </c>
      <c r="U1316" t="s"/>
      <c r="V1316" t="s">
        <v>83</v>
      </c>
      <c r="W1316" t="s">
        <v>84</v>
      </c>
      <c r="X1316" t="s"/>
      <c r="Y1316" t="s">
        <v>85</v>
      </c>
      <c r="Z1316">
        <f>HYPERLINK("https://hotelmonitor-cachepage.eclerx.com/savepage/tk_1543222732985025_sr_2047.html","info")</f>
        <v/>
      </c>
      <c r="AA1316" t="n">
        <v>293</v>
      </c>
      <c r="AB1316" t="s"/>
      <c r="AC1316" t="s"/>
      <c r="AD1316" t="s">
        <v>86</v>
      </c>
      <c r="AE1316" t="s"/>
      <c r="AF1316" t="s"/>
      <c r="AG1316" t="s"/>
      <c r="AH1316" t="s"/>
      <c r="AI1316" t="s"/>
      <c r="AJ1316" t="s"/>
      <c r="AK1316" t="s">
        <v>87</v>
      </c>
      <c r="AL1316" t="s"/>
      <c r="AM1316" t="s"/>
      <c r="AN1316" t="s">
        <v>87</v>
      </c>
      <c r="AO1316" t="s">
        <v>88</v>
      </c>
      <c r="AP1316" t="n">
        <v>520</v>
      </c>
      <c r="AQ1316" t="s">
        <v>89</v>
      </c>
      <c r="AR1316" t="s">
        <v>99</v>
      </c>
      <c r="AS1316" t="s"/>
      <c r="AT1316" t="s">
        <v>91</v>
      </c>
      <c r="AU1316" t="s"/>
      <c r="AV1316" t="s"/>
      <c r="AW1316" t="s"/>
      <c r="AX1316" t="s"/>
      <c r="AY1316" t="n">
        <v>2373003</v>
      </c>
      <c r="AZ1316" t="s">
        <v>773</v>
      </c>
      <c r="BA1316" t="s"/>
      <c r="BB1316" t="n">
        <v>264720</v>
      </c>
      <c r="BC1316" t="n">
        <v>-16.555408</v>
      </c>
      <c r="BD1316" t="n">
        <v>28.41086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93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772</v>
      </c>
      <c r="F1317" t="n">
        <v>72089</v>
      </c>
      <c r="G1317" t="s">
        <v>74</v>
      </c>
      <c r="H1317" t="s">
        <v>75</v>
      </c>
      <c r="I1317" t="s"/>
      <c r="J1317" t="s">
        <v>76</v>
      </c>
      <c r="K1317" t="n">
        <v>70</v>
      </c>
      <c r="L1317" t="s">
        <v>77</v>
      </c>
      <c r="M1317" t="s"/>
      <c r="N1317" t="s">
        <v>78</v>
      </c>
      <c r="O1317" t="s">
        <v>79</v>
      </c>
      <c r="P1317" t="s">
        <v>772</v>
      </c>
      <c r="Q1317" t="s"/>
      <c r="R1317" t="s">
        <v>80</v>
      </c>
      <c r="S1317" t="s">
        <v>183</v>
      </c>
      <c r="T1317" t="s">
        <v>82</v>
      </c>
      <c r="U1317" t="s"/>
      <c r="V1317" t="s">
        <v>83</v>
      </c>
      <c r="W1317" t="s">
        <v>84</v>
      </c>
      <c r="X1317" t="s"/>
      <c r="Y1317" t="s">
        <v>85</v>
      </c>
      <c r="Z1317">
        <f>HYPERLINK("https://hotelmonitor-cachepage.eclerx.com/savepage/tk_1543222732985025_sr_2047.html","info")</f>
        <v/>
      </c>
      <c r="AA1317" t="n">
        <v>293</v>
      </c>
      <c r="AB1317" t="s"/>
      <c r="AC1317" t="s"/>
      <c r="AD1317" t="s">
        <v>86</v>
      </c>
      <c r="AE1317" t="s"/>
      <c r="AF1317" t="s"/>
      <c r="AG1317" t="s"/>
      <c r="AH1317" t="s"/>
      <c r="AI1317" t="s"/>
      <c r="AJ1317" t="s"/>
      <c r="AK1317" t="s">
        <v>87</v>
      </c>
      <c r="AL1317" t="s"/>
      <c r="AM1317" t="s"/>
      <c r="AN1317" t="s">
        <v>87</v>
      </c>
      <c r="AO1317" t="s">
        <v>88</v>
      </c>
      <c r="AP1317" t="n">
        <v>520</v>
      </c>
      <c r="AQ1317" t="s">
        <v>89</v>
      </c>
      <c r="AR1317" t="s">
        <v>106</v>
      </c>
      <c r="AS1317" t="s"/>
      <c r="AT1317" t="s">
        <v>91</v>
      </c>
      <c r="AU1317" t="s"/>
      <c r="AV1317" t="s"/>
      <c r="AW1317" t="s"/>
      <c r="AX1317" t="s"/>
      <c r="AY1317" t="n">
        <v>2373003</v>
      </c>
      <c r="AZ1317" t="s">
        <v>773</v>
      </c>
      <c r="BA1317" t="s"/>
      <c r="BB1317" t="n">
        <v>264720</v>
      </c>
      <c r="BC1317" t="n">
        <v>-16.555408</v>
      </c>
      <c r="BD1317" t="n">
        <v>28.41086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93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772</v>
      </c>
      <c r="F1318" t="n">
        <v>72089</v>
      </c>
      <c r="G1318" t="s">
        <v>74</v>
      </c>
      <c r="H1318" t="s">
        <v>75</v>
      </c>
      <c r="I1318" t="s"/>
      <c r="J1318" t="s">
        <v>76</v>
      </c>
      <c r="K1318" t="n">
        <v>67</v>
      </c>
      <c r="L1318" t="s">
        <v>77</v>
      </c>
      <c r="M1318" t="s"/>
      <c r="N1318" t="s">
        <v>78</v>
      </c>
      <c r="O1318" t="s">
        <v>79</v>
      </c>
      <c r="P1318" t="s">
        <v>772</v>
      </c>
      <c r="Q1318" t="s"/>
      <c r="R1318" t="s">
        <v>80</v>
      </c>
      <c r="S1318" t="s">
        <v>381</v>
      </c>
      <c r="T1318" t="s">
        <v>82</v>
      </c>
      <c r="U1318" t="s"/>
      <c r="V1318" t="s">
        <v>83</v>
      </c>
      <c r="W1318" t="s">
        <v>84</v>
      </c>
      <c r="X1318" t="s"/>
      <c r="Y1318" t="s">
        <v>85</v>
      </c>
      <c r="Z1318">
        <f>HYPERLINK("https://hotelmonitor-cachepage.eclerx.com/savepage/tk_1543222732985025_sr_2047.html","info")</f>
        <v/>
      </c>
      <c r="AA1318" t="n">
        <v>293</v>
      </c>
      <c r="AB1318" t="s"/>
      <c r="AC1318" t="s"/>
      <c r="AD1318" t="s">
        <v>86</v>
      </c>
      <c r="AE1318" t="s"/>
      <c r="AF1318" t="s"/>
      <c r="AG1318" t="s"/>
      <c r="AH1318" t="s"/>
      <c r="AI1318" t="s"/>
      <c r="AJ1318" t="s"/>
      <c r="AK1318" t="s">
        <v>87</v>
      </c>
      <c r="AL1318" t="s"/>
      <c r="AM1318" t="s"/>
      <c r="AN1318" t="s">
        <v>87</v>
      </c>
      <c r="AO1318" t="s">
        <v>88</v>
      </c>
      <c r="AP1318" t="n">
        <v>520</v>
      </c>
      <c r="AQ1318" t="s">
        <v>89</v>
      </c>
      <c r="AR1318" t="s">
        <v>90</v>
      </c>
      <c r="AS1318" t="s"/>
      <c r="AT1318" t="s">
        <v>91</v>
      </c>
      <c r="AU1318" t="s"/>
      <c r="AV1318" t="s"/>
      <c r="AW1318" t="s"/>
      <c r="AX1318" t="s"/>
      <c r="AY1318" t="n">
        <v>2373003</v>
      </c>
      <c r="AZ1318" t="s">
        <v>773</v>
      </c>
      <c r="BA1318" t="s"/>
      <c r="BB1318" t="n">
        <v>264720</v>
      </c>
      <c r="BC1318" t="n">
        <v>-16.555408</v>
      </c>
      <c r="BD1318" t="n">
        <v>28.41086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93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772</v>
      </c>
      <c r="F1319" t="n">
        <v>72089</v>
      </c>
      <c r="G1319" t="s">
        <v>74</v>
      </c>
      <c r="H1319" t="s">
        <v>75</v>
      </c>
      <c r="I1319" t="s"/>
      <c r="J1319" t="s">
        <v>76</v>
      </c>
      <c r="K1319" t="n">
        <v>67</v>
      </c>
      <c r="L1319" t="s">
        <v>77</v>
      </c>
      <c r="M1319" t="s"/>
      <c r="N1319" t="s">
        <v>78</v>
      </c>
      <c r="O1319" t="s">
        <v>79</v>
      </c>
      <c r="P1319" t="s">
        <v>772</v>
      </c>
      <c r="Q1319" t="s"/>
      <c r="R1319" t="s">
        <v>80</v>
      </c>
      <c r="S1319" t="s">
        <v>381</v>
      </c>
      <c r="T1319" t="s">
        <v>82</v>
      </c>
      <c r="U1319" t="s"/>
      <c r="V1319" t="s">
        <v>83</v>
      </c>
      <c r="W1319" t="s">
        <v>84</v>
      </c>
      <c r="X1319" t="s"/>
      <c r="Y1319" t="s">
        <v>85</v>
      </c>
      <c r="Z1319">
        <f>HYPERLINK("https://hotelmonitor-cachepage.eclerx.com/savepage/tk_1543222732985025_sr_2047.html","info")</f>
        <v/>
      </c>
      <c r="AA1319" t="n">
        <v>293</v>
      </c>
      <c r="AB1319" t="s"/>
      <c r="AC1319" t="s"/>
      <c r="AD1319" t="s">
        <v>86</v>
      </c>
      <c r="AE1319" t="s"/>
      <c r="AF1319" t="s"/>
      <c r="AG1319" t="s"/>
      <c r="AH1319" t="s"/>
      <c r="AI1319" t="s"/>
      <c r="AJ1319" t="s"/>
      <c r="AK1319" t="s">
        <v>87</v>
      </c>
      <c r="AL1319" t="s"/>
      <c r="AM1319" t="s"/>
      <c r="AN1319" t="s">
        <v>87</v>
      </c>
      <c r="AO1319" t="s">
        <v>88</v>
      </c>
      <c r="AP1319" t="n">
        <v>520</v>
      </c>
      <c r="AQ1319" t="s">
        <v>89</v>
      </c>
      <c r="AR1319" t="s">
        <v>109</v>
      </c>
      <c r="AS1319" t="s"/>
      <c r="AT1319" t="s">
        <v>91</v>
      </c>
      <c r="AU1319" t="s"/>
      <c r="AV1319" t="s"/>
      <c r="AW1319" t="s"/>
      <c r="AX1319" t="s"/>
      <c r="AY1319" t="n">
        <v>2373003</v>
      </c>
      <c r="AZ1319" t="s">
        <v>773</v>
      </c>
      <c r="BA1319" t="s"/>
      <c r="BB1319" t="n">
        <v>264720</v>
      </c>
      <c r="BC1319" t="n">
        <v>-16.555408</v>
      </c>
      <c r="BD1319" t="n">
        <v>28.41086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93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772</v>
      </c>
      <c r="F1320" t="n">
        <v>72089</v>
      </c>
      <c r="G1320" t="s">
        <v>74</v>
      </c>
      <c r="H1320" t="s">
        <v>75</v>
      </c>
      <c r="I1320" t="s"/>
      <c r="J1320" t="s">
        <v>76</v>
      </c>
      <c r="K1320" t="n">
        <v>70</v>
      </c>
      <c r="L1320" t="s">
        <v>77</v>
      </c>
      <c r="M1320" t="s"/>
      <c r="N1320" t="s">
        <v>78</v>
      </c>
      <c r="O1320" t="s">
        <v>79</v>
      </c>
      <c r="P1320" t="s">
        <v>772</v>
      </c>
      <c r="Q1320" t="s"/>
      <c r="R1320" t="s">
        <v>80</v>
      </c>
      <c r="S1320" t="s">
        <v>183</v>
      </c>
      <c r="T1320" t="s">
        <v>82</v>
      </c>
      <c r="U1320" t="s"/>
      <c r="V1320" t="s">
        <v>83</v>
      </c>
      <c r="W1320" t="s">
        <v>84</v>
      </c>
      <c r="X1320" t="s"/>
      <c r="Y1320" t="s">
        <v>85</v>
      </c>
      <c r="Z1320">
        <f>HYPERLINK("https://hotelmonitor-cachepage.eclerx.com/savepage/tk_1543222732985025_sr_2047.html","info")</f>
        <v/>
      </c>
      <c r="AA1320" t="n">
        <v>293</v>
      </c>
      <c r="AB1320" t="s"/>
      <c r="AC1320" t="s"/>
      <c r="AD1320" t="s">
        <v>86</v>
      </c>
      <c r="AE1320" t="s"/>
      <c r="AF1320" t="s"/>
      <c r="AG1320" t="s"/>
      <c r="AH1320" t="s"/>
      <c r="AI1320" t="s"/>
      <c r="AJ1320" t="s"/>
      <c r="AK1320" t="s">
        <v>87</v>
      </c>
      <c r="AL1320" t="s"/>
      <c r="AM1320" t="s"/>
      <c r="AN1320" t="s">
        <v>87</v>
      </c>
      <c r="AO1320" t="s">
        <v>88</v>
      </c>
      <c r="AP1320" t="n">
        <v>520</v>
      </c>
      <c r="AQ1320" t="s">
        <v>89</v>
      </c>
      <c r="AR1320" t="s">
        <v>113</v>
      </c>
      <c r="AS1320" t="s"/>
      <c r="AT1320" t="s">
        <v>91</v>
      </c>
      <c r="AU1320" t="s"/>
      <c r="AV1320" t="s"/>
      <c r="AW1320" t="s"/>
      <c r="AX1320" t="s"/>
      <c r="AY1320" t="n">
        <v>2373003</v>
      </c>
      <c r="AZ1320" t="s">
        <v>773</v>
      </c>
      <c r="BA1320" t="s"/>
      <c r="BB1320" t="n">
        <v>264720</v>
      </c>
      <c r="BC1320" t="n">
        <v>-16.555408</v>
      </c>
      <c r="BD1320" t="n">
        <v>28.41086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93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772</v>
      </c>
      <c r="F1321" t="n">
        <v>72089</v>
      </c>
      <c r="G1321" t="s">
        <v>74</v>
      </c>
      <c r="H1321" t="s">
        <v>75</v>
      </c>
      <c r="I1321" t="s"/>
      <c r="J1321" t="s">
        <v>76</v>
      </c>
      <c r="K1321" t="n">
        <v>74</v>
      </c>
      <c r="L1321" t="s">
        <v>77</v>
      </c>
      <c r="M1321" t="s"/>
      <c r="N1321" t="s">
        <v>78</v>
      </c>
      <c r="O1321" t="s">
        <v>79</v>
      </c>
      <c r="P1321" t="s">
        <v>772</v>
      </c>
      <c r="Q1321" t="s"/>
      <c r="R1321" t="s">
        <v>80</v>
      </c>
      <c r="S1321" t="s">
        <v>246</v>
      </c>
      <c r="T1321" t="s">
        <v>82</v>
      </c>
      <c r="U1321" t="s"/>
      <c r="V1321" t="s">
        <v>83</v>
      </c>
      <c r="W1321" t="s">
        <v>84</v>
      </c>
      <c r="X1321" t="s"/>
      <c r="Y1321" t="s">
        <v>85</v>
      </c>
      <c r="Z1321">
        <f>HYPERLINK("https://hotelmonitor-cachepage.eclerx.com/savepage/tk_1543222732985025_sr_2047.html","info")</f>
        <v/>
      </c>
      <c r="AA1321" t="n">
        <v>293</v>
      </c>
      <c r="AB1321" t="s"/>
      <c r="AC1321" t="s"/>
      <c r="AD1321" t="s">
        <v>86</v>
      </c>
      <c r="AE1321" t="s"/>
      <c r="AF1321" t="s"/>
      <c r="AG1321" t="s"/>
      <c r="AH1321" t="s"/>
      <c r="AI1321" t="s"/>
      <c r="AJ1321" t="s"/>
      <c r="AK1321" t="s">
        <v>87</v>
      </c>
      <c r="AL1321" t="s"/>
      <c r="AM1321" t="s"/>
      <c r="AN1321" t="s">
        <v>87</v>
      </c>
      <c r="AO1321" t="s">
        <v>88</v>
      </c>
      <c r="AP1321" t="n">
        <v>520</v>
      </c>
      <c r="AQ1321" t="s">
        <v>89</v>
      </c>
      <c r="AR1321" t="s">
        <v>105</v>
      </c>
      <c r="AS1321" t="s"/>
      <c r="AT1321" t="s">
        <v>91</v>
      </c>
      <c r="AU1321" t="s"/>
      <c r="AV1321" t="s"/>
      <c r="AW1321" t="s"/>
      <c r="AX1321" t="s"/>
      <c r="AY1321" t="n">
        <v>2373003</v>
      </c>
      <c r="AZ1321" t="s">
        <v>773</v>
      </c>
      <c r="BA1321" t="s"/>
      <c r="BB1321" t="n">
        <v>264720</v>
      </c>
      <c r="BC1321" t="n">
        <v>-16.555408</v>
      </c>
      <c r="BD1321" t="n">
        <v>28.41086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93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772</v>
      </c>
      <c r="F1322" t="n">
        <v>72089</v>
      </c>
      <c r="G1322" t="s">
        <v>74</v>
      </c>
      <c r="H1322" t="s">
        <v>75</v>
      </c>
      <c r="I1322" t="s"/>
      <c r="J1322" t="s">
        <v>76</v>
      </c>
      <c r="K1322" t="n">
        <v>70</v>
      </c>
      <c r="L1322" t="s">
        <v>77</v>
      </c>
      <c r="M1322" t="s"/>
      <c r="N1322" t="s">
        <v>78</v>
      </c>
      <c r="O1322" t="s">
        <v>79</v>
      </c>
      <c r="P1322" t="s">
        <v>772</v>
      </c>
      <c r="Q1322" t="s"/>
      <c r="R1322" t="s">
        <v>80</v>
      </c>
      <c r="S1322" t="s">
        <v>183</v>
      </c>
      <c r="T1322" t="s">
        <v>82</v>
      </c>
      <c r="U1322" t="s"/>
      <c r="V1322" t="s">
        <v>83</v>
      </c>
      <c r="W1322" t="s">
        <v>84</v>
      </c>
      <c r="X1322" t="s"/>
      <c r="Y1322" t="s">
        <v>85</v>
      </c>
      <c r="Z1322">
        <f>HYPERLINK("https://hotelmonitor-cachepage.eclerx.com/savepage/tk_1543222732985025_sr_2047.html","info")</f>
        <v/>
      </c>
      <c r="AA1322" t="n">
        <v>293</v>
      </c>
      <c r="AB1322" t="s"/>
      <c r="AC1322" t="s"/>
      <c r="AD1322" t="s">
        <v>86</v>
      </c>
      <c r="AE1322" t="s"/>
      <c r="AF1322" t="s"/>
      <c r="AG1322" t="s"/>
      <c r="AH1322" t="s"/>
      <c r="AI1322" t="s"/>
      <c r="AJ1322" t="s"/>
      <c r="AK1322" t="s">
        <v>87</v>
      </c>
      <c r="AL1322" t="s"/>
      <c r="AM1322" t="s"/>
      <c r="AN1322" t="s">
        <v>87</v>
      </c>
      <c r="AO1322" t="s">
        <v>88</v>
      </c>
      <c r="AP1322" t="n">
        <v>520</v>
      </c>
      <c r="AQ1322" t="s">
        <v>89</v>
      </c>
      <c r="AR1322" t="s">
        <v>96</v>
      </c>
      <c r="AS1322" t="s"/>
      <c r="AT1322" t="s">
        <v>91</v>
      </c>
      <c r="AU1322" t="s"/>
      <c r="AV1322" t="s"/>
      <c r="AW1322" t="s"/>
      <c r="AX1322" t="s"/>
      <c r="AY1322" t="n">
        <v>2373003</v>
      </c>
      <c r="AZ1322" t="s">
        <v>773</v>
      </c>
      <c r="BA1322" t="s"/>
      <c r="BB1322" t="n">
        <v>264720</v>
      </c>
      <c r="BC1322" t="n">
        <v>-16.555408</v>
      </c>
      <c r="BD1322" t="n">
        <v>28.41086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93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772</v>
      </c>
      <c r="F1323" t="n">
        <v>72089</v>
      </c>
      <c r="G1323" t="s">
        <v>74</v>
      </c>
      <c r="H1323" t="s">
        <v>75</v>
      </c>
      <c r="I1323" t="s"/>
      <c r="J1323" t="s">
        <v>76</v>
      </c>
      <c r="K1323" t="n">
        <v>70</v>
      </c>
      <c r="L1323" t="s">
        <v>77</v>
      </c>
      <c r="M1323" t="s"/>
      <c r="N1323" t="s">
        <v>78</v>
      </c>
      <c r="O1323" t="s">
        <v>79</v>
      </c>
      <c r="P1323" t="s">
        <v>772</v>
      </c>
      <c r="Q1323" t="s"/>
      <c r="R1323" t="s">
        <v>80</v>
      </c>
      <c r="S1323" t="s">
        <v>183</v>
      </c>
      <c r="T1323" t="s">
        <v>82</v>
      </c>
      <c r="U1323" t="s"/>
      <c r="V1323" t="s">
        <v>83</v>
      </c>
      <c r="W1323" t="s">
        <v>84</v>
      </c>
      <c r="X1323" t="s"/>
      <c r="Y1323" t="s">
        <v>85</v>
      </c>
      <c r="Z1323">
        <f>HYPERLINK("https://hotelmonitor-cachepage.eclerx.com/savepage/tk_1543222732985025_sr_2047.html","info")</f>
        <v/>
      </c>
      <c r="AA1323" t="n">
        <v>293</v>
      </c>
      <c r="AB1323" t="s"/>
      <c r="AC1323" t="s"/>
      <c r="AD1323" t="s">
        <v>86</v>
      </c>
      <c r="AE1323" t="s"/>
      <c r="AF1323" t="s"/>
      <c r="AG1323" t="s"/>
      <c r="AH1323" t="s"/>
      <c r="AI1323" t="s"/>
      <c r="AJ1323" t="s"/>
      <c r="AK1323" t="s">
        <v>87</v>
      </c>
      <c r="AL1323" t="s"/>
      <c r="AM1323" t="s"/>
      <c r="AN1323" t="s">
        <v>87</v>
      </c>
      <c r="AO1323" t="s">
        <v>88</v>
      </c>
      <c r="AP1323" t="n">
        <v>520</v>
      </c>
      <c r="AQ1323" t="s">
        <v>89</v>
      </c>
      <c r="AR1323" t="s">
        <v>299</v>
      </c>
      <c r="AS1323" t="s"/>
      <c r="AT1323" t="s">
        <v>91</v>
      </c>
      <c r="AU1323" t="s"/>
      <c r="AV1323" t="s"/>
      <c r="AW1323" t="s"/>
      <c r="AX1323" t="s"/>
      <c r="AY1323" t="n">
        <v>2373003</v>
      </c>
      <c r="AZ1323" t="s">
        <v>773</v>
      </c>
      <c r="BA1323" t="s"/>
      <c r="BB1323" t="n">
        <v>264720</v>
      </c>
      <c r="BC1323" t="n">
        <v>-16.555408</v>
      </c>
      <c r="BD1323" t="n">
        <v>28.41086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93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772</v>
      </c>
      <c r="F1324" t="n">
        <v>72089</v>
      </c>
      <c r="G1324" t="s">
        <v>74</v>
      </c>
      <c r="H1324" t="s">
        <v>75</v>
      </c>
      <c r="I1324" t="s"/>
      <c r="J1324" t="s">
        <v>76</v>
      </c>
      <c r="K1324" t="n">
        <v>71</v>
      </c>
      <c r="L1324" t="s">
        <v>77</v>
      </c>
      <c r="M1324" t="s"/>
      <c r="N1324" t="s">
        <v>78</v>
      </c>
      <c r="O1324" t="s">
        <v>79</v>
      </c>
      <c r="P1324" t="s">
        <v>772</v>
      </c>
      <c r="Q1324" t="s"/>
      <c r="R1324" t="s">
        <v>80</v>
      </c>
      <c r="S1324" t="s">
        <v>187</v>
      </c>
      <c r="T1324" t="s">
        <v>82</v>
      </c>
      <c r="U1324" t="s"/>
      <c r="V1324" t="s">
        <v>83</v>
      </c>
      <c r="W1324" t="s">
        <v>84</v>
      </c>
      <c r="X1324" t="s"/>
      <c r="Y1324" t="s">
        <v>85</v>
      </c>
      <c r="Z1324">
        <f>HYPERLINK("https://hotelmonitor-cachepage.eclerx.com/savepage/tk_1543222732985025_sr_2047.html","info")</f>
        <v/>
      </c>
      <c r="AA1324" t="n">
        <v>293</v>
      </c>
      <c r="AB1324" t="s"/>
      <c r="AC1324" t="s"/>
      <c r="AD1324" t="s">
        <v>86</v>
      </c>
      <c r="AE1324" t="s"/>
      <c r="AF1324" t="s"/>
      <c r="AG1324" t="s"/>
      <c r="AH1324" t="s"/>
      <c r="AI1324" t="s"/>
      <c r="AJ1324" t="s"/>
      <c r="AK1324" t="s">
        <v>87</v>
      </c>
      <c r="AL1324" t="s"/>
      <c r="AM1324" t="s"/>
      <c r="AN1324" t="s">
        <v>87</v>
      </c>
      <c r="AO1324" t="s">
        <v>88</v>
      </c>
      <c r="AP1324" t="n">
        <v>520</v>
      </c>
      <c r="AQ1324" t="s">
        <v>89</v>
      </c>
      <c r="AR1324" t="s">
        <v>111</v>
      </c>
      <c r="AS1324" t="s"/>
      <c r="AT1324" t="s">
        <v>91</v>
      </c>
      <c r="AU1324" t="s"/>
      <c r="AV1324" t="s"/>
      <c r="AW1324" t="s"/>
      <c r="AX1324" t="s"/>
      <c r="AY1324" t="n">
        <v>2373003</v>
      </c>
      <c r="AZ1324" t="s">
        <v>773</v>
      </c>
      <c r="BA1324" t="s"/>
      <c r="BB1324" t="n">
        <v>264720</v>
      </c>
      <c r="BC1324" t="n">
        <v>-16.555408</v>
      </c>
      <c r="BD1324" t="n">
        <v>28.41086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93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774</v>
      </c>
      <c r="F1325" t="n">
        <v>-1</v>
      </c>
      <c r="G1325" t="s">
        <v>74</v>
      </c>
      <c r="H1325" t="s">
        <v>75</v>
      </c>
      <c r="I1325" t="s"/>
      <c r="J1325" t="s">
        <v>76</v>
      </c>
      <c r="K1325" t="n">
        <v>27</v>
      </c>
      <c r="L1325" t="s">
        <v>77</v>
      </c>
      <c r="M1325" t="s"/>
      <c r="N1325" t="s">
        <v>78</v>
      </c>
      <c r="O1325" t="s">
        <v>79</v>
      </c>
      <c r="P1325" t="s">
        <v>774</v>
      </c>
      <c r="Q1325" t="s"/>
      <c r="R1325" t="s">
        <v>80</v>
      </c>
      <c r="S1325" t="s">
        <v>171</v>
      </c>
      <c r="T1325" t="s">
        <v>82</v>
      </c>
      <c r="U1325" t="s"/>
      <c r="V1325" t="s">
        <v>83</v>
      </c>
      <c r="W1325" t="s">
        <v>84</v>
      </c>
      <c r="X1325" t="s"/>
      <c r="Y1325" t="s">
        <v>85</v>
      </c>
      <c r="Z1325">
        <f>HYPERLINK("https://hotelmonitor-cachepage.eclerx.com/savepage/tk_15432227813945754_sr_2047.html","info")</f>
        <v/>
      </c>
      <c r="AA1325" t="n">
        <v>-2267698</v>
      </c>
      <c r="AB1325" t="s"/>
      <c r="AC1325" t="s"/>
      <c r="AD1325" t="s">
        <v>86</v>
      </c>
      <c r="AE1325" t="s"/>
      <c r="AF1325" t="s"/>
      <c r="AG1325" t="s"/>
      <c r="AH1325" t="s"/>
      <c r="AI1325" t="s"/>
      <c r="AJ1325" t="s"/>
      <c r="AK1325" t="s">
        <v>87</v>
      </c>
      <c r="AL1325" t="s"/>
      <c r="AM1325" t="s"/>
      <c r="AN1325" t="s">
        <v>87</v>
      </c>
      <c r="AO1325" t="s">
        <v>88</v>
      </c>
      <c r="AP1325" t="n">
        <v>527</v>
      </c>
      <c r="AQ1325" t="s">
        <v>89</v>
      </c>
      <c r="AR1325" t="s">
        <v>96</v>
      </c>
      <c r="AS1325" t="s"/>
      <c r="AT1325" t="s">
        <v>91</v>
      </c>
      <c r="AU1325" t="s"/>
      <c r="AV1325" t="s"/>
      <c r="AW1325" t="s"/>
      <c r="AX1325" t="s"/>
      <c r="AY1325" t="n">
        <v>2267698</v>
      </c>
      <c r="AZ1325" t="s">
        <v>775</v>
      </c>
      <c r="BA1325" t="s"/>
      <c r="BB1325" t="n">
        <v>670944</v>
      </c>
      <c r="BC1325" t="n">
        <v>-16.545547</v>
      </c>
      <c r="BD1325" t="n">
        <v>28.410778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93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774</v>
      </c>
      <c r="F1326" t="n">
        <v>-1</v>
      </c>
      <c r="G1326" t="s">
        <v>74</v>
      </c>
      <c r="H1326" t="s">
        <v>75</v>
      </c>
      <c r="I1326" t="s"/>
      <c r="J1326" t="s">
        <v>76</v>
      </c>
      <c r="K1326" t="n">
        <v>27</v>
      </c>
      <c r="L1326" t="s">
        <v>77</v>
      </c>
      <c r="M1326" t="s"/>
      <c r="N1326" t="s">
        <v>78</v>
      </c>
      <c r="O1326" t="s">
        <v>79</v>
      </c>
      <c r="P1326" t="s">
        <v>774</v>
      </c>
      <c r="Q1326" t="s"/>
      <c r="R1326" t="s">
        <v>80</v>
      </c>
      <c r="S1326" t="s">
        <v>171</v>
      </c>
      <c r="T1326" t="s">
        <v>82</v>
      </c>
      <c r="U1326" t="s"/>
      <c r="V1326" t="s">
        <v>83</v>
      </c>
      <c r="W1326" t="s">
        <v>84</v>
      </c>
      <c r="X1326" t="s"/>
      <c r="Y1326" t="s">
        <v>85</v>
      </c>
      <c r="Z1326">
        <f>HYPERLINK("https://hotelmonitor-cachepage.eclerx.com/savepage/tk_15432227813945754_sr_2047.html","info")</f>
        <v/>
      </c>
      <c r="AA1326" t="n">
        <v>-2267698</v>
      </c>
      <c r="AB1326" t="s"/>
      <c r="AC1326" t="s"/>
      <c r="AD1326" t="s">
        <v>86</v>
      </c>
      <c r="AE1326" t="s"/>
      <c r="AF1326" t="s"/>
      <c r="AG1326" t="s"/>
      <c r="AH1326" t="s"/>
      <c r="AI1326" t="s"/>
      <c r="AJ1326" t="s"/>
      <c r="AK1326" t="s">
        <v>87</v>
      </c>
      <c r="AL1326" t="s"/>
      <c r="AM1326" t="s"/>
      <c r="AN1326" t="s">
        <v>87</v>
      </c>
      <c r="AO1326" t="s">
        <v>88</v>
      </c>
      <c r="AP1326" t="n">
        <v>527</v>
      </c>
      <c r="AQ1326" t="s">
        <v>89</v>
      </c>
      <c r="AR1326" t="s">
        <v>96</v>
      </c>
      <c r="AS1326" t="s"/>
      <c r="AT1326" t="s">
        <v>91</v>
      </c>
      <c r="AU1326" t="s"/>
      <c r="AV1326" t="s"/>
      <c r="AW1326" t="s"/>
      <c r="AX1326" t="s"/>
      <c r="AY1326" t="n">
        <v>2267698</v>
      </c>
      <c r="AZ1326" t="s">
        <v>775</v>
      </c>
      <c r="BA1326" t="s"/>
      <c r="BB1326" t="n">
        <v>670944</v>
      </c>
      <c r="BC1326" t="n">
        <v>-16.545547</v>
      </c>
      <c r="BD1326" t="n">
        <v>28.410778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93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776</v>
      </c>
      <c r="F1327" t="n">
        <v>72079</v>
      </c>
      <c r="G1327" t="s">
        <v>74</v>
      </c>
      <c r="H1327" t="s">
        <v>75</v>
      </c>
      <c r="I1327" t="s"/>
      <c r="J1327" t="s">
        <v>76</v>
      </c>
      <c r="K1327" t="n">
        <v>208</v>
      </c>
      <c r="L1327" t="s">
        <v>77</v>
      </c>
      <c r="M1327" t="s"/>
      <c r="N1327" t="s">
        <v>78</v>
      </c>
      <c r="O1327" t="s">
        <v>79</v>
      </c>
      <c r="P1327" t="s">
        <v>776</v>
      </c>
      <c r="Q1327" t="s"/>
      <c r="R1327" t="s">
        <v>80</v>
      </c>
      <c r="S1327" t="s">
        <v>777</v>
      </c>
      <c r="T1327" t="s">
        <v>82</v>
      </c>
      <c r="U1327" t="s"/>
      <c r="V1327" t="s">
        <v>83</v>
      </c>
      <c r="W1327" t="s">
        <v>84</v>
      </c>
      <c r="X1327" t="s"/>
      <c r="Y1327" t="s">
        <v>85</v>
      </c>
      <c r="Z1327">
        <f>HYPERLINK("https://hotelmonitor-cachepage.eclerx.com/savepage/tk_15432196209523208_sr_2047.html","info")</f>
        <v/>
      </c>
      <c r="AA1327" t="n">
        <v>2088</v>
      </c>
      <c r="AB1327" t="s"/>
      <c r="AC1327" t="s"/>
      <c r="AD1327" t="s">
        <v>86</v>
      </c>
      <c r="AE1327" t="s"/>
      <c r="AF1327" t="s"/>
      <c r="AG1327" t="s"/>
      <c r="AH1327" t="s"/>
      <c r="AI1327" t="s"/>
      <c r="AJ1327" t="s"/>
      <c r="AK1327" t="s">
        <v>87</v>
      </c>
      <c r="AL1327" t="s"/>
      <c r="AM1327" t="s"/>
      <c r="AN1327" t="s">
        <v>87</v>
      </c>
      <c r="AO1327" t="s">
        <v>88</v>
      </c>
      <c r="AP1327" t="n">
        <v>84</v>
      </c>
      <c r="AQ1327" t="s">
        <v>89</v>
      </c>
      <c r="AR1327" t="s">
        <v>99</v>
      </c>
      <c r="AS1327" t="s"/>
      <c r="AT1327" t="s">
        <v>91</v>
      </c>
      <c r="AU1327" t="s"/>
      <c r="AV1327" t="s"/>
      <c r="AW1327" t="s"/>
      <c r="AX1327" t="s"/>
      <c r="AY1327" t="n">
        <v>2267720</v>
      </c>
      <c r="AZ1327" t="s">
        <v>778</v>
      </c>
      <c r="BA1327" t="s"/>
      <c r="BB1327" t="n">
        <v>255203</v>
      </c>
      <c r="BC1327" t="n">
        <v>-16.735268</v>
      </c>
      <c r="BD1327" t="n">
        <v>28.05637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93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776</v>
      </c>
      <c r="F1328" t="n">
        <v>72079</v>
      </c>
      <c r="G1328" t="s">
        <v>74</v>
      </c>
      <c r="H1328" t="s">
        <v>75</v>
      </c>
      <c r="I1328" t="s"/>
      <c r="J1328" t="s">
        <v>76</v>
      </c>
      <c r="K1328" t="n">
        <v>243</v>
      </c>
      <c r="L1328" t="s">
        <v>77</v>
      </c>
      <c r="M1328" t="s"/>
      <c r="N1328" t="s">
        <v>78</v>
      </c>
      <c r="O1328" t="s">
        <v>79</v>
      </c>
      <c r="P1328" t="s">
        <v>776</v>
      </c>
      <c r="Q1328" t="s"/>
      <c r="R1328" t="s">
        <v>80</v>
      </c>
      <c r="S1328" t="s">
        <v>672</v>
      </c>
      <c r="T1328" t="s">
        <v>82</v>
      </c>
      <c r="U1328" t="s"/>
      <c r="V1328" t="s">
        <v>83</v>
      </c>
      <c r="W1328" t="s">
        <v>84</v>
      </c>
      <c r="X1328" t="s"/>
      <c r="Y1328" t="s">
        <v>85</v>
      </c>
      <c r="Z1328">
        <f>HYPERLINK("https://hotelmonitor-cachepage.eclerx.com/savepage/tk_15432196209523208_sr_2047.html","info")</f>
        <v/>
      </c>
      <c r="AA1328" t="n">
        <v>2088</v>
      </c>
      <c r="AB1328" t="s"/>
      <c r="AC1328" t="s"/>
      <c r="AD1328" t="s">
        <v>86</v>
      </c>
      <c r="AE1328" t="s"/>
      <c r="AF1328" t="s"/>
      <c r="AG1328" t="s"/>
      <c r="AH1328" t="s"/>
      <c r="AI1328" t="s"/>
      <c r="AJ1328" t="s"/>
      <c r="AK1328" t="s">
        <v>87</v>
      </c>
      <c r="AL1328" t="s"/>
      <c r="AM1328" t="s"/>
      <c r="AN1328" t="s">
        <v>87</v>
      </c>
      <c r="AO1328" t="s">
        <v>88</v>
      </c>
      <c r="AP1328" t="n">
        <v>84</v>
      </c>
      <c r="AQ1328" t="s">
        <v>89</v>
      </c>
      <c r="AR1328" t="s">
        <v>95</v>
      </c>
      <c r="AS1328" t="s"/>
      <c r="AT1328" t="s">
        <v>91</v>
      </c>
      <c r="AU1328" t="s"/>
      <c r="AV1328" t="s"/>
      <c r="AW1328" t="s"/>
      <c r="AX1328" t="s"/>
      <c r="AY1328" t="n">
        <v>2267720</v>
      </c>
      <c r="AZ1328" t="s">
        <v>778</v>
      </c>
      <c r="BA1328" t="s"/>
      <c r="BB1328" t="n">
        <v>255203</v>
      </c>
      <c r="BC1328" t="n">
        <v>-16.735268</v>
      </c>
      <c r="BD1328" t="n">
        <v>28.05637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93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776</v>
      </c>
      <c r="F1329" t="n">
        <v>72079</v>
      </c>
      <c r="G1329" t="s">
        <v>74</v>
      </c>
      <c r="H1329" t="s">
        <v>75</v>
      </c>
      <c r="I1329" t="s"/>
      <c r="J1329" t="s">
        <v>76</v>
      </c>
      <c r="K1329" t="n">
        <v>259</v>
      </c>
      <c r="L1329" t="s">
        <v>77</v>
      </c>
      <c r="M1329" t="s"/>
      <c r="N1329" t="s">
        <v>78</v>
      </c>
      <c r="O1329" t="s">
        <v>79</v>
      </c>
      <c r="P1329" t="s">
        <v>776</v>
      </c>
      <c r="Q1329" t="s"/>
      <c r="R1329" t="s">
        <v>80</v>
      </c>
      <c r="S1329" t="s">
        <v>374</v>
      </c>
      <c r="T1329" t="s">
        <v>82</v>
      </c>
      <c r="U1329" t="s"/>
      <c r="V1329" t="s">
        <v>83</v>
      </c>
      <c r="W1329" t="s">
        <v>84</v>
      </c>
      <c r="X1329" t="s"/>
      <c r="Y1329" t="s">
        <v>85</v>
      </c>
      <c r="Z1329">
        <f>HYPERLINK("https://hotelmonitor-cachepage.eclerx.com/savepage/tk_15432196209523208_sr_2047.html","info")</f>
        <v/>
      </c>
      <c r="AA1329" t="n">
        <v>2088</v>
      </c>
      <c r="AB1329" t="s"/>
      <c r="AC1329" t="s"/>
      <c r="AD1329" t="s">
        <v>86</v>
      </c>
      <c r="AE1329" t="s"/>
      <c r="AF1329" t="s"/>
      <c r="AG1329" t="s"/>
      <c r="AH1329" t="s"/>
      <c r="AI1329" t="s"/>
      <c r="AJ1329" t="s"/>
      <c r="AK1329" t="s">
        <v>87</v>
      </c>
      <c r="AL1329" t="s"/>
      <c r="AM1329" t="s"/>
      <c r="AN1329" t="s">
        <v>87</v>
      </c>
      <c r="AO1329" t="s">
        <v>88</v>
      </c>
      <c r="AP1329" t="n">
        <v>84</v>
      </c>
      <c r="AQ1329" t="s">
        <v>89</v>
      </c>
      <c r="AR1329" t="s">
        <v>96</v>
      </c>
      <c r="AS1329" t="s"/>
      <c r="AT1329" t="s">
        <v>91</v>
      </c>
      <c r="AU1329" t="s"/>
      <c r="AV1329" t="s"/>
      <c r="AW1329" t="s"/>
      <c r="AX1329" t="s"/>
      <c r="AY1329" t="n">
        <v>2267720</v>
      </c>
      <c r="AZ1329" t="s">
        <v>778</v>
      </c>
      <c r="BA1329" t="s"/>
      <c r="BB1329" t="n">
        <v>255203</v>
      </c>
      <c r="BC1329" t="n">
        <v>-16.735268</v>
      </c>
      <c r="BD1329" t="n">
        <v>28.05637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93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776</v>
      </c>
      <c r="F1330" t="n">
        <v>72079</v>
      </c>
      <c r="G1330" t="s">
        <v>74</v>
      </c>
      <c r="H1330" t="s">
        <v>75</v>
      </c>
      <c r="I1330" t="s"/>
      <c r="J1330" t="s">
        <v>76</v>
      </c>
      <c r="K1330" t="n">
        <v>244</v>
      </c>
      <c r="L1330" t="s">
        <v>77</v>
      </c>
      <c r="M1330" t="s"/>
      <c r="N1330" t="s">
        <v>78</v>
      </c>
      <c r="O1330" t="s">
        <v>79</v>
      </c>
      <c r="P1330" t="s">
        <v>776</v>
      </c>
      <c r="Q1330" t="s"/>
      <c r="R1330" t="s">
        <v>80</v>
      </c>
      <c r="S1330" t="s">
        <v>399</v>
      </c>
      <c r="T1330" t="s">
        <v>82</v>
      </c>
      <c r="U1330" t="s"/>
      <c r="V1330" t="s">
        <v>83</v>
      </c>
      <c r="W1330" t="s">
        <v>84</v>
      </c>
      <c r="X1330" t="s"/>
      <c r="Y1330" t="s">
        <v>85</v>
      </c>
      <c r="Z1330">
        <f>HYPERLINK("https://hotelmonitor-cachepage.eclerx.com/savepage/tk_15432196209523208_sr_2047.html","info")</f>
        <v/>
      </c>
      <c r="AA1330" t="n">
        <v>2088</v>
      </c>
      <c r="AB1330" t="s"/>
      <c r="AC1330" t="s"/>
      <c r="AD1330" t="s">
        <v>86</v>
      </c>
      <c r="AE1330" t="s"/>
      <c r="AF1330" t="s"/>
      <c r="AG1330" t="s"/>
      <c r="AH1330" t="s"/>
      <c r="AI1330" t="s"/>
      <c r="AJ1330" t="s"/>
      <c r="AK1330" t="s">
        <v>87</v>
      </c>
      <c r="AL1330" t="s"/>
      <c r="AM1330" t="s"/>
      <c r="AN1330" t="s">
        <v>87</v>
      </c>
      <c r="AO1330" t="s">
        <v>88</v>
      </c>
      <c r="AP1330" t="n">
        <v>84</v>
      </c>
      <c r="AQ1330" t="s">
        <v>89</v>
      </c>
      <c r="AR1330" t="s">
        <v>97</v>
      </c>
      <c r="AS1330" t="s"/>
      <c r="AT1330" t="s">
        <v>91</v>
      </c>
      <c r="AU1330" t="s"/>
      <c r="AV1330" t="s"/>
      <c r="AW1330" t="s"/>
      <c r="AX1330" t="s"/>
      <c r="AY1330" t="n">
        <v>2267720</v>
      </c>
      <c r="AZ1330" t="s">
        <v>778</v>
      </c>
      <c r="BA1330" t="s"/>
      <c r="BB1330" t="n">
        <v>255203</v>
      </c>
      <c r="BC1330" t="n">
        <v>-16.735268</v>
      </c>
      <c r="BD1330" t="n">
        <v>28.05637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93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776</v>
      </c>
      <c r="F1331" t="n">
        <v>72079</v>
      </c>
      <c r="G1331" t="s">
        <v>74</v>
      </c>
      <c r="H1331" t="s">
        <v>75</v>
      </c>
      <c r="I1331" t="s"/>
      <c r="J1331" t="s">
        <v>76</v>
      </c>
      <c r="K1331" t="n">
        <v>216</v>
      </c>
      <c r="L1331" t="s">
        <v>77</v>
      </c>
      <c r="M1331" t="s"/>
      <c r="N1331" t="s">
        <v>78</v>
      </c>
      <c r="O1331" t="s">
        <v>79</v>
      </c>
      <c r="P1331" t="s">
        <v>776</v>
      </c>
      <c r="Q1331" t="s"/>
      <c r="R1331" t="s">
        <v>80</v>
      </c>
      <c r="S1331" t="s">
        <v>779</v>
      </c>
      <c r="T1331" t="s">
        <v>82</v>
      </c>
      <c r="U1331" t="s"/>
      <c r="V1331" t="s">
        <v>83</v>
      </c>
      <c r="W1331" t="s">
        <v>84</v>
      </c>
      <c r="X1331" t="s"/>
      <c r="Y1331" t="s">
        <v>85</v>
      </c>
      <c r="Z1331">
        <f>HYPERLINK("https://hotelmonitor-cachepage.eclerx.com/savepage/tk_15432196209523208_sr_2047.html","info")</f>
        <v/>
      </c>
      <c r="AA1331" t="n">
        <v>2088</v>
      </c>
      <c r="AB1331" t="s"/>
      <c r="AC1331" t="s"/>
      <c r="AD1331" t="s">
        <v>86</v>
      </c>
      <c r="AE1331" t="s"/>
      <c r="AF1331" t="s"/>
      <c r="AG1331" t="s"/>
      <c r="AH1331" t="s"/>
      <c r="AI1331" t="s"/>
      <c r="AJ1331" t="s"/>
      <c r="AK1331" t="s">
        <v>87</v>
      </c>
      <c r="AL1331" t="s"/>
      <c r="AM1331" t="s"/>
      <c r="AN1331" t="s">
        <v>87</v>
      </c>
      <c r="AO1331" t="s">
        <v>88</v>
      </c>
      <c r="AP1331" t="n">
        <v>84</v>
      </c>
      <c r="AQ1331" t="s">
        <v>89</v>
      </c>
      <c r="AR1331" t="s">
        <v>90</v>
      </c>
      <c r="AS1331" t="s"/>
      <c r="AT1331" t="s">
        <v>91</v>
      </c>
      <c r="AU1331" t="s"/>
      <c r="AV1331" t="s"/>
      <c r="AW1331" t="s"/>
      <c r="AX1331" t="s"/>
      <c r="AY1331" t="n">
        <v>2267720</v>
      </c>
      <c r="AZ1331" t="s">
        <v>778</v>
      </c>
      <c r="BA1331" t="s"/>
      <c r="BB1331" t="n">
        <v>255203</v>
      </c>
      <c r="BC1331" t="n">
        <v>-16.735268</v>
      </c>
      <c r="BD1331" t="n">
        <v>28.05637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93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776</v>
      </c>
      <c r="F1332" t="n">
        <v>72079</v>
      </c>
      <c r="G1332" t="s">
        <v>74</v>
      </c>
      <c r="H1332" t="s">
        <v>75</v>
      </c>
      <c r="I1332" t="s"/>
      <c r="J1332" t="s">
        <v>76</v>
      </c>
      <c r="K1332" t="n">
        <v>257</v>
      </c>
      <c r="L1332" t="s">
        <v>77</v>
      </c>
      <c r="M1332" t="s"/>
      <c r="N1332" t="s">
        <v>78</v>
      </c>
      <c r="O1332" t="s">
        <v>79</v>
      </c>
      <c r="P1332" t="s">
        <v>776</v>
      </c>
      <c r="Q1332" t="s"/>
      <c r="R1332" t="s">
        <v>80</v>
      </c>
      <c r="S1332" t="s">
        <v>780</v>
      </c>
      <c r="T1332" t="s">
        <v>82</v>
      </c>
      <c r="U1332" t="s"/>
      <c r="V1332" t="s">
        <v>83</v>
      </c>
      <c r="W1332" t="s">
        <v>84</v>
      </c>
      <c r="X1332" t="s"/>
      <c r="Y1332" t="s">
        <v>85</v>
      </c>
      <c r="Z1332">
        <f>HYPERLINK("https://hotelmonitor-cachepage.eclerx.com/savepage/tk_15432196209523208_sr_2047.html","info")</f>
        <v/>
      </c>
      <c r="AA1332" t="n">
        <v>2088</v>
      </c>
      <c r="AB1332" t="s"/>
      <c r="AC1332" t="s"/>
      <c r="AD1332" t="s">
        <v>86</v>
      </c>
      <c r="AE1332" t="s"/>
      <c r="AF1332" t="s"/>
      <c r="AG1332" t="s"/>
      <c r="AH1332" t="s"/>
      <c r="AI1332" t="s"/>
      <c r="AJ1332" t="s"/>
      <c r="AK1332" t="s">
        <v>87</v>
      </c>
      <c r="AL1332" t="s"/>
      <c r="AM1332" t="s"/>
      <c r="AN1332" t="s">
        <v>87</v>
      </c>
      <c r="AO1332" t="s">
        <v>88</v>
      </c>
      <c r="AP1332" t="n">
        <v>84</v>
      </c>
      <c r="AQ1332" t="s">
        <v>89</v>
      </c>
      <c r="AR1332" t="s">
        <v>109</v>
      </c>
      <c r="AS1332" t="s"/>
      <c r="AT1332" t="s">
        <v>91</v>
      </c>
      <c r="AU1332" t="s"/>
      <c r="AV1332" t="s"/>
      <c r="AW1332" t="s"/>
      <c r="AX1332" t="s"/>
      <c r="AY1332" t="n">
        <v>2267720</v>
      </c>
      <c r="AZ1332" t="s">
        <v>778</v>
      </c>
      <c r="BA1332" t="s"/>
      <c r="BB1332" t="n">
        <v>255203</v>
      </c>
      <c r="BC1332" t="n">
        <v>-16.735268</v>
      </c>
      <c r="BD1332" t="n">
        <v>28.05637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93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776</v>
      </c>
      <c r="F1333" t="n">
        <v>72079</v>
      </c>
      <c r="G1333" t="s">
        <v>74</v>
      </c>
      <c r="H1333" t="s">
        <v>75</v>
      </c>
      <c r="I1333" t="s"/>
      <c r="J1333" t="s">
        <v>76</v>
      </c>
      <c r="K1333" t="n">
        <v>242</v>
      </c>
      <c r="L1333" t="s">
        <v>77</v>
      </c>
      <c r="M1333" t="s"/>
      <c r="N1333" t="s">
        <v>78</v>
      </c>
      <c r="O1333" t="s">
        <v>79</v>
      </c>
      <c r="P1333" t="s">
        <v>776</v>
      </c>
      <c r="Q1333" t="s"/>
      <c r="R1333" t="s">
        <v>80</v>
      </c>
      <c r="S1333" t="s">
        <v>716</v>
      </c>
      <c r="T1333" t="s">
        <v>82</v>
      </c>
      <c r="U1333" t="s"/>
      <c r="V1333" t="s">
        <v>83</v>
      </c>
      <c r="W1333" t="s">
        <v>84</v>
      </c>
      <c r="X1333" t="s"/>
      <c r="Y1333" t="s">
        <v>85</v>
      </c>
      <c r="Z1333">
        <f>HYPERLINK("https://hotelmonitor-cachepage.eclerx.com/savepage/tk_15432196209523208_sr_2047.html","info")</f>
        <v/>
      </c>
      <c r="AA1333" t="n">
        <v>2088</v>
      </c>
      <c r="AB1333" t="s"/>
      <c r="AC1333" t="s"/>
      <c r="AD1333" t="s">
        <v>86</v>
      </c>
      <c r="AE1333" t="s"/>
      <c r="AF1333" t="s"/>
      <c r="AG1333" t="s"/>
      <c r="AH1333" t="s"/>
      <c r="AI1333" t="s"/>
      <c r="AJ1333" t="s"/>
      <c r="AK1333" t="s">
        <v>87</v>
      </c>
      <c r="AL1333" t="s"/>
      <c r="AM1333" t="s"/>
      <c r="AN1333" t="s">
        <v>87</v>
      </c>
      <c r="AO1333" t="s">
        <v>88</v>
      </c>
      <c r="AP1333" t="n">
        <v>84</v>
      </c>
      <c r="AQ1333" t="s">
        <v>89</v>
      </c>
      <c r="AR1333" t="s">
        <v>113</v>
      </c>
      <c r="AS1333" t="s"/>
      <c r="AT1333" t="s">
        <v>91</v>
      </c>
      <c r="AU1333" t="s"/>
      <c r="AV1333" t="s"/>
      <c r="AW1333" t="s"/>
      <c r="AX1333" t="s"/>
      <c r="AY1333" t="n">
        <v>2267720</v>
      </c>
      <c r="AZ1333" t="s">
        <v>778</v>
      </c>
      <c r="BA1333" t="s"/>
      <c r="BB1333" t="n">
        <v>255203</v>
      </c>
      <c r="BC1333" t="n">
        <v>-16.735268</v>
      </c>
      <c r="BD1333" t="n">
        <v>28.05637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93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776</v>
      </c>
      <c r="F1334" t="n">
        <v>72079</v>
      </c>
      <c r="G1334" t="s">
        <v>74</v>
      </c>
      <c r="H1334" t="s">
        <v>75</v>
      </c>
      <c r="I1334" t="s"/>
      <c r="J1334" t="s">
        <v>76</v>
      </c>
      <c r="K1334" t="n">
        <v>243</v>
      </c>
      <c r="L1334" t="s">
        <v>77</v>
      </c>
      <c r="M1334" t="s"/>
      <c r="N1334" t="s">
        <v>78</v>
      </c>
      <c r="O1334" t="s">
        <v>79</v>
      </c>
      <c r="P1334" t="s">
        <v>776</v>
      </c>
      <c r="Q1334" t="s"/>
      <c r="R1334" t="s">
        <v>80</v>
      </c>
      <c r="S1334" t="s">
        <v>672</v>
      </c>
      <c r="T1334" t="s">
        <v>82</v>
      </c>
      <c r="U1334" t="s"/>
      <c r="V1334" t="s">
        <v>83</v>
      </c>
      <c r="W1334" t="s">
        <v>84</v>
      </c>
      <c r="X1334" t="s"/>
      <c r="Y1334" t="s">
        <v>85</v>
      </c>
      <c r="Z1334">
        <f>HYPERLINK("https://hotelmonitor-cachepage.eclerx.com/savepage/tk_15432196209523208_sr_2047.html","info")</f>
        <v/>
      </c>
      <c r="AA1334" t="n">
        <v>2088</v>
      </c>
      <c r="AB1334" t="s"/>
      <c r="AC1334" t="s"/>
      <c r="AD1334" t="s">
        <v>86</v>
      </c>
      <c r="AE1334" t="s"/>
      <c r="AF1334" t="s"/>
      <c r="AG1334" t="s"/>
      <c r="AH1334" t="s"/>
      <c r="AI1334" t="s"/>
      <c r="AJ1334" t="s"/>
      <c r="AK1334" t="s">
        <v>87</v>
      </c>
      <c r="AL1334" t="s"/>
      <c r="AM1334" t="s"/>
      <c r="AN1334" t="s">
        <v>87</v>
      </c>
      <c r="AO1334" t="s">
        <v>88</v>
      </c>
      <c r="AP1334" t="n">
        <v>84</v>
      </c>
      <c r="AQ1334" t="s">
        <v>89</v>
      </c>
      <c r="AR1334" t="s">
        <v>116</v>
      </c>
      <c r="AS1334" t="s"/>
      <c r="AT1334" t="s">
        <v>91</v>
      </c>
      <c r="AU1334" t="s"/>
      <c r="AV1334" t="s"/>
      <c r="AW1334" t="s"/>
      <c r="AX1334" t="s"/>
      <c r="AY1334" t="n">
        <v>2267720</v>
      </c>
      <c r="AZ1334" t="s">
        <v>778</v>
      </c>
      <c r="BA1334" t="s"/>
      <c r="BB1334" t="n">
        <v>255203</v>
      </c>
      <c r="BC1334" t="n">
        <v>-16.735268</v>
      </c>
      <c r="BD1334" t="n">
        <v>28.05637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93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776</v>
      </c>
      <c r="F1335" t="n">
        <v>72079</v>
      </c>
      <c r="G1335" t="s">
        <v>74</v>
      </c>
      <c r="H1335" t="s">
        <v>75</v>
      </c>
      <c r="I1335" t="s"/>
      <c r="J1335" t="s">
        <v>76</v>
      </c>
      <c r="K1335" t="n">
        <v>230</v>
      </c>
      <c r="L1335" t="s">
        <v>77</v>
      </c>
      <c r="M1335" t="s"/>
      <c r="N1335" t="s">
        <v>78</v>
      </c>
      <c r="O1335" t="s">
        <v>79</v>
      </c>
      <c r="P1335" t="s">
        <v>776</v>
      </c>
      <c r="Q1335" t="s"/>
      <c r="R1335" t="s">
        <v>80</v>
      </c>
      <c r="S1335" t="s">
        <v>781</v>
      </c>
      <c r="T1335" t="s">
        <v>82</v>
      </c>
      <c r="U1335" t="s"/>
      <c r="V1335" t="s">
        <v>83</v>
      </c>
      <c r="W1335" t="s">
        <v>84</v>
      </c>
      <c r="X1335" t="s"/>
      <c r="Y1335" t="s">
        <v>85</v>
      </c>
      <c r="Z1335">
        <f>HYPERLINK("https://hotelmonitor-cachepage.eclerx.com/savepage/tk_15432196209523208_sr_2047.html","info")</f>
        <v/>
      </c>
      <c r="AA1335" t="n">
        <v>2088</v>
      </c>
      <c r="AB1335" t="s"/>
      <c r="AC1335" t="s"/>
      <c r="AD1335" t="s">
        <v>86</v>
      </c>
      <c r="AE1335" t="s"/>
      <c r="AF1335" t="s"/>
      <c r="AG1335" t="s"/>
      <c r="AH1335" t="s"/>
      <c r="AI1335" t="s"/>
      <c r="AJ1335" t="s"/>
      <c r="AK1335" t="s">
        <v>87</v>
      </c>
      <c r="AL1335" t="s"/>
      <c r="AM1335" t="s"/>
      <c r="AN1335" t="s">
        <v>87</v>
      </c>
      <c r="AO1335" t="s">
        <v>88</v>
      </c>
      <c r="AP1335" t="n">
        <v>84</v>
      </c>
      <c r="AQ1335" t="s">
        <v>89</v>
      </c>
      <c r="AR1335" t="s">
        <v>101</v>
      </c>
      <c r="AS1335" t="s"/>
      <c r="AT1335" t="s">
        <v>91</v>
      </c>
      <c r="AU1335" t="s"/>
      <c r="AV1335" t="s"/>
      <c r="AW1335" t="s"/>
      <c r="AX1335" t="s"/>
      <c r="AY1335" t="n">
        <v>2267720</v>
      </c>
      <c r="AZ1335" t="s">
        <v>778</v>
      </c>
      <c r="BA1335" t="s"/>
      <c r="BB1335" t="n">
        <v>255203</v>
      </c>
      <c r="BC1335" t="n">
        <v>-16.735268</v>
      </c>
      <c r="BD1335" t="n">
        <v>28.05637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93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776</v>
      </c>
      <c r="F1336" t="n">
        <v>72079</v>
      </c>
      <c r="G1336" t="s">
        <v>74</v>
      </c>
      <c r="H1336" t="s">
        <v>75</v>
      </c>
      <c r="I1336" t="s"/>
      <c r="J1336" t="s">
        <v>76</v>
      </c>
      <c r="K1336" t="n">
        <v>258</v>
      </c>
      <c r="L1336" t="s">
        <v>77</v>
      </c>
      <c r="M1336" t="s"/>
      <c r="N1336" t="s">
        <v>78</v>
      </c>
      <c r="O1336" t="s">
        <v>79</v>
      </c>
      <c r="P1336" t="s">
        <v>776</v>
      </c>
      <c r="Q1336" t="s"/>
      <c r="R1336" t="s">
        <v>80</v>
      </c>
      <c r="S1336" t="s">
        <v>678</v>
      </c>
      <c r="T1336" t="s">
        <v>82</v>
      </c>
      <c r="U1336" t="s"/>
      <c r="V1336" t="s">
        <v>83</v>
      </c>
      <c r="W1336" t="s">
        <v>84</v>
      </c>
      <c r="X1336" t="s"/>
      <c r="Y1336" t="s">
        <v>85</v>
      </c>
      <c r="Z1336">
        <f>HYPERLINK("https://hotelmonitor-cachepage.eclerx.com/savepage/tk_15432196209523208_sr_2047.html","info")</f>
        <v/>
      </c>
      <c r="AA1336" t="n">
        <v>2088</v>
      </c>
      <c r="AB1336" t="s"/>
      <c r="AC1336" t="s"/>
      <c r="AD1336" t="s">
        <v>86</v>
      </c>
      <c r="AE1336" t="s"/>
      <c r="AF1336" t="s"/>
      <c r="AG1336" t="s"/>
      <c r="AH1336" t="s"/>
      <c r="AI1336" t="s"/>
      <c r="AJ1336" t="s"/>
      <c r="AK1336" t="s">
        <v>87</v>
      </c>
      <c r="AL1336" t="s"/>
      <c r="AM1336" t="s"/>
      <c r="AN1336" t="s">
        <v>87</v>
      </c>
      <c r="AO1336" t="s">
        <v>88</v>
      </c>
      <c r="AP1336" t="n">
        <v>84</v>
      </c>
      <c r="AQ1336" t="s">
        <v>89</v>
      </c>
      <c r="AR1336" t="s">
        <v>111</v>
      </c>
      <c r="AS1336" t="s"/>
      <c r="AT1336" t="s">
        <v>91</v>
      </c>
      <c r="AU1336" t="s"/>
      <c r="AV1336" t="s"/>
      <c r="AW1336" t="s"/>
      <c r="AX1336" t="s"/>
      <c r="AY1336" t="n">
        <v>2267720</v>
      </c>
      <c r="AZ1336" t="s">
        <v>778</v>
      </c>
      <c r="BA1336" t="s"/>
      <c r="BB1336" t="n">
        <v>255203</v>
      </c>
      <c r="BC1336" t="n">
        <v>-16.735268</v>
      </c>
      <c r="BD1336" t="n">
        <v>28.05637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93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782</v>
      </c>
      <c r="F1337" t="s"/>
      <c r="G1337" t="s">
        <v>74</v>
      </c>
      <c r="H1337" t="s">
        <v>75</v>
      </c>
      <c r="I1337" t="s"/>
      <c r="J1337" t="s">
        <v>76</v>
      </c>
      <c r="K1337" t="n">
        <v>22</v>
      </c>
      <c r="L1337" t="s">
        <v>77</v>
      </c>
      <c r="M1337" t="s"/>
      <c r="N1337" t="s">
        <v>78</v>
      </c>
      <c r="O1337" t="s">
        <v>79</v>
      </c>
      <c r="P1337" t="s">
        <v>782</v>
      </c>
      <c r="Q1337" t="s"/>
      <c r="R1337" t="s">
        <v>80</v>
      </c>
      <c r="S1337" t="s">
        <v>783</v>
      </c>
      <c r="T1337" t="s">
        <v>82</v>
      </c>
      <c r="U1337" t="s"/>
      <c r="V1337" t="s">
        <v>83</v>
      </c>
      <c r="W1337" t="s">
        <v>84</v>
      </c>
      <c r="X1337" t="s"/>
      <c r="Y1337" t="s">
        <v>85</v>
      </c>
      <c r="Z1337">
        <f>HYPERLINK("https://hotelmonitor-cachepage.eclerx.com/savepage/tk_15432231533311112_sr_2047.html","info")</f>
        <v/>
      </c>
      <c r="AA1337" t="s"/>
      <c r="AB1337" t="s"/>
      <c r="AC1337" t="s"/>
      <c r="AD1337" t="s">
        <v>86</v>
      </c>
      <c r="AE1337" t="s"/>
      <c r="AF1337" t="s"/>
      <c r="AG1337" t="s"/>
      <c r="AH1337" t="s"/>
      <c r="AI1337" t="s"/>
      <c r="AJ1337" t="s"/>
      <c r="AK1337" t="s">
        <v>87</v>
      </c>
      <c r="AL1337" t="s"/>
      <c r="AM1337" t="s"/>
      <c r="AN1337" t="s">
        <v>87</v>
      </c>
      <c r="AO1337" t="s">
        <v>88</v>
      </c>
      <c r="AP1337" t="n">
        <v>580</v>
      </c>
      <c r="AQ1337" t="s">
        <v>89</v>
      </c>
      <c r="AR1337" t="s">
        <v>121</v>
      </c>
      <c r="AS1337" t="s"/>
      <c r="AT1337" t="s">
        <v>91</v>
      </c>
      <c r="AU1337" t="s"/>
      <c r="AV1337" t="s"/>
      <c r="AW1337" t="s"/>
      <c r="AX1337" t="s"/>
      <c r="AY1337" t="s"/>
      <c r="AZ1337" t="s"/>
      <c r="BA1337" t="s"/>
      <c r="BB1337" t="s"/>
      <c r="BC1337" t="s"/>
      <c r="BD1337" t="s"/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93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784</v>
      </c>
      <c r="F1338" t="n">
        <v>5139509</v>
      </c>
      <c r="G1338" t="s">
        <v>74</v>
      </c>
      <c r="H1338" t="s">
        <v>75</v>
      </c>
      <c r="I1338" t="s"/>
      <c r="J1338" t="s">
        <v>76</v>
      </c>
      <c r="K1338" t="n">
        <v>95</v>
      </c>
      <c r="L1338" t="s">
        <v>77</v>
      </c>
      <c r="M1338" t="s"/>
      <c r="N1338" t="s">
        <v>78</v>
      </c>
      <c r="O1338" t="s">
        <v>79</v>
      </c>
      <c r="P1338" t="s">
        <v>785</v>
      </c>
      <c r="Q1338" t="s"/>
      <c r="R1338" t="s">
        <v>80</v>
      </c>
      <c r="S1338" t="s">
        <v>139</v>
      </c>
      <c r="T1338" t="s">
        <v>82</v>
      </c>
      <c r="U1338" t="s"/>
      <c r="V1338" t="s">
        <v>83</v>
      </c>
      <c r="W1338" t="s">
        <v>84</v>
      </c>
      <c r="X1338" t="s"/>
      <c r="Y1338" t="s">
        <v>85</v>
      </c>
      <c r="Z1338">
        <f>HYPERLINK("https://hotelmonitor-cachepage.eclerx.com/savepage/tk_15432222814758122_sr_2047.html","info")</f>
        <v/>
      </c>
      <c r="AA1338" t="n">
        <v>155697</v>
      </c>
      <c r="AB1338" t="s"/>
      <c r="AC1338" t="s"/>
      <c r="AD1338" t="s">
        <v>86</v>
      </c>
      <c r="AE1338" t="s"/>
      <c r="AF1338" t="s"/>
      <c r="AG1338" t="s"/>
      <c r="AH1338" t="s"/>
      <c r="AI1338" t="s"/>
      <c r="AJ1338" t="s"/>
      <c r="AK1338" t="s">
        <v>87</v>
      </c>
      <c r="AL1338" t="s"/>
      <c r="AM1338" t="s"/>
      <c r="AN1338" t="s">
        <v>87</v>
      </c>
      <c r="AO1338" t="s">
        <v>88</v>
      </c>
      <c r="AP1338" t="n">
        <v>457</v>
      </c>
      <c r="AQ1338" t="s">
        <v>89</v>
      </c>
      <c r="AR1338" t="s">
        <v>293</v>
      </c>
      <c r="AS1338" t="s"/>
      <c r="AT1338" t="s">
        <v>91</v>
      </c>
      <c r="AU1338" t="s"/>
      <c r="AV1338" t="s"/>
      <c r="AW1338" t="s"/>
      <c r="AX1338" t="s"/>
      <c r="AY1338" t="n">
        <v>6251885</v>
      </c>
      <c r="AZ1338" t="s">
        <v>786</v>
      </c>
      <c r="BA1338" t="s"/>
      <c r="BB1338" t="n">
        <v>2371583</v>
      </c>
      <c r="BC1338" t="s"/>
      <c r="BD1338" t="s"/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93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784</v>
      </c>
      <c r="F1339" t="n">
        <v>5139509</v>
      </c>
      <c r="G1339" t="s">
        <v>74</v>
      </c>
      <c r="H1339" t="s">
        <v>75</v>
      </c>
      <c r="I1339" t="s"/>
      <c r="J1339" t="s">
        <v>76</v>
      </c>
      <c r="K1339" t="n">
        <v>100</v>
      </c>
      <c r="L1339" t="s">
        <v>77</v>
      </c>
      <c r="M1339" t="s"/>
      <c r="N1339" t="s">
        <v>78</v>
      </c>
      <c r="O1339" t="s">
        <v>79</v>
      </c>
      <c r="P1339" t="s">
        <v>785</v>
      </c>
      <c r="Q1339" t="s"/>
      <c r="R1339" t="s">
        <v>80</v>
      </c>
      <c r="S1339" t="s">
        <v>147</v>
      </c>
      <c r="T1339" t="s">
        <v>82</v>
      </c>
      <c r="U1339" t="s"/>
      <c r="V1339" t="s">
        <v>83</v>
      </c>
      <c r="W1339" t="s">
        <v>84</v>
      </c>
      <c r="X1339" t="s"/>
      <c r="Y1339" t="s">
        <v>85</v>
      </c>
      <c r="Z1339">
        <f>HYPERLINK("https://hotelmonitor-cachepage.eclerx.com/savepage/tk_15432222814758122_sr_2047.html","info")</f>
        <v/>
      </c>
      <c r="AA1339" t="n">
        <v>155697</v>
      </c>
      <c r="AB1339" t="s"/>
      <c r="AC1339" t="s"/>
      <c r="AD1339" t="s">
        <v>86</v>
      </c>
      <c r="AE1339" t="s"/>
      <c r="AF1339" t="s"/>
      <c r="AG1339" t="s"/>
      <c r="AH1339" t="s"/>
      <c r="AI1339" t="s"/>
      <c r="AJ1339" t="s"/>
      <c r="AK1339" t="s">
        <v>87</v>
      </c>
      <c r="AL1339" t="s"/>
      <c r="AM1339" t="s"/>
      <c r="AN1339" t="s">
        <v>87</v>
      </c>
      <c r="AO1339" t="s">
        <v>88</v>
      </c>
      <c r="AP1339" t="n">
        <v>457</v>
      </c>
      <c r="AQ1339" t="s">
        <v>89</v>
      </c>
      <c r="AR1339" t="s">
        <v>90</v>
      </c>
      <c r="AS1339" t="s"/>
      <c r="AT1339" t="s">
        <v>91</v>
      </c>
      <c r="AU1339" t="s"/>
      <c r="AV1339" t="s"/>
      <c r="AW1339" t="s"/>
      <c r="AX1339" t="s"/>
      <c r="AY1339" t="n">
        <v>6251885</v>
      </c>
      <c r="AZ1339" t="s">
        <v>786</v>
      </c>
      <c r="BA1339" t="s"/>
      <c r="BB1339" t="n">
        <v>2371583</v>
      </c>
      <c r="BC1339" t="s"/>
      <c r="BD1339" t="s"/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93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784</v>
      </c>
      <c r="F1340" t="n">
        <v>5139509</v>
      </c>
      <c r="G1340" t="s">
        <v>74</v>
      </c>
      <c r="H1340" t="s">
        <v>75</v>
      </c>
      <c r="I1340" t="s"/>
      <c r="J1340" t="s">
        <v>76</v>
      </c>
      <c r="K1340" t="n">
        <v>104</v>
      </c>
      <c r="L1340" t="s">
        <v>77</v>
      </c>
      <c r="M1340" t="s"/>
      <c r="N1340" t="s">
        <v>78</v>
      </c>
      <c r="O1340" t="s">
        <v>79</v>
      </c>
      <c r="P1340" t="s">
        <v>785</v>
      </c>
      <c r="Q1340" t="s"/>
      <c r="R1340" t="s">
        <v>80</v>
      </c>
      <c r="S1340" t="s">
        <v>177</v>
      </c>
      <c r="T1340" t="s">
        <v>82</v>
      </c>
      <c r="U1340" t="s"/>
      <c r="V1340" t="s">
        <v>83</v>
      </c>
      <c r="W1340" t="s">
        <v>84</v>
      </c>
      <c r="X1340" t="s"/>
      <c r="Y1340" t="s">
        <v>85</v>
      </c>
      <c r="Z1340">
        <f>HYPERLINK("https://hotelmonitor-cachepage.eclerx.com/savepage/tk_15432222814758122_sr_2047.html","info")</f>
        <v/>
      </c>
      <c r="AA1340" t="n">
        <v>155697</v>
      </c>
      <c r="AB1340" t="s"/>
      <c r="AC1340" t="s"/>
      <c r="AD1340" t="s">
        <v>86</v>
      </c>
      <c r="AE1340" t="s"/>
      <c r="AF1340" t="s"/>
      <c r="AG1340" t="s"/>
      <c r="AH1340" t="s"/>
      <c r="AI1340" t="s"/>
      <c r="AJ1340" t="s"/>
      <c r="AK1340" t="s">
        <v>87</v>
      </c>
      <c r="AL1340" t="s"/>
      <c r="AM1340" t="s"/>
      <c r="AN1340" t="s">
        <v>87</v>
      </c>
      <c r="AO1340" t="s">
        <v>88</v>
      </c>
      <c r="AP1340" t="n">
        <v>457</v>
      </c>
      <c r="AQ1340" t="s">
        <v>89</v>
      </c>
      <c r="AR1340" t="s">
        <v>113</v>
      </c>
      <c r="AS1340" t="s"/>
      <c r="AT1340" t="s">
        <v>91</v>
      </c>
      <c r="AU1340" t="s"/>
      <c r="AV1340" t="s"/>
      <c r="AW1340" t="s"/>
      <c r="AX1340" t="s"/>
      <c r="AY1340" t="n">
        <v>6251885</v>
      </c>
      <c r="AZ1340" t="s">
        <v>786</v>
      </c>
      <c r="BA1340" t="s"/>
      <c r="BB1340" t="n">
        <v>2371583</v>
      </c>
      <c r="BC1340" t="s"/>
      <c r="BD1340" t="s"/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93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784</v>
      </c>
      <c r="F1341" t="n">
        <v>5139509</v>
      </c>
      <c r="G1341" t="s">
        <v>74</v>
      </c>
      <c r="H1341" t="s">
        <v>75</v>
      </c>
      <c r="I1341" t="s"/>
      <c r="J1341" t="s">
        <v>76</v>
      </c>
      <c r="K1341" t="n">
        <v>97</v>
      </c>
      <c r="L1341" t="s">
        <v>77</v>
      </c>
      <c r="M1341" t="s"/>
      <c r="N1341" t="s">
        <v>78</v>
      </c>
      <c r="O1341" t="s">
        <v>79</v>
      </c>
      <c r="P1341" t="s">
        <v>785</v>
      </c>
      <c r="Q1341" t="s"/>
      <c r="R1341" t="s">
        <v>80</v>
      </c>
      <c r="S1341" t="s">
        <v>138</v>
      </c>
      <c r="T1341" t="s">
        <v>82</v>
      </c>
      <c r="U1341" t="s"/>
      <c r="V1341" t="s">
        <v>83</v>
      </c>
      <c r="W1341" t="s">
        <v>84</v>
      </c>
      <c r="X1341" t="s"/>
      <c r="Y1341" t="s">
        <v>85</v>
      </c>
      <c r="Z1341">
        <f>HYPERLINK("https://hotelmonitor-cachepage.eclerx.com/savepage/tk_15432222814758122_sr_2047.html","info")</f>
        <v/>
      </c>
      <c r="AA1341" t="n">
        <v>155697</v>
      </c>
      <c r="AB1341" t="s"/>
      <c r="AC1341" t="s"/>
      <c r="AD1341" t="s">
        <v>86</v>
      </c>
      <c r="AE1341" t="s"/>
      <c r="AF1341" t="s"/>
      <c r="AG1341" t="s"/>
      <c r="AH1341" t="s"/>
      <c r="AI1341" t="s"/>
      <c r="AJ1341" t="s"/>
      <c r="AK1341" t="s">
        <v>87</v>
      </c>
      <c r="AL1341" t="s"/>
      <c r="AM1341" t="s"/>
      <c r="AN1341" t="s">
        <v>87</v>
      </c>
      <c r="AO1341" t="s">
        <v>88</v>
      </c>
      <c r="AP1341" t="n">
        <v>457</v>
      </c>
      <c r="AQ1341" t="s">
        <v>89</v>
      </c>
      <c r="AR1341" t="s">
        <v>99</v>
      </c>
      <c r="AS1341" t="s"/>
      <c r="AT1341" t="s">
        <v>91</v>
      </c>
      <c r="AU1341" t="s"/>
      <c r="AV1341" t="s"/>
      <c r="AW1341" t="s"/>
      <c r="AX1341" t="s"/>
      <c r="AY1341" t="n">
        <v>6251885</v>
      </c>
      <c r="AZ1341" t="s">
        <v>786</v>
      </c>
      <c r="BA1341" t="s"/>
      <c r="BB1341" t="n">
        <v>2371583</v>
      </c>
      <c r="BC1341" t="s"/>
      <c r="BD1341" t="s"/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93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787</v>
      </c>
      <c r="F1342" t="n">
        <v>279978</v>
      </c>
      <c r="G1342" t="s">
        <v>74</v>
      </c>
      <c r="H1342" t="s">
        <v>75</v>
      </c>
      <c r="I1342" t="s"/>
      <c r="J1342" t="s">
        <v>76</v>
      </c>
      <c r="K1342" t="n">
        <v>177</v>
      </c>
      <c r="L1342" t="s">
        <v>77</v>
      </c>
      <c r="M1342" t="s"/>
      <c r="N1342" t="s">
        <v>78</v>
      </c>
      <c r="O1342" t="s">
        <v>79</v>
      </c>
      <c r="P1342" t="s">
        <v>787</v>
      </c>
      <c r="Q1342" t="s"/>
      <c r="R1342" t="s">
        <v>80</v>
      </c>
      <c r="S1342" t="s">
        <v>165</v>
      </c>
      <c r="T1342" t="s">
        <v>82</v>
      </c>
      <c r="U1342" t="s"/>
      <c r="V1342" t="s">
        <v>83</v>
      </c>
      <c r="W1342" t="s">
        <v>84</v>
      </c>
      <c r="X1342" t="s"/>
      <c r="Y1342" t="s">
        <v>85</v>
      </c>
      <c r="Z1342">
        <f>HYPERLINK("https://hotelmonitor-cachepage.eclerx.com/savepage/tk_15432202777613463_sr_2047.html","info")</f>
        <v/>
      </c>
      <c r="AA1342" t="n">
        <v>79055</v>
      </c>
      <c r="AB1342" t="s"/>
      <c r="AC1342" t="s"/>
      <c r="AD1342" t="s">
        <v>86</v>
      </c>
      <c r="AE1342" t="s"/>
      <c r="AF1342" t="s"/>
      <c r="AG1342" t="s"/>
      <c r="AH1342" t="s"/>
      <c r="AI1342" t="s"/>
      <c r="AJ1342" t="s"/>
      <c r="AK1342" t="s">
        <v>87</v>
      </c>
      <c r="AL1342" t="s"/>
      <c r="AM1342" t="s"/>
      <c r="AN1342" t="s">
        <v>87</v>
      </c>
      <c r="AO1342" t="s">
        <v>88</v>
      </c>
      <c r="AP1342" t="n">
        <v>176</v>
      </c>
      <c r="AQ1342" t="s">
        <v>89</v>
      </c>
      <c r="AR1342" t="s">
        <v>90</v>
      </c>
      <c r="AS1342" t="s"/>
      <c r="AT1342" t="s">
        <v>91</v>
      </c>
      <c r="AU1342" t="s"/>
      <c r="AV1342" t="s"/>
      <c r="AW1342" t="s"/>
      <c r="AX1342" t="s"/>
      <c r="AY1342" t="n">
        <v>4573156</v>
      </c>
      <c r="AZ1342" t="s">
        <v>788</v>
      </c>
      <c r="BA1342" t="s"/>
      <c r="BB1342" t="n">
        <v>629469</v>
      </c>
      <c r="BC1342" t="n">
        <v>-16.73357</v>
      </c>
      <c r="BD1342" t="n">
        <v>28.082382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93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787</v>
      </c>
      <c r="F1343" t="n">
        <v>279978</v>
      </c>
      <c r="G1343" t="s">
        <v>74</v>
      </c>
      <c r="H1343" t="s">
        <v>75</v>
      </c>
      <c r="I1343" t="s"/>
      <c r="J1343" t="s">
        <v>76</v>
      </c>
      <c r="K1343" t="n">
        <v>182</v>
      </c>
      <c r="L1343" t="s">
        <v>77</v>
      </c>
      <c r="M1343" t="s"/>
      <c r="N1343" t="s">
        <v>78</v>
      </c>
      <c r="O1343" t="s">
        <v>79</v>
      </c>
      <c r="P1343" t="s">
        <v>787</v>
      </c>
      <c r="Q1343" t="s"/>
      <c r="R1343" t="s">
        <v>80</v>
      </c>
      <c r="S1343" t="s">
        <v>303</v>
      </c>
      <c r="T1343" t="s">
        <v>82</v>
      </c>
      <c r="U1343" t="s"/>
      <c r="V1343" t="s">
        <v>83</v>
      </c>
      <c r="W1343" t="s">
        <v>84</v>
      </c>
      <c r="X1343" t="s"/>
      <c r="Y1343" t="s">
        <v>85</v>
      </c>
      <c r="Z1343">
        <f>HYPERLINK("https://hotelmonitor-cachepage.eclerx.com/savepage/tk_15432202777613463_sr_2047.html","info")</f>
        <v/>
      </c>
      <c r="AA1343" t="n">
        <v>79055</v>
      </c>
      <c r="AB1343" t="s"/>
      <c r="AC1343" t="s"/>
      <c r="AD1343" t="s">
        <v>86</v>
      </c>
      <c r="AE1343" t="s"/>
      <c r="AF1343" t="s"/>
      <c r="AG1343" t="s"/>
      <c r="AH1343" t="s"/>
      <c r="AI1343" t="s"/>
      <c r="AJ1343" t="s"/>
      <c r="AK1343" t="s">
        <v>87</v>
      </c>
      <c r="AL1343" t="s"/>
      <c r="AM1343" t="s"/>
      <c r="AN1343" t="s">
        <v>87</v>
      </c>
      <c r="AO1343" t="s">
        <v>88</v>
      </c>
      <c r="AP1343" t="n">
        <v>176</v>
      </c>
      <c r="AQ1343" t="s">
        <v>89</v>
      </c>
      <c r="AR1343" t="s">
        <v>109</v>
      </c>
      <c r="AS1343" t="s"/>
      <c r="AT1343" t="s">
        <v>91</v>
      </c>
      <c r="AU1343" t="s"/>
      <c r="AV1343" t="s"/>
      <c r="AW1343" t="s"/>
      <c r="AX1343" t="s"/>
      <c r="AY1343" t="n">
        <v>4573156</v>
      </c>
      <c r="AZ1343" t="s">
        <v>788</v>
      </c>
      <c r="BA1343" t="s"/>
      <c r="BB1343" t="n">
        <v>629469</v>
      </c>
      <c r="BC1343" t="n">
        <v>-16.73357</v>
      </c>
      <c r="BD1343" t="n">
        <v>28.082382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93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787</v>
      </c>
      <c r="F1344" t="n">
        <v>279978</v>
      </c>
      <c r="G1344" t="s">
        <v>74</v>
      </c>
      <c r="H1344" t="s">
        <v>75</v>
      </c>
      <c r="I1344" t="s"/>
      <c r="J1344" t="s">
        <v>76</v>
      </c>
      <c r="K1344" t="n">
        <v>187</v>
      </c>
      <c r="L1344" t="s">
        <v>77</v>
      </c>
      <c r="M1344" t="s"/>
      <c r="N1344" t="s">
        <v>78</v>
      </c>
      <c r="O1344" t="s">
        <v>79</v>
      </c>
      <c r="P1344" t="s">
        <v>787</v>
      </c>
      <c r="Q1344" t="s"/>
      <c r="R1344" t="s">
        <v>80</v>
      </c>
      <c r="S1344" t="s">
        <v>789</v>
      </c>
      <c r="T1344" t="s">
        <v>82</v>
      </c>
      <c r="U1344" t="s"/>
      <c r="V1344" t="s">
        <v>83</v>
      </c>
      <c r="W1344" t="s">
        <v>84</v>
      </c>
      <c r="X1344" t="s"/>
      <c r="Y1344" t="s">
        <v>85</v>
      </c>
      <c r="Z1344">
        <f>HYPERLINK("https://hotelmonitor-cachepage.eclerx.com/savepage/tk_15432202777613463_sr_2047.html","info")</f>
        <v/>
      </c>
      <c r="AA1344" t="n">
        <v>79055</v>
      </c>
      <c r="AB1344" t="s"/>
      <c r="AC1344" t="s"/>
      <c r="AD1344" t="s">
        <v>86</v>
      </c>
      <c r="AE1344" t="s"/>
      <c r="AF1344" t="s"/>
      <c r="AG1344" t="s"/>
      <c r="AH1344" t="s"/>
      <c r="AI1344" t="s"/>
      <c r="AJ1344" t="s"/>
      <c r="AK1344" t="s">
        <v>87</v>
      </c>
      <c r="AL1344" t="s"/>
      <c r="AM1344" t="s"/>
      <c r="AN1344" t="s">
        <v>87</v>
      </c>
      <c r="AO1344" t="s">
        <v>88</v>
      </c>
      <c r="AP1344" t="n">
        <v>176</v>
      </c>
      <c r="AQ1344" t="s">
        <v>89</v>
      </c>
      <c r="AR1344" t="s">
        <v>113</v>
      </c>
      <c r="AS1344" t="s"/>
      <c r="AT1344" t="s">
        <v>91</v>
      </c>
      <c r="AU1344" t="s"/>
      <c r="AV1344" t="s"/>
      <c r="AW1344" t="s"/>
      <c r="AX1344" t="s"/>
      <c r="AY1344" t="n">
        <v>4573156</v>
      </c>
      <c r="AZ1344" t="s">
        <v>788</v>
      </c>
      <c r="BA1344" t="s"/>
      <c r="BB1344" t="n">
        <v>629469</v>
      </c>
      <c r="BC1344" t="n">
        <v>-16.73357</v>
      </c>
      <c r="BD1344" t="n">
        <v>28.082382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93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787</v>
      </c>
      <c r="F1345" t="n">
        <v>279978</v>
      </c>
      <c r="G1345" t="s">
        <v>74</v>
      </c>
      <c r="H1345" t="s">
        <v>75</v>
      </c>
      <c r="I1345" t="s"/>
      <c r="J1345" t="s">
        <v>76</v>
      </c>
      <c r="K1345" t="n">
        <v>185</v>
      </c>
      <c r="L1345" t="s">
        <v>77</v>
      </c>
      <c r="M1345" t="s"/>
      <c r="N1345" t="s">
        <v>78</v>
      </c>
      <c r="O1345" t="s">
        <v>79</v>
      </c>
      <c r="P1345" t="s">
        <v>787</v>
      </c>
      <c r="Q1345" t="s"/>
      <c r="R1345" t="s">
        <v>80</v>
      </c>
      <c r="S1345" t="s">
        <v>760</v>
      </c>
      <c r="T1345" t="s">
        <v>82</v>
      </c>
      <c r="U1345" t="s"/>
      <c r="V1345" t="s">
        <v>83</v>
      </c>
      <c r="W1345" t="s">
        <v>84</v>
      </c>
      <c r="X1345" t="s"/>
      <c r="Y1345" t="s">
        <v>85</v>
      </c>
      <c r="Z1345">
        <f>HYPERLINK("https://hotelmonitor-cachepage.eclerx.com/savepage/tk_15432202777613463_sr_2047.html","info")</f>
        <v/>
      </c>
      <c r="AA1345" t="n">
        <v>79055</v>
      </c>
      <c r="AB1345" t="s"/>
      <c r="AC1345" t="s"/>
      <c r="AD1345" t="s">
        <v>86</v>
      </c>
      <c r="AE1345" t="s"/>
      <c r="AF1345" t="s"/>
      <c r="AG1345" t="s"/>
      <c r="AH1345" t="s"/>
      <c r="AI1345" t="s"/>
      <c r="AJ1345" t="s"/>
      <c r="AK1345" t="s">
        <v>87</v>
      </c>
      <c r="AL1345" t="s"/>
      <c r="AM1345" t="s"/>
      <c r="AN1345" t="s">
        <v>87</v>
      </c>
      <c r="AO1345" t="s">
        <v>88</v>
      </c>
      <c r="AP1345" t="n">
        <v>176</v>
      </c>
      <c r="AQ1345" t="s">
        <v>89</v>
      </c>
      <c r="AR1345" t="s">
        <v>111</v>
      </c>
      <c r="AS1345" t="s"/>
      <c r="AT1345" t="s">
        <v>91</v>
      </c>
      <c r="AU1345" t="s"/>
      <c r="AV1345" t="s"/>
      <c r="AW1345" t="s"/>
      <c r="AX1345" t="s"/>
      <c r="AY1345" t="n">
        <v>4573156</v>
      </c>
      <c r="AZ1345" t="s">
        <v>788</v>
      </c>
      <c r="BA1345" t="s"/>
      <c r="BB1345" t="n">
        <v>629469</v>
      </c>
      <c r="BC1345" t="n">
        <v>-16.73357</v>
      </c>
      <c r="BD1345" t="n">
        <v>28.082382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93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787</v>
      </c>
      <c r="F1346" t="n">
        <v>279978</v>
      </c>
      <c r="G1346" t="s">
        <v>74</v>
      </c>
      <c r="H1346" t="s">
        <v>75</v>
      </c>
      <c r="I1346" t="s"/>
      <c r="J1346" t="s">
        <v>76</v>
      </c>
      <c r="K1346" t="n">
        <v>188</v>
      </c>
      <c r="L1346" t="s">
        <v>77</v>
      </c>
      <c r="M1346" t="s"/>
      <c r="N1346" t="s">
        <v>78</v>
      </c>
      <c r="O1346" t="s">
        <v>79</v>
      </c>
      <c r="P1346" t="s">
        <v>787</v>
      </c>
      <c r="Q1346" t="s"/>
      <c r="R1346" t="s">
        <v>80</v>
      </c>
      <c r="S1346" t="s">
        <v>744</v>
      </c>
      <c r="T1346" t="s">
        <v>82</v>
      </c>
      <c r="U1346" t="s"/>
      <c r="V1346" t="s">
        <v>83</v>
      </c>
      <c r="W1346" t="s">
        <v>84</v>
      </c>
      <c r="X1346" t="s"/>
      <c r="Y1346" t="s">
        <v>85</v>
      </c>
      <c r="Z1346">
        <f>HYPERLINK("https://hotelmonitor-cachepage.eclerx.com/savepage/tk_15432202777613463_sr_2047.html","info")</f>
        <v/>
      </c>
      <c r="AA1346" t="n">
        <v>79055</v>
      </c>
      <c r="AB1346" t="s"/>
      <c r="AC1346" t="s"/>
      <c r="AD1346" t="s">
        <v>86</v>
      </c>
      <c r="AE1346" t="s"/>
      <c r="AF1346" t="s"/>
      <c r="AG1346" t="s"/>
      <c r="AH1346" t="s"/>
      <c r="AI1346" t="s"/>
      <c r="AJ1346" t="s"/>
      <c r="AK1346" t="s">
        <v>87</v>
      </c>
      <c r="AL1346" t="s"/>
      <c r="AM1346" t="s"/>
      <c r="AN1346" t="s">
        <v>87</v>
      </c>
      <c r="AO1346" t="s">
        <v>88</v>
      </c>
      <c r="AP1346" t="n">
        <v>176</v>
      </c>
      <c r="AQ1346" t="s">
        <v>89</v>
      </c>
      <c r="AR1346" t="s">
        <v>115</v>
      </c>
      <c r="AS1346" t="s"/>
      <c r="AT1346" t="s">
        <v>91</v>
      </c>
      <c r="AU1346" t="s"/>
      <c r="AV1346" t="s"/>
      <c r="AW1346" t="s"/>
      <c r="AX1346" t="s"/>
      <c r="AY1346" t="n">
        <v>4573156</v>
      </c>
      <c r="AZ1346" t="s">
        <v>788</v>
      </c>
      <c r="BA1346" t="s"/>
      <c r="BB1346" t="n">
        <v>629469</v>
      </c>
      <c r="BC1346" t="n">
        <v>-16.73357</v>
      </c>
      <c r="BD1346" t="n">
        <v>28.082382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93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787</v>
      </c>
      <c r="F1347" t="n">
        <v>279978</v>
      </c>
      <c r="G1347" t="s">
        <v>74</v>
      </c>
      <c r="H1347" t="s">
        <v>75</v>
      </c>
      <c r="I1347" t="s"/>
      <c r="J1347" t="s">
        <v>76</v>
      </c>
      <c r="K1347" t="n">
        <v>176</v>
      </c>
      <c r="L1347" t="s">
        <v>77</v>
      </c>
      <c r="M1347" t="s"/>
      <c r="N1347" t="s">
        <v>78</v>
      </c>
      <c r="O1347" t="s">
        <v>79</v>
      </c>
      <c r="P1347" t="s">
        <v>787</v>
      </c>
      <c r="Q1347" t="s"/>
      <c r="R1347" t="s">
        <v>80</v>
      </c>
      <c r="S1347" t="s">
        <v>536</v>
      </c>
      <c r="T1347" t="s">
        <v>82</v>
      </c>
      <c r="U1347" t="s"/>
      <c r="V1347" t="s">
        <v>83</v>
      </c>
      <c r="W1347" t="s">
        <v>84</v>
      </c>
      <c r="X1347" t="s"/>
      <c r="Y1347" t="s">
        <v>85</v>
      </c>
      <c r="Z1347">
        <f>HYPERLINK("https://hotelmonitor-cachepage.eclerx.com/savepage/tk_15432202777613463_sr_2047.html","info")</f>
        <v/>
      </c>
      <c r="AA1347" t="n">
        <v>79055</v>
      </c>
      <c r="AB1347" t="s"/>
      <c r="AC1347" t="s"/>
      <c r="AD1347" t="s">
        <v>86</v>
      </c>
      <c r="AE1347" t="s"/>
      <c r="AF1347" t="s"/>
      <c r="AG1347" t="s"/>
      <c r="AH1347" t="s"/>
      <c r="AI1347" t="s"/>
      <c r="AJ1347" t="s"/>
      <c r="AK1347" t="s">
        <v>87</v>
      </c>
      <c r="AL1347" t="s"/>
      <c r="AM1347" t="s"/>
      <c r="AN1347" t="s">
        <v>87</v>
      </c>
      <c r="AO1347" t="s">
        <v>88</v>
      </c>
      <c r="AP1347" t="n">
        <v>176</v>
      </c>
      <c r="AQ1347" t="s">
        <v>89</v>
      </c>
      <c r="AR1347" t="s">
        <v>99</v>
      </c>
      <c r="AS1347" t="s"/>
      <c r="AT1347" t="s">
        <v>91</v>
      </c>
      <c r="AU1347" t="s"/>
      <c r="AV1347" t="s"/>
      <c r="AW1347" t="s"/>
      <c r="AX1347" t="s"/>
      <c r="AY1347" t="n">
        <v>4573156</v>
      </c>
      <c r="AZ1347" t="s">
        <v>788</v>
      </c>
      <c r="BA1347" t="s"/>
      <c r="BB1347" t="n">
        <v>629469</v>
      </c>
      <c r="BC1347" t="n">
        <v>-16.73357</v>
      </c>
      <c r="BD1347" t="n">
        <v>28.082382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93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787</v>
      </c>
      <c r="F1348" t="n">
        <v>279978</v>
      </c>
      <c r="G1348" t="s">
        <v>74</v>
      </c>
      <c r="H1348" t="s">
        <v>75</v>
      </c>
      <c r="I1348" t="s"/>
      <c r="J1348" t="s">
        <v>76</v>
      </c>
      <c r="K1348" t="n">
        <v>183</v>
      </c>
      <c r="L1348" t="s">
        <v>77</v>
      </c>
      <c r="M1348" t="s"/>
      <c r="N1348" t="s">
        <v>78</v>
      </c>
      <c r="O1348" t="s">
        <v>79</v>
      </c>
      <c r="P1348" t="s">
        <v>787</v>
      </c>
      <c r="Q1348" t="s"/>
      <c r="R1348" t="s">
        <v>80</v>
      </c>
      <c r="S1348" t="s">
        <v>169</v>
      </c>
      <c r="T1348" t="s">
        <v>82</v>
      </c>
      <c r="U1348" t="s"/>
      <c r="V1348" t="s">
        <v>83</v>
      </c>
      <c r="W1348" t="s">
        <v>84</v>
      </c>
      <c r="X1348" t="s"/>
      <c r="Y1348" t="s">
        <v>85</v>
      </c>
      <c r="Z1348">
        <f>HYPERLINK("https://hotelmonitor-cachepage.eclerx.com/savepage/tk_15432202777613463_sr_2047.html","info")</f>
        <v/>
      </c>
      <c r="AA1348" t="n">
        <v>79055</v>
      </c>
      <c r="AB1348" t="s"/>
      <c r="AC1348" t="s"/>
      <c r="AD1348" t="s">
        <v>86</v>
      </c>
      <c r="AE1348" t="s"/>
      <c r="AF1348" t="s"/>
      <c r="AG1348" t="s"/>
      <c r="AH1348" t="s"/>
      <c r="AI1348" t="s"/>
      <c r="AJ1348" t="s"/>
      <c r="AK1348" t="s">
        <v>87</v>
      </c>
      <c r="AL1348" t="s"/>
      <c r="AM1348" t="s"/>
      <c r="AN1348" t="s">
        <v>87</v>
      </c>
      <c r="AO1348" t="s">
        <v>88</v>
      </c>
      <c r="AP1348" t="n">
        <v>176</v>
      </c>
      <c r="AQ1348" t="s">
        <v>89</v>
      </c>
      <c r="AR1348" t="s">
        <v>118</v>
      </c>
      <c r="AS1348" t="s"/>
      <c r="AT1348" t="s">
        <v>91</v>
      </c>
      <c r="AU1348" t="s"/>
      <c r="AV1348" t="s"/>
      <c r="AW1348" t="s"/>
      <c r="AX1348" t="s"/>
      <c r="AY1348" t="n">
        <v>4573156</v>
      </c>
      <c r="AZ1348" t="s">
        <v>788</v>
      </c>
      <c r="BA1348" t="s"/>
      <c r="BB1348" t="n">
        <v>629469</v>
      </c>
      <c r="BC1348" t="n">
        <v>-16.73357</v>
      </c>
      <c r="BD1348" t="n">
        <v>28.082382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93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790</v>
      </c>
      <c r="F1349" t="n">
        <v>582153</v>
      </c>
      <c r="G1349" t="s">
        <v>74</v>
      </c>
      <c r="H1349" t="s">
        <v>75</v>
      </c>
      <c r="I1349" t="s"/>
      <c r="J1349" t="s">
        <v>76</v>
      </c>
      <c r="K1349" t="n">
        <v>47</v>
      </c>
      <c r="L1349" t="s">
        <v>77</v>
      </c>
      <c r="M1349" t="s"/>
      <c r="N1349" t="s">
        <v>78</v>
      </c>
      <c r="O1349" t="s">
        <v>79</v>
      </c>
      <c r="P1349" t="s">
        <v>791</v>
      </c>
      <c r="Q1349" t="s"/>
      <c r="R1349" t="s">
        <v>80</v>
      </c>
      <c r="S1349" t="s">
        <v>286</v>
      </c>
      <c r="T1349" t="s">
        <v>82</v>
      </c>
      <c r="U1349" t="s"/>
      <c r="V1349" t="s">
        <v>83</v>
      </c>
      <c r="W1349" t="s">
        <v>84</v>
      </c>
      <c r="X1349" t="s"/>
      <c r="Y1349" t="s">
        <v>85</v>
      </c>
      <c r="Z1349">
        <f>HYPERLINK("https://hotelmonitor-cachepage.eclerx.com/savepage/tk_1543220643432112_sr_2047.html","info")</f>
        <v/>
      </c>
      <c r="AA1349" t="n">
        <v>38356</v>
      </c>
      <c r="AB1349" t="s"/>
      <c r="AC1349" t="s"/>
      <c r="AD1349" t="s">
        <v>86</v>
      </c>
      <c r="AE1349" t="s"/>
      <c r="AF1349" t="s"/>
      <c r="AG1349" t="s"/>
      <c r="AH1349" t="s"/>
      <c r="AI1349" t="s"/>
      <c r="AJ1349" t="s"/>
      <c r="AK1349" t="s">
        <v>87</v>
      </c>
      <c r="AL1349" t="s"/>
      <c r="AM1349" t="s"/>
      <c r="AN1349" t="s">
        <v>87</v>
      </c>
      <c r="AO1349" t="s">
        <v>88</v>
      </c>
      <c r="AP1349" t="n">
        <v>228</v>
      </c>
      <c r="AQ1349" t="s">
        <v>89</v>
      </c>
      <c r="AR1349" t="s">
        <v>99</v>
      </c>
      <c r="AS1349" t="s"/>
      <c r="AT1349" t="s">
        <v>91</v>
      </c>
      <c r="AU1349" t="s"/>
      <c r="AV1349" t="s"/>
      <c r="AW1349" t="s"/>
      <c r="AX1349" t="s"/>
      <c r="AY1349" t="n">
        <v>2267675</v>
      </c>
      <c r="AZ1349" t="s">
        <v>792</v>
      </c>
      <c r="BA1349" t="s"/>
      <c r="BB1349" t="n">
        <v>599154</v>
      </c>
      <c r="BC1349" t="n">
        <v>-16.543541</v>
      </c>
      <c r="BD1349" t="n">
        <v>28.412842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93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790</v>
      </c>
      <c r="F1350" t="n">
        <v>582153</v>
      </c>
      <c r="G1350" t="s">
        <v>74</v>
      </c>
      <c r="H1350" t="s">
        <v>75</v>
      </c>
      <c r="I1350" t="s"/>
      <c r="J1350" t="s">
        <v>76</v>
      </c>
      <c r="K1350" t="n">
        <v>56</v>
      </c>
      <c r="L1350" t="s">
        <v>77</v>
      </c>
      <c r="M1350" t="s"/>
      <c r="N1350" t="s">
        <v>78</v>
      </c>
      <c r="O1350" t="s">
        <v>79</v>
      </c>
      <c r="P1350" t="s">
        <v>791</v>
      </c>
      <c r="Q1350" t="s"/>
      <c r="R1350" t="s">
        <v>80</v>
      </c>
      <c r="S1350" t="s">
        <v>464</v>
      </c>
      <c r="T1350" t="s">
        <v>82</v>
      </c>
      <c r="U1350" t="s"/>
      <c r="V1350" t="s">
        <v>83</v>
      </c>
      <c r="W1350" t="s">
        <v>84</v>
      </c>
      <c r="X1350" t="s"/>
      <c r="Y1350" t="s">
        <v>85</v>
      </c>
      <c r="Z1350">
        <f>HYPERLINK("https://hotelmonitor-cachepage.eclerx.com/savepage/tk_1543220643432112_sr_2047.html","info")</f>
        <v/>
      </c>
      <c r="AA1350" t="n">
        <v>38356</v>
      </c>
      <c r="AB1350" t="s"/>
      <c r="AC1350" t="s"/>
      <c r="AD1350" t="s">
        <v>86</v>
      </c>
      <c r="AE1350" t="s"/>
      <c r="AF1350" t="s"/>
      <c r="AG1350" t="s"/>
      <c r="AH1350" t="s"/>
      <c r="AI1350" t="s"/>
      <c r="AJ1350" t="s"/>
      <c r="AK1350" t="s">
        <v>87</v>
      </c>
      <c r="AL1350" t="s"/>
      <c r="AM1350" t="s"/>
      <c r="AN1350" t="s">
        <v>87</v>
      </c>
      <c r="AO1350" t="s">
        <v>88</v>
      </c>
      <c r="AP1350" t="n">
        <v>228</v>
      </c>
      <c r="AQ1350" t="s">
        <v>89</v>
      </c>
      <c r="AR1350" t="s">
        <v>90</v>
      </c>
      <c r="AS1350" t="s"/>
      <c r="AT1350" t="s">
        <v>91</v>
      </c>
      <c r="AU1350" t="s"/>
      <c r="AV1350" t="s"/>
      <c r="AW1350" t="s"/>
      <c r="AX1350" t="s"/>
      <c r="AY1350" t="n">
        <v>2267675</v>
      </c>
      <c r="AZ1350" t="s">
        <v>792</v>
      </c>
      <c r="BA1350" t="s"/>
      <c r="BB1350" t="n">
        <v>599154</v>
      </c>
      <c r="BC1350" t="n">
        <v>-16.543541</v>
      </c>
      <c r="BD1350" t="n">
        <v>28.412842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93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790</v>
      </c>
      <c r="F1351" t="n">
        <v>582153</v>
      </c>
      <c r="G1351" t="s">
        <v>74</v>
      </c>
      <c r="H1351" t="s">
        <v>75</v>
      </c>
      <c r="I1351" t="s"/>
      <c r="J1351" t="s">
        <v>76</v>
      </c>
      <c r="K1351" t="n">
        <v>48</v>
      </c>
      <c r="L1351" t="s">
        <v>77</v>
      </c>
      <c r="M1351" t="s"/>
      <c r="N1351" t="s">
        <v>78</v>
      </c>
      <c r="O1351" t="s">
        <v>79</v>
      </c>
      <c r="P1351" t="s">
        <v>791</v>
      </c>
      <c r="Q1351" t="s"/>
      <c r="R1351" t="s">
        <v>80</v>
      </c>
      <c r="S1351" t="s">
        <v>300</v>
      </c>
      <c r="T1351" t="s">
        <v>82</v>
      </c>
      <c r="U1351" t="s"/>
      <c r="V1351" t="s">
        <v>83</v>
      </c>
      <c r="W1351" t="s">
        <v>84</v>
      </c>
      <c r="X1351" t="s"/>
      <c r="Y1351" t="s">
        <v>85</v>
      </c>
      <c r="Z1351">
        <f>HYPERLINK("https://hotelmonitor-cachepage.eclerx.com/savepage/tk_1543220643432112_sr_2047.html","info")</f>
        <v/>
      </c>
      <c r="AA1351" t="n">
        <v>38356</v>
      </c>
      <c r="AB1351" t="s"/>
      <c r="AC1351" t="s"/>
      <c r="AD1351" t="s">
        <v>86</v>
      </c>
      <c r="AE1351" t="s"/>
      <c r="AF1351" t="s"/>
      <c r="AG1351" t="s"/>
      <c r="AH1351" t="s"/>
      <c r="AI1351" t="s"/>
      <c r="AJ1351" t="s"/>
      <c r="AK1351" t="s">
        <v>87</v>
      </c>
      <c r="AL1351" t="s"/>
      <c r="AM1351" t="s"/>
      <c r="AN1351" t="s">
        <v>87</v>
      </c>
      <c r="AO1351" t="s">
        <v>88</v>
      </c>
      <c r="AP1351" t="n">
        <v>228</v>
      </c>
      <c r="AQ1351" t="s">
        <v>89</v>
      </c>
      <c r="AR1351" t="s">
        <v>109</v>
      </c>
      <c r="AS1351" t="s"/>
      <c r="AT1351" t="s">
        <v>91</v>
      </c>
      <c r="AU1351" t="s"/>
      <c r="AV1351" t="s"/>
      <c r="AW1351" t="s"/>
      <c r="AX1351" t="s"/>
      <c r="AY1351" t="n">
        <v>2267675</v>
      </c>
      <c r="AZ1351" t="s">
        <v>792</v>
      </c>
      <c r="BA1351" t="s"/>
      <c r="BB1351" t="n">
        <v>599154</v>
      </c>
      <c r="BC1351" t="n">
        <v>-16.543541</v>
      </c>
      <c r="BD1351" t="n">
        <v>28.412842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93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790</v>
      </c>
      <c r="F1352" t="n">
        <v>582153</v>
      </c>
      <c r="G1352" t="s">
        <v>74</v>
      </c>
      <c r="H1352" t="s">
        <v>75</v>
      </c>
      <c r="I1352" t="s"/>
      <c r="J1352" t="s">
        <v>76</v>
      </c>
      <c r="K1352" t="n">
        <v>56</v>
      </c>
      <c r="L1352" t="s">
        <v>77</v>
      </c>
      <c r="M1352" t="s"/>
      <c r="N1352" t="s">
        <v>78</v>
      </c>
      <c r="O1352" t="s">
        <v>79</v>
      </c>
      <c r="P1352" t="s">
        <v>791</v>
      </c>
      <c r="Q1352" t="s"/>
      <c r="R1352" t="s">
        <v>80</v>
      </c>
      <c r="S1352" t="s">
        <v>464</v>
      </c>
      <c r="T1352" t="s">
        <v>82</v>
      </c>
      <c r="U1352" t="s"/>
      <c r="V1352" t="s">
        <v>83</v>
      </c>
      <c r="W1352" t="s">
        <v>84</v>
      </c>
      <c r="X1352" t="s"/>
      <c r="Y1352" t="s">
        <v>85</v>
      </c>
      <c r="Z1352">
        <f>HYPERLINK("https://hotelmonitor-cachepage.eclerx.com/savepage/tk_1543220643432112_sr_2047.html","info")</f>
        <v/>
      </c>
      <c r="AA1352" t="n">
        <v>38356</v>
      </c>
      <c r="AB1352" t="s"/>
      <c r="AC1352" t="s"/>
      <c r="AD1352" t="s">
        <v>86</v>
      </c>
      <c r="AE1352" t="s"/>
      <c r="AF1352" t="s"/>
      <c r="AG1352" t="s"/>
      <c r="AH1352" t="s"/>
      <c r="AI1352" t="s"/>
      <c r="AJ1352" t="s"/>
      <c r="AK1352" t="s">
        <v>87</v>
      </c>
      <c r="AL1352" t="s"/>
      <c r="AM1352" t="s"/>
      <c r="AN1352" t="s">
        <v>87</v>
      </c>
      <c r="AO1352" t="s">
        <v>88</v>
      </c>
      <c r="AP1352" t="n">
        <v>228</v>
      </c>
      <c r="AQ1352" t="s">
        <v>89</v>
      </c>
      <c r="AR1352" t="s">
        <v>111</v>
      </c>
      <c r="AS1352" t="s"/>
      <c r="AT1352" t="s">
        <v>91</v>
      </c>
      <c r="AU1352" t="s"/>
      <c r="AV1352" t="s"/>
      <c r="AW1352" t="s"/>
      <c r="AX1352" t="s"/>
      <c r="AY1352" t="n">
        <v>2267675</v>
      </c>
      <c r="AZ1352" t="s">
        <v>792</v>
      </c>
      <c r="BA1352" t="s"/>
      <c r="BB1352" t="n">
        <v>599154</v>
      </c>
      <c r="BC1352" t="n">
        <v>-16.543541</v>
      </c>
      <c r="BD1352" t="n">
        <v>28.412842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93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793</v>
      </c>
      <c r="F1353" t="n">
        <v>116234</v>
      </c>
      <c r="G1353" t="s">
        <v>74</v>
      </c>
      <c r="H1353" t="s">
        <v>75</v>
      </c>
      <c r="I1353" t="s"/>
      <c r="J1353" t="s">
        <v>76</v>
      </c>
      <c r="K1353" t="n">
        <v>67</v>
      </c>
      <c r="L1353" t="s">
        <v>77</v>
      </c>
      <c r="M1353" t="s"/>
      <c r="N1353" t="s">
        <v>78</v>
      </c>
      <c r="O1353" t="s">
        <v>79</v>
      </c>
      <c r="P1353" t="s">
        <v>793</v>
      </c>
      <c r="Q1353" t="s"/>
      <c r="R1353" t="s">
        <v>80</v>
      </c>
      <c r="S1353" t="s">
        <v>381</v>
      </c>
      <c r="T1353" t="s">
        <v>82</v>
      </c>
      <c r="U1353" t="s"/>
      <c r="V1353" t="s">
        <v>83</v>
      </c>
      <c r="W1353" t="s">
        <v>84</v>
      </c>
      <c r="X1353" t="s"/>
      <c r="Y1353" t="s">
        <v>85</v>
      </c>
      <c r="Z1353">
        <f>HYPERLINK("https://hotelmonitor-cachepage.eclerx.com/savepage/tk_15432193963546207_sr_2047.html","info")</f>
        <v/>
      </c>
      <c r="AA1353" t="n">
        <v>5090</v>
      </c>
      <c r="AB1353" t="s"/>
      <c r="AC1353" t="s"/>
      <c r="AD1353" t="s">
        <v>86</v>
      </c>
      <c r="AE1353" t="s"/>
      <c r="AF1353" t="s"/>
      <c r="AG1353" t="s"/>
      <c r="AH1353" t="s"/>
      <c r="AI1353" t="s"/>
      <c r="AJ1353" t="s"/>
      <c r="AK1353" t="s">
        <v>87</v>
      </c>
      <c r="AL1353" t="s"/>
      <c r="AM1353" t="s"/>
      <c r="AN1353" t="s">
        <v>87</v>
      </c>
      <c r="AO1353" t="s">
        <v>88</v>
      </c>
      <c r="AP1353" t="n">
        <v>52</v>
      </c>
      <c r="AQ1353" t="s">
        <v>89</v>
      </c>
      <c r="AR1353" t="s">
        <v>99</v>
      </c>
      <c r="AS1353" t="s"/>
      <c r="AT1353" t="s">
        <v>91</v>
      </c>
      <c r="AU1353" t="s"/>
      <c r="AV1353" t="s"/>
      <c r="AW1353" t="s"/>
      <c r="AX1353" t="s"/>
      <c r="AY1353" t="n">
        <v>2268284</v>
      </c>
      <c r="AZ1353" t="s">
        <v>794</v>
      </c>
      <c r="BA1353" t="s"/>
      <c r="BB1353" t="n">
        <v>503514</v>
      </c>
      <c r="BC1353" t="n">
        <v>-16.544321</v>
      </c>
      <c r="BD1353" t="n">
        <v>28.410149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93</v>
      </c>
    </row>
    <row r="1354" spans="1:70">
      <c r="A1354" t="s">
        <v>70</v>
      </c>
      <c r="B1354" t="s">
        <v>71</v>
      </c>
      <c r="C1354" t="s">
        <v>72</v>
      </c>
      <c r="D1354" t="n">
        <v>2</v>
      </c>
      <c r="E1354" t="s">
        <v>793</v>
      </c>
      <c r="F1354" t="n">
        <v>116234</v>
      </c>
      <c r="G1354" t="s">
        <v>74</v>
      </c>
      <c r="H1354" t="s">
        <v>75</v>
      </c>
      <c r="I1354" t="s"/>
      <c r="J1354" t="s">
        <v>76</v>
      </c>
      <c r="K1354" t="n">
        <v>72</v>
      </c>
      <c r="L1354" t="s">
        <v>77</v>
      </c>
      <c r="M1354" t="s"/>
      <c r="N1354" t="s">
        <v>78</v>
      </c>
      <c r="O1354" t="s">
        <v>79</v>
      </c>
      <c r="P1354" t="s">
        <v>793</v>
      </c>
      <c r="Q1354" t="s"/>
      <c r="R1354" t="s">
        <v>80</v>
      </c>
      <c r="S1354" t="s">
        <v>186</v>
      </c>
      <c r="T1354" t="s">
        <v>82</v>
      </c>
      <c r="U1354" t="s"/>
      <c r="V1354" t="s">
        <v>83</v>
      </c>
      <c r="W1354" t="s">
        <v>84</v>
      </c>
      <c r="X1354" t="s"/>
      <c r="Y1354" t="s">
        <v>85</v>
      </c>
      <c r="Z1354">
        <f>HYPERLINK("https://hotelmonitor-cachepage.eclerx.com/savepage/tk_15432193963546207_sr_2047.html","info")</f>
        <v/>
      </c>
      <c r="AA1354" t="n">
        <v>5090</v>
      </c>
      <c r="AB1354" t="s"/>
      <c r="AC1354" t="s"/>
      <c r="AD1354" t="s">
        <v>86</v>
      </c>
      <c r="AE1354" t="s"/>
      <c r="AF1354" t="s"/>
      <c r="AG1354" t="s"/>
      <c r="AH1354" t="s"/>
      <c r="AI1354" t="s"/>
      <c r="AJ1354" t="s"/>
      <c r="AK1354" t="s">
        <v>87</v>
      </c>
      <c r="AL1354" t="s"/>
      <c r="AM1354" t="s"/>
      <c r="AN1354" t="s">
        <v>87</v>
      </c>
      <c r="AO1354" t="s">
        <v>88</v>
      </c>
      <c r="AP1354" t="n">
        <v>52</v>
      </c>
      <c r="AQ1354" t="s">
        <v>89</v>
      </c>
      <c r="AR1354" t="s">
        <v>95</v>
      </c>
      <c r="AS1354" t="s"/>
      <c r="AT1354" t="s">
        <v>91</v>
      </c>
      <c r="AU1354" t="s"/>
      <c r="AV1354" t="s"/>
      <c r="AW1354" t="s"/>
      <c r="AX1354" t="s"/>
      <c r="AY1354" t="n">
        <v>2268284</v>
      </c>
      <c r="AZ1354" t="s">
        <v>794</v>
      </c>
      <c r="BA1354" t="s"/>
      <c r="BB1354" t="n">
        <v>503514</v>
      </c>
      <c r="BC1354" t="n">
        <v>-16.544321</v>
      </c>
      <c r="BD1354" t="n">
        <v>28.410149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93</v>
      </c>
    </row>
    <row r="1355" spans="1:70">
      <c r="A1355" t="s">
        <v>70</v>
      </c>
      <c r="B1355" t="s">
        <v>71</v>
      </c>
      <c r="C1355" t="s">
        <v>72</v>
      </c>
      <c r="D1355" t="n">
        <v>2</v>
      </c>
      <c r="E1355" t="s">
        <v>793</v>
      </c>
      <c r="F1355" t="n">
        <v>116234</v>
      </c>
      <c r="G1355" t="s">
        <v>74</v>
      </c>
      <c r="H1355" t="s">
        <v>75</v>
      </c>
      <c r="I1355" t="s"/>
      <c r="J1355" t="s">
        <v>76</v>
      </c>
      <c r="K1355" t="n">
        <v>73</v>
      </c>
      <c r="L1355" t="s">
        <v>77</v>
      </c>
      <c r="M1355" t="s"/>
      <c r="N1355" t="s">
        <v>78</v>
      </c>
      <c r="O1355" t="s">
        <v>79</v>
      </c>
      <c r="P1355" t="s">
        <v>793</v>
      </c>
      <c r="Q1355" t="s"/>
      <c r="R1355" t="s">
        <v>80</v>
      </c>
      <c r="S1355" t="s">
        <v>477</v>
      </c>
      <c r="T1355" t="s">
        <v>82</v>
      </c>
      <c r="U1355" t="s"/>
      <c r="V1355" t="s">
        <v>83</v>
      </c>
      <c r="W1355" t="s">
        <v>84</v>
      </c>
      <c r="X1355" t="s"/>
      <c r="Y1355" t="s">
        <v>85</v>
      </c>
      <c r="Z1355">
        <f>HYPERLINK("https://hotelmonitor-cachepage.eclerx.com/savepage/tk_15432193963546207_sr_2047.html","info")</f>
        <v/>
      </c>
      <c r="AA1355" t="n">
        <v>5090</v>
      </c>
      <c r="AB1355" t="s"/>
      <c r="AC1355" t="s"/>
      <c r="AD1355" t="s">
        <v>86</v>
      </c>
      <c r="AE1355" t="s"/>
      <c r="AF1355" t="s"/>
      <c r="AG1355" t="s"/>
      <c r="AH1355" t="s"/>
      <c r="AI1355" t="s"/>
      <c r="AJ1355" t="s"/>
      <c r="AK1355" t="s">
        <v>87</v>
      </c>
      <c r="AL1355" t="s"/>
      <c r="AM1355" t="s"/>
      <c r="AN1355" t="s">
        <v>87</v>
      </c>
      <c r="AO1355" t="s">
        <v>88</v>
      </c>
      <c r="AP1355" t="n">
        <v>52</v>
      </c>
      <c r="AQ1355" t="s">
        <v>89</v>
      </c>
      <c r="AR1355" t="s">
        <v>97</v>
      </c>
      <c r="AS1355" t="s"/>
      <c r="AT1355" t="s">
        <v>91</v>
      </c>
      <c r="AU1355" t="s"/>
      <c r="AV1355" t="s"/>
      <c r="AW1355" t="s"/>
      <c r="AX1355" t="s"/>
      <c r="AY1355" t="n">
        <v>2268284</v>
      </c>
      <c r="AZ1355" t="s">
        <v>794</v>
      </c>
      <c r="BA1355" t="s"/>
      <c r="BB1355" t="n">
        <v>503514</v>
      </c>
      <c r="BC1355" t="n">
        <v>-16.544321</v>
      </c>
      <c r="BD1355" t="n">
        <v>28.410149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93</v>
      </c>
    </row>
    <row r="1356" spans="1:70">
      <c r="A1356" t="s">
        <v>70</v>
      </c>
      <c r="B1356" t="s">
        <v>71</v>
      </c>
      <c r="C1356" t="s">
        <v>72</v>
      </c>
      <c r="D1356" t="n">
        <v>2</v>
      </c>
      <c r="E1356" t="s">
        <v>793</v>
      </c>
      <c r="F1356" t="n">
        <v>116234</v>
      </c>
      <c r="G1356" t="s">
        <v>74</v>
      </c>
      <c r="H1356" t="s">
        <v>75</v>
      </c>
      <c r="I1356" t="s"/>
      <c r="J1356" t="s">
        <v>76</v>
      </c>
      <c r="K1356" t="n">
        <v>74</v>
      </c>
      <c r="L1356" t="s">
        <v>77</v>
      </c>
      <c r="M1356" t="s"/>
      <c r="N1356" t="s">
        <v>78</v>
      </c>
      <c r="O1356" t="s">
        <v>79</v>
      </c>
      <c r="P1356" t="s">
        <v>793</v>
      </c>
      <c r="Q1356" t="s"/>
      <c r="R1356" t="s">
        <v>80</v>
      </c>
      <c r="S1356" t="s">
        <v>246</v>
      </c>
      <c r="T1356" t="s">
        <v>82</v>
      </c>
      <c r="U1356" t="s"/>
      <c r="V1356" t="s">
        <v>83</v>
      </c>
      <c r="W1356" t="s">
        <v>84</v>
      </c>
      <c r="X1356" t="s"/>
      <c r="Y1356" t="s">
        <v>85</v>
      </c>
      <c r="Z1356">
        <f>HYPERLINK("https://hotelmonitor-cachepage.eclerx.com/savepage/tk_15432193963546207_sr_2047.html","info")</f>
        <v/>
      </c>
      <c r="AA1356" t="n">
        <v>5090</v>
      </c>
      <c r="AB1356" t="s"/>
      <c r="AC1356" t="s"/>
      <c r="AD1356" t="s">
        <v>86</v>
      </c>
      <c r="AE1356" t="s"/>
      <c r="AF1356" t="s"/>
      <c r="AG1356" t="s"/>
      <c r="AH1356" t="s"/>
      <c r="AI1356" t="s"/>
      <c r="AJ1356" t="s"/>
      <c r="AK1356" t="s">
        <v>87</v>
      </c>
      <c r="AL1356" t="s"/>
      <c r="AM1356" t="s"/>
      <c r="AN1356" t="s">
        <v>87</v>
      </c>
      <c r="AO1356" t="s">
        <v>88</v>
      </c>
      <c r="AP1356" t="n">
        <v>52</v>
      </c>
      <c r="AQ1356" t="s">
        <v>89</v>
      </c>
      <c r="AR1356" t="s">
        <v>113</v>
      </c>
      <c r="AS1356" t="s"/>
      <c r="AT1356" t="s">
        <v>91</v>
      </c>
      <c r="AU1356" t="s"/>
      <c r="AV1356" t="s"/>
      <c r="AW1356" t="s"/>
      <c r="AX1356" t="s"/>
      <c r="AY1356" t="n">
        <v>2268284</v>
      </c>
      <c r="AZ1356" t="s">
        <v>794</v>
      </c>
      <c r="BA1356" t="s"/>
      <c r="BB1356" t="n">
        <v>503514</v>
      </c>
      <c r="BC1356" t="n">
        <v>-16.544321</v>
      </c>
      <c r="BD1356" t="n">
        <v>28.410149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93</v>
      </c>
    </row>
    <row r="1357" spans="1:70">
      <c r="A1357" t="s">
        <v>70</v>
      </c>
      <c r="B1357" t="s">
        <v>71</v>
      </c>
      <c r="C1357" t="s">
        <v>72</v>
      </c>
      <c r="D1357" t="n">
        <v>2</v>
      </c>
      <c r="E1357" t="s">
        <v>793</v>
      </c>
      <c r="F1357" t="n">
        <v>116234</v>
      </c>
      <c r="G1357" t="s">
        <v>74</v>
      </c>
      <c r="H1357" t="s">
        <v>75</v>
      </c>
      <c r="I1357" t="s"/>
      <c r="J1357" t="s">
        <v>76</v>
      </c>
      <c r="K1357" t="n">
        <v>73</v>
      </c>
      <c r="L1357" t="s">
        <v>77</v>
      </c>
      <c r="M1357" t="s"/>
      <c r="N1357" t="s">
        <v>78</v>
      </c>
      <c r="O1357" t="s">
        <v>79</v>
      </c>
      <c r="P1357" t="s">
        <v>793</v>
      </c>
      <c r="Q1357" t="s"/>
      <c r="R1357" t="s">
        <v>80</v>
      </c>
      <c r="S1357" t="s">
        <v>477</v>
      </c>
      <c r="T1357" t="s">
        <v>82</v>
      </c>
      <c r="U1357" t="s"/>
      <c r="V1357" t="s">
        <v>83</v>
      </c>
      <c r="W1357" t="s">
        <v>84</v>
      </c>
      <c r="X1357" t="s"/>
      <c r="Y1357" t="s">
        <v>85</v>
      </c>
      <c r="Z1357">
        <f>HYPERLINK("https://hotelmonitor-cachepage.eclerx.com/savepage/tk_15432193963546207_sr_2047.html","info")</f>
        <v/>
      </c>
      <c r="AA1357" t="n">
        <v>5090</v>
      </c>
      <c r="AB1357" t="s"/>
      <c r="AC1357" t="s"/>
      <c r="AD1357" t="s">
        <v>86</v>
      </c>
      <c r="AE1357" t="s"/>
      <c r="AF1357" t="s"/>
      <c r="AG1357" t="s"/>
      <c r="AH1357" t="s"/>
      <c r="AI1357" t="s"/>
      <c r="AJ1357" t="s"/>
      <c r="AK1357" t="s">
        <v>87</v>
      </c>
      <c r="AL1357" t="s"/>
      <c r="AM1357" t="s"/>
      <c r="AN1357" t="s">
        <v>87</v>
      </c>
      <c r="AO1357" t="s">
        <v>88</v>
      </c>
      <c r="AP1357" t="n">
        <v>52</v>
      </c>
      <c r="AQ1357" t="s">
        <v>89</v>
      </c>
      <c r="AR1357" t="s">
        <v>693</v>
      </c>
      <c r="AS1357" t="s"/>
      <c r="AT1357" t="s">
        <v>91</v>
      </c>
      <c r="AU1357" t="s"/>
      <c r="AV1357" t="s"/>
      <c r="AW1357" t="s"/>
      <c r="AX1357" t="s"/>
      <c r="AY1357" t="n">
        <v>2268284</v>
      </c>
      <c r="AZ1357" t="s">
        <v>794</v>
      </c>
      <c r="BA1357" t="s"/>
      <c r="BB1357" t="n">
        <v>503514</v>
      </c>
      <c r="BC1357" t="n">
        <v>-16.544321</v>
      </c>
      <c r="BD1357" t="n">
        <v>28.410149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93</v>
      </c>
    </row>
    <row r="1358" spans="1:70">
      <c r="A1358" t="s">
        <v>70</v>
      </c>
      <c r="B1358" t="s">
        <v>71</v>
      </c>
      <c r="C1358" t="s">
        <v>72</v>
      </c>
      <c r="D1358" t="n">
        <v>2</v>
      </c>
      <c r="E1358" t="s">
        <v>793</v>
      </c>
      <c r="F1358" t="n">
        <v>116234</v>
      </c>
      <c r="G1358" t="s">
        <v>74</v>
      </c>
      <c r="H1358" t="s">
        <v>75</v>
      </c>
      <c r="I1358" t="s"/>
      <c r="J1358" t="s">
        <v>76</v>
      </c>
      <c r="K1358" t="n">
        <v>71</v>
      </c>
      <c r="L1358" t="s">
        <v>77</v>
      </c>
      <c r="M1358" t="s"/>
      <c r="N1358" t="s">
        <v>78</v>
      </c>
      <c r="O1358" t="s">
        <v>79</v>
      </c>
      <c r="P1358" t="s">
        <v>793</v>
      </c>
      <c r="Q1358" t="s"/>
      <c r="R1358" t="s">
        <v>80</v>
      </c>
      <c r="S1358" t="s">
        <v>187</v>
      </c>
      <c r="T1358" t="s">
        <v>82</v>
      </c>
      <c r="U1358" t="s"/>
      <c r="V1358" t="s">
        <v>83</v>
      </c>
      <c r="W1358" t="s">
        <v>84</v>
      </c>
      <c r="X1358" t="s"/>
      <c r="Y1358" t="s">
        <v>85</v>
      </c>
      <c r="Z1358">
        <f>HYPERLINK("https://hotelmonitor-cachepage.eclerx.com/savepage/tk_15432193963546207_sr_2047.html","info")</f>
        <v/>
      </c>
      <c r="AA1358" t="n">
        <v>5090</v>
      </c>
      <c r="AB1358" t="s"/>
      <c r="AC1358" t="s"/>
      <c r="AD1358" t="s">
        <v>86</v>
      </c>
      <c r="AE1358" t="s"/>
      <c r="AF1358" t="s"/>
      <c r="AG1358" t="s"/>
      <c r="AH1358" t="s"/>
      <c r="AI1358" t="s"/>
      <c r="AJ1358" t="s"/>
      <c r="AK1358" t="s">
        <v>87</v>
      </c>
      <c r="AL1358" t="s"/>
      <c r="AM1358" t="s"/>
      <c r="AN1358" t="s">
        <v>87</v>
      </c>
      <c r="AO1358" t="s">
        <v>88</v>
      </c>
      <c r="AP1358" t="n">
        <v>52</v>
      </c>
      <c r="AQ1358" t="s">
        <v>89</v>
      </c>
      <c r="AR1358" t="s">
        <v>109</v>
      </c>
      <c r="AS1358" t="s"/>
      <c r="AT1358" t="s">
        <v>91</v>
      </c>
      <c r="AU1358" t="s"/>
      <c r="AV1358" t="s"/>
      <c r="AW1358" t="s"/>
      <c r="AX1358" t="s"/>
      <c r="AY1358" t="n">
        <v>2268284</v>
      </c>
      <c r="AZ1358" t="s">
        <v>794</v>
      </c>
      <c r="BA1358" t="s"/>
      <c r="BB1358" t="n">
        <v>503514</v>
      </c>
      <c r="BC1358" t="n">
        <v>-16.544321</v>
      </c>
      <c r="BD1358" t="n">
        <v>28.410149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93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793</v>
      </c>
      <c r="F1359" t="n">
        <v>116234</v>
      </c>
      <c r="G1359" t="s">
        <v>74</v>
      </c>
      <c r="H1359" t="s">
        <v>75</v>
      </c>
      <c r="I1359" t="s"/>
      <c r="J1359" t="s">
        <v>76</v>
      </c>
      <c r="K1359" t="n">
        <v>71</v>
      </c>
      <c r="L1359" t="s">
        <v>77</v>
      </c>
      <c r="M1359" t="s"/>
      <c r="N1359" t="s">
        <v>78</v>
      </c>
      <c r="O1359" t="s">
        <v>79</v>
      </c>
      <c r="P1359" t="s">
        <v>793</v>
      </c>
      <c r="Q1359" t="s"/>
      <c r="R1359" t="s">
        <v>80</v>
      </c>
      <c r="S1359" t="s">
        <v>187</v>
      </c>
      <c r="T1359" t="s">
        <v>82</v>
      </c>
      <c r="U1359" t="s"/>
      <c r="V1359" t="s">
        <v>83</v>
      </c>
      <c r="W1359" t="s">
        <v>84</v>
      </c>
      <c r="X1359" t="s"/>
      <c r="Y1359" t="s">
        <v>85</v>
      </c>
      <c r="Z1359">
        <f>HYPERLINK("https://hotelmonitor-cachepage.eclerx.com/savepage/tk_15432193963546207_sr_2047.html","info")</f>
        <v/>
      </c>
      <c r="AA1359" t="n">
        <v>5090</v>
      </c>
      <c r="AB1359" t="s"/>
      <c r="AC1359" t="s"/>
      <c r="AD1359" t="s">
        <v>86</v>
      </c>
      <c r="AE1359" t="s"/>
      <c r="AF1359" t="s"/>
      <c r="AG1359" t="s"/>
      <c r="AH1359" t="s"/>
      <c r="AI1359" t="s"/>
      <c r="AJ1359" t="s"/>
      <c r="AK1359" t="s">
        <v>87</v>
      </c>
      <c r="AL1359" t="s"/>
      <c r="AM1359" t="s"/>
      <c r="AN1359" t="s">
        <v>87</v>
      </c>
      <c r="AO1359" t="s">
        <v>88</v>
      </c>
      <c r="AP1359" t="n">
        <v>52</v>
      </c>
      <c r="AQ1359" t="s">
        <v>89</v>
      </c>
      <c r="AR1359" t="s">
        <v>111</v>
      </c>
      <c r="AS1359" t="s"/>
      <c r="AT1359" t="s">
        <v>91</v>
      </c>
      <c r="AU1359" t="s"/>
      <c r="AV1359" t="s"/>
      <c r="AW1359" t="s"/>
      <c r="AX1359" t="s"/>
      <c r="AY1359" t="n">
        <v>2268284</v>
      </c>
      <c r="AZ1359" t="s">
        <v>794</v>
      </c>
      <c r="BA1359" t="s"/>
      <c r="BB1359" t="n">
        <v>503514</v>
      </c>
      <c r="BC1359" t="n">
        <v>-16.544321</v>
      </c>
      <c r="BD1359" t="n">
        <v>28.410149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93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793</v>
      </c>
      <c r="F1360" t="n">
        <v>116234</v>
      </c>
      <c r="G1360" t="s">
        <v>74</v>
      </c>
      <c r="H1360" t="s">
        <v>75</v>
      </c>
      <c r="I1360" t="s"/>
      <c r="J1360" t="s">
        <v>76</v>
      </c>
      <c r="K1360" t="n">
        <v>72</v>
      </c>
      <c r="L1360" t="s">
        <v>77</v>
      </c>
      <c r="M1360" t="s"/>
      <c r="N1360" t="s">
        <v>78</v>
      </c>
      <c r="O1360" t="s">
        <v>79</v>
      </c>
      <c r="P1360" t="s">
        <v>793</v>
      </c>
      <c r="Q1360" t="s"/>
      <c r="R1360" t="s">
        <v>80</v>
      </c>
      <c r="S1360" t="s">
        <v>186</v>
      </c>
      <c r="T1360" t="s">
        <v>82</v>
      </c>
      <c r="U1360" t="s"/>
      <c r="V1360" t="s">
        <v>83</v>
      </c>
      <c r="W1360" t="s">
        <v>84</v>
      </c>
      <c r="X1360" t="s"/>
      <c r="Y1360" t="s">
        <v>85</v>
      </c>
      <c r="Z1360">
        <f>HYPERLINK("https://hotelmonitor-cachepage.eclerx.com/savepage/tk_15432193963546207_sr_2047.html","info")</f>
        <v/>
      </c>
      <c r="AA1360" t="n">
        <v>5090</v>
      </c>
      <c r="AB1360" t="s"/>
      <c r="AC1360" t="s"/>
      <c r="AD1360" t="s">
        <v>86</v>
      </c>
      <c r="AE1360" t="s"/>
      <c r="AF1360" t="s"/>
      <c r="AG1360" t="s"/>
      <c r="AH1360" t="s"/>
      <c r="AI1360" t="s"/>
      <c r="AJ1360" t="s"/>
      <c r="AK1360" t="s">
        <v>87</v>
      </c>
      <c r="AL1360" t="s"/>
      <c r="AM1360" t="s"/>
      <c r="AN1360" t="s">
        <v>87</v>
      </c>
      <c r="AO1360" t="s">
        <v>88</v>
      </c>
      <c r="AP1360" t="n">
        <v>52</v>
      </c>
      <c r="AQ1360" t="s">
        <v>89</v>
      </c>
      <c r="AR1360" t="s">
        <v>116</v>
      </c>
      <c r="AS1360" t="s"/>
      <c r="AT1360" t="s">
        <v>91</v>
      </c>
      <c r="AU1360" t="s"/>
      <c r="AV1360" t="s"/>
      <c r="AW1360" t="s"/>
      <c r="AX1360" t="s"/>
      <c r="AY1360" t="n">
        <v>2268284</v>
      </c>
      <c r="AZ1360" t="s">
        <v>794</v>
      </c>
      <c r="BA1360" t="s"/>
      <c r="BB1360" t="n">
        <v>503514</v>
      </c>
      <c r="BC1360" t="n">
        <v>-16.544321</v>
      </c>
      <c r="BD1360" t="n">
        <v>28.410149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93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793</v>
      </c>
      <c r="F1361" t="n">
        <v>116234</v>
      </c>
      <c r="G1361" t="s">
        <v>74</v>
      </c>
      <c r="H1361" t="s">
        <v>75</v>
      </c>
      <c r="I1361" t="s"/>
      <c r="J1361" t="s">
        <v>76</v>
      </c>
      <c r="K1361" t="n">
        <v>73</v>
      </c>
      <c r="L1361" t="s">
        <v>77</v>
      </c>
      <c r="M1361" t="s"/>
      <c r="N1361" t="s">
        <v>78</v>
      </c>
      <c r="O1361" t="s">
        <v>79</v>
      </c>
      <c r="P1361" t="s">
        <v>793</v>
      </c>
      <c r="Q1361" t="s"/>
      <c r="R1361" t="s">
        <v>80</v>
      </c>
      <c r="S1361" t="s">
        <v>477</v>
      </c>
      <c r="T1361" t="s">
        <v>82</v>
      </c>
      <c r="U1361" t="s"/>
      <c r="V1361" t="s">
        <v>83</v>
      </c>
      <c r="W1361" t="s">
        <v>84</v>
      </c>
      <c r="X1361" t="s"/>
      <c r="Y1361" t="s">
        <v>85</v>
      </c>
      <c r="Z1361">
        <f>HYPERLINK("https://hotelmonitor-cachepage.eclerx.com/savepage/tk_15432193963546207_sr_2047.html","info")</f>
        <v/>
      </c>
      <c r="AA1361" t="n">
        <v>5090</v>
      </c>
      <c r="AB1361" t="s"/>
      <c r="AC1361" t="s"/>
      <c r="AD1361" t="s">
        <v>86</v>
      </c>
      <c r="AE1361" t="s"/>
      <c r="AF1361" t="s"/>
      <c r="AG1361" t="s"/>
      <c r="AH1361" t="s"/>
      <c r="AI1361" t="s"/>
      <c r="AJ1361" t="s"/>
      <c r="AK1361" t="s">
        <v>87</v>
      </c>
      <c r="AL1361" t="s"/>
      <c r="AM1361" t="s"/>
      <c r="AN1361" t="s">
        <v>87</v>
      </c>
      <c r="AO1361" t="s">
        <v>88</v>
      </c>
      <c r="AP1361" t="n">
        <v>52</v>
      </c>
      <c r="AQ1361" t="s">
        <v>89</v>
      </c>
      <c r="AR1361" t="s">
        <v>115</v>
      </c>
      <c r="AS1361" t="s"/>
      <c r="AT1361" t="s">
        <v>91</v>
      </c>
      <c r="AU1361" t="s"/>
      <c r="AV1361" t="s"/>
      <c r="AW1361" t="s"/>
      <c r="AX1361" t="s"/>
      <c r="AY1361" t="n">
        <v>2268284</v>
      </c>
      <c r="AZ1361" t="s">
        <v>794</v>
      </c>
      <c r="BA1361" t="s"/>
      <c r="BB1361" t="n">
        <v>503514</v>
      </c>
      <c r="BC1361" t="n">
        <v>-16.544321</v>
      </c>
      <c r="BD1361" t="n">
        <v>28.410149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93</v>
      </c>
    </row>
    <row r="1362" spans="1:70">
      <c r="A1362" t="s">
        <v>70</v>
      </c>
      <c r="B1362" t="s">
        <v>71</v>
      </c>
      <c r="C1362" t="s">
        <v>72</v>
      </c>
      <c r="D1362" t="n">
        <v>2</v>
      </c>
      <c r="E1362" t="s">
        <v>795</v>
      </c>
      <c r="F1362" t="n">
        <v>400027</v>
      </c>
      <c r="G1362" t="s">
        <v>74</v>
      </c>
      <c r="H1362" t="s">
        <v>75</v>
      </c>
      <c r="I1362" t="s"/>
      <c r="J1362" t="s">
        <v>76</v>
      </c>
      <c r="K1362" t="n">
        <v>173</v>
      </c>
      <c r="L1362" t="s">
        <v>77</v>
      </c>
      <c r="M1362" t="s"/>
      <c r="N1362" t="s">
        <v>78</v>
      </c>
      <c r="O1362" t="s">
        <v>79</v>
      </c>
      <c r="P1362" t="s">
        <v>796</v>
      </c>
      <c r="Q1362" t="s"/>
      <c r="R1362" t="s">
        <v>80</v>
      </c>
      <c r="S1362" t="s">
        <v>166</v>
      </c>
      <c r="T1362" t="s">
        <v>82</v>
      </c>
      <c r="U1362" t="s"/>
      <c r="V1362" t="s">
        <v>83</v>
      </c>
      <c r="W1362" t="s">
        <v>84</v>
      </c>
      <c r="X1362" t="s"/>
      <c r="Y1362" t="s">
        <v>85</v>
      </c>
      <c r="Z1362">
        <f>HYPERLINK("https://hotelmonitor-cachepage.eclerx.com/savepage/tk_1543222295548806_sr_2047.html","info")</f>
        <v/>
      </c>
      <c r="AA1362" t="n">
        <v>116853</v>
      </c>
      <c r="AB1362" t="s"/>
      <c r="AC1362" t="s"/>
      <c r="AD1362" t="s">
        <v>86</v>
      </c>
      <c r="AE1362" t="s"/>
      <c r="AF1362" t="s"/>
      <c r="AG1362" t="s"/>
      <c r="AH1362" t="s"/>
      <c r="AI1362" t="s"/>
      <c r="AJ1362" t="s"/>
      <c r="AK1362" t="s">
        <v>87</v>
      </c>
      <c r="AL1362" t="s"/>
      <c r="AM1362" t="s"/>
      <c r="AN1362" t="s">
        <v>87</v>
      </c>
      <c r="AO1362" t="s">
        <v>88</v>
      </c>
      <c r="AP1362" t="n">
        <v>459</v>
      </c>
      <c r="AQ1362" t="s">
        <v>89</v>
      </c>
      <c r="AR1362" t="s">
        <v>99</v>
      </c>
      <c r="AS1362" t="s"/>
      <c r="AT1362" t="s">
        <v>91</v>
      </c>
      <c r="AU1362" t="s"/>
      <c r="AV1362" t="s"/>
      <c r="AW1362" t="s"/>
      <c r="AX1362" t="s"/>
      <c r="AY1362" t="n">
        <v>2268060</v>
      </c>
      <c r="AZ1362" t="s">
        <v>797</v>
      </c>
      <c r="BA1362" t="s"/>
      <c r="BB1362" t="n">
        <v>195214</v>
      </c>
      <c r="BC1362" t="n">
        <v>-16.764292</v>
      </c>
      <c r="BD1362" t="n">
        <v>28.374313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93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795</v>
      </c>
      <c r="F1363" t="n">
        <v>400027</v>
      </c>
      <c r="G1363" t="s">
        <v>74</v>
      </c>
      <c r="H1363" t="s">
        <v>75</v>
      </c>
      <c r="I1363" t="s"/>
      <c r="J1363" t="s">
        <v>76</v>
      </c>
      <c r="K1363" t="n">
        <v>224</v>
      </c>
      <c r="L1363" t="s">
        <v>77</v>
      </c>
      <c r="M1363" t="s"/>
      <c r="N1363" t="s">
        <v>78</v>
      </c>
      <c r="O1363" t="s">
        <v>79</v>
      </c>
      <c r="P1363" t="s">
        <v>796</v>
      </c>
      <c r="Q1363" t="s"/>
      <c r="R1363" t="s">
        <v>80</v>
      </c>
      <c r="S1363" t="s">
        <v>400</v>
      </c>
      <c r="T1363" t="s">
        <v>82</v>
      </c>
      <c r="U1363" t="s"/>
      <c r="V1363" t="s">
        <v>83</v>
      </c>
      <c r="W1363" t="s">
        <v>84</v>
      </c>
      <c r="X1363" t="s"/>
      <c r="Y1363" t="s">
        <v>85</v>
      </c>
      <c r="Z1363">
        <f>HYPERLINK("https://hotelmonitor-cachepage.eclerx.com/savepage/tk_1543222295548806_sr_2047.html","info")</f>
        <v/>
      </c>
      <c r="AA1363" t="n">
        <v>116853</v>
      </c>
      <c r="AB1363" t="s"/>
      <c r="AC1363" t="s"/>
      <c r="AD1363" t="s">
        <v>86</v>
      </c>
      <c r="AE1363" t="s"/>
      <c r="AF1363" t="s"/>
      <c r="AG1363" t="s"/>
      <c r="AH1363" t="s"/>
      <c r="AI1363" t="s"/>
      <c r="AJ1363" t="s"/>
      <c r="AK1363" t="s">
        <v>87</v>
      </c>
      <c r="AL1363" t="s"/>
      <c r="AM1363" t="s"/>
      <c r="AN1363" t="s">
        <v>87</v>
      </c>
      <c r="AO1363" t="s">
        <v>88</v>
      </c>
      <c r="AP1363" t="n">
        <v>459</v>
      </c>
      <c r="AQ1363" t="s">
        <v>89</v>
      </c>
      <c r="AR1363" t="s">
        <v>96</v>
      </c>
      <c r="AS1363" t="s"/>
      <c r="AT1363" t="s">
        <v>91</v>
      </c>
      <c r="AU1363" t="s"/>
      <c r="AV1363" t="s"/>
      <c r="AW1363" t="s"/>
      <c r="AX1363" t="s"/>
      <c r="AY1363" t="n">
        <v>2268060</v>
      </c>
      <c r="AZ1363" t="s">
        <v>797</v>
      </c>
      <c r="BA1363" t="s"/>
      <c r="BB1363" t="n">
        <v>195214</v>
      </c>
      <c r="BC1363" t="n">
        <v>-16.764292</v>
      </c>
      <c r="BD1363" t="n">
        <v>28.374313</v>
      </c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93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795</v>
      </c>
      <c r="F1364" t="n">
        <v>400027</v>
      </c>
      <c r="G1364" t="s">
        <v>74</v>
      </c>
      <c r="H1364" t="s">
        <v>75</v>
      </c>
      <c r="I1364" t="s"/>
      <c r="J1364" t="s">
        <v>76</v>
      </c>
      <c r="K1364" t="n">
        <v>187</v>
      </c>
      <c r="L1364" t="s">
        <v>77</v>
      </c>
      <c r="M1364" t="s"/>
      <c r="N1364" t="s">
        <v>78</v>
      </c>
      <c r="O1364" t="s">
        <v>79</v>
      </c>
      <c r="P1364" t="s">
        <v>796</v>
      </c>
      <c r="Q1364" t="s"/>
      <c r="R1364" t="s">
        <v>80</v>
      </c>
      <c r="S1364" t="s">
        <v>789</v>
      </c>
      <c r="T1364" t="s">
        <v>82</v>
      </c>
      <c r="U1364" t="s"/>
      <c r="V1364" t="s">
        <v>83</v>
      </c>
      <c r="W1364" t="s">
        <v>84</v>
      </c>
      <c r="X1364" t="s"/>
      <c r="Y1364" t="s">
        <v>85</v>
      </c>
      <c r="Z1364">
        <f>HYPERLINK("https://hotelmonitor-cachepage.eclerx.com/savepage/tk_1543222295548806_sr_2047.html","info")</f>
        <v/>
      </c>
      <c r="AA1364" t="n">
        <v>116853</v>
      </c>
      <c r="AB1364" t="s"/>
      <c r="AC1364" t="s"/>
      <c r="AD1364" t="s">
        <v>86</v>
      </c>
      <c r="AE1364" t="s"/>
      <c r="AF1364" t="s"/>
      <c r="AG1364" t="s"/>
      <c r="AH1364" t="s"/>
      <c r="AI1364" t="s"/>
      <c r="AJ1364" t="s"/>
      <c r="AK1364" t="s">
        <v>87</v>
      </c>
      <c r="AL1364" t="s"/>
      <c r="AM1364" t="s"/>
      <c r="AN1364" t="s">
        <v>87</v>
      </c>
      <c r="AO1364" t="s">
        <v>88</v>
      </c>
      <c r="AP1364" t="n">
        <v>459</v>
      </c>
      <c r="AQ1364" t="s">
        <v>89</v>
      </c>
      <c r="AR1364" t="s">
        <v>90</v>
      </c>
      <c r="AS1364" t="s"/>
      <c r="AT1364" t="s">
        <v>91</v>
      </c>
      <c r="AU1364" t="s"/>
      <c r="AV1364" t="s"/>
      <c r="AW1364" t="s"/>
      <c r="AX1364" t="s"/>
      <c r="AY1364" t="n">
        <v>2268060</v>
      </c>
      <c r="AZ1364" t="s">
        <v>797</v>
      </c>
      <c r="BA1364" t="s"/>
      <c r="BB1364" t="n">
        <v>195214</v>
      </c>
      <c r="BC1364" t="n">
        <v>-16.764292</v>
      </c>
      <c r="BD1364" t="n">
        <v>28.374313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93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795</v>
      </c>
      <c r="F1365" t="n">
        <v>400027</v>
      </c>
      <c r="G1365" t="s">
        <v>74</v>
      </c>
      <c r="H1365" t="s">
        <v>75</v>
      </c>
      <c r="I1365" t="s"/>
      <c r="J1365" t="s">
        <v>76</v>
      </c>
      <c r="K1365" t="n">
        <v>223</v>
      </c>
      <c r="L1365" t="s">
        <v>77</v>
      </c>
      <c r="M1365" t="s"/>
      <c r="N1365" t="s">
        <v>78</v>
      </c>
      <c r="O1365" t="s">
        <v>79</v>
      </c>
      <c r="P1365" t="s">
        <v>796</v>
      </c>
      <c r="Q1365" t="s"/>
      <c r="R1365" t="s">
        <v>80</v>
      </c>
      <c r="S1365" t="s">
        <v>580</v>
      </c>
      <c r="T1365" t="s">
        <v>82</v>
      </c>
      <c r="U1365" t="s"/>
      <c r="V1365" t="s">
        <v>83</v>
      </c>
      <c r="W1365" t="s">
        <v>84</v>
      </c>
      <c r="X1365" t="s"/>
      <c r="Y1365" t="s">
        <v>85</v>
      </c>
      <c r="Z1365">
        <f>HYPERLINK("https://hotelmonitor-cachepage.eclerx.com/savepage/tk_1543222295548806_sr_2047.html","info")</f>
        <v/>
      </c>
      <c r="AA1365" t="n">
        <v>116853</v>
      </c>
      <c r="AB1365" t="s"/>
      <c r="AC1365" t="s"/>
      <c r="AD1365" t="s">
        <v>86</v>
      </c>
      <c r="AE1365" t="s"/>
      <c r="AF1365" t="s"/>
      <c r="AG1365" t="s"/>
      <c r="AH1365" t="s"/>
      <c r="AI1365" t="s"/>
      <c r="AJ1365" t="s"/>
      <c r="AK1365" t="s">
        <v>87</v>
      </c>
      <c r="AL1365" t="s"/>
      <c r="AM1365" t="s"/>
      <c r="AN1365" t="s">
        <v>87</v>
      </c>
      <c r="AO1365" t="s">
        <v>88</v>
      </c>
      <c r="AP1365" t="n">
        <v>459</v>
      </c>
      <c r="AQ1365" t="s">
        <v>89</v>
      </c>
      <c r="AR1365" t="s">
        <v>798</v>
      </c>
      <c r="AS1365" t="s"/>
      <c r="AT1365" t="s">
        <v>91</v>
      </c>
      <c r="AU1365" t="s"/>
      <c r="AV1365" t="s"/>
      <c r="AW1365" t="s"/>
      <c r="AX1365" t="s"/>
      <c r="AY1365" t="n">
        <v>2268060</v>
      </c>
      <c r="AZ1365" t="s">
        <v>797</v>
      </c>
      <c r="BA1365" t="s"/>
      <c r="BB1365" t="n">
        <v>195214</v>
      </c>
      <c r="BC1365" t="n">
        <v>-16.764292</v>
      </c>
      <c r="BD1365" t="n">
        <v>28.374313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93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795</v>
      </c>
      <c r="F1366" t="n">
        <v>400027</v>
      </c>
      <c r="G1366" t="s">
        <v>74</v>
      </c>
      <c r="H1366" t="s">
        <v>75</v>
      </c>
      <c r="I1366" t="s"/>
      <c r="J1366" t="s">
        <v>76</v>
      </c>
      <c r="K1366" t="n">
        <v>190</v>
      </c>
      <c r="L1366" t="s">
        <v>77</v>
      </c>
      <c r="M1366" t="s"/>
      <c r="N1366" t="s">
        <v>78</v>
      </c>
      <c r="O1366" t="s">
        <v>79</v>
      </c>
      <c r="P1366" t="s">
        <v>796</v>
      </c>
      <c r="Q1366" t="s"/>
      <c r="R1366" t="s">
        <v>80</v>
      </c>
      <c r="S1366" t="s">
        <v>799</v>
      </c>
      <c r="T1366" t="s">
        <v>82</v>
      </c>
      <c r="U1366" t="s"/>
      <c r="V1366" t="s">
        <v>83</v>
      </c>
      <c r="W1366" t="s">
        <v>84</v>
      </c>
      <c r="X1366" t="s"/>
      <c r="Y1366" t="s">
        <v>85</v>
      </c>
      <c r="Z1366">
        <f>HYPERLINK("https://hotelmonitor-cachepage.eclerx.com/savepage/tk_1543222295548806_sr_2047.html","info")</f>
        <v/>
      </c>
      <c r="AA1366" t="n">
        <v>116853</v>
      </c>
      <c r="AB1366" t="s"/>
      <c r="AC1366" t="s"/>
      <c r="AD1366" t="s">
        <v>86</v>
      </c>
      <c r="AE1366" t="s"/>
      <c r="AF1366" t="s"/>
      <c r="AG1366" t="s"/>
      <c r="AH1366" t="s"/>
      <c r="AI1366" t="s"/>
      <c r="AJ1366" t="s"/>
      <c r="AK1366" t="s">
        <v>87</v>
      </c>
      <c r="AL1366" t="s"/>
      <c r="AM1366" t="s"/>
      <c r="AN1366" t="s">
        <v>87</v>
      </c>
      <c r="AO1366" t="s">
        <v>88</v>
      </c>
      <c r="AP1366" t="n">
        <v>459</v>
      </c>
      <c r="AQ1366" t="s">
        <v>89</v>
      </c>
      <c r="AR1366" t="s">
        <v>109</v>
      </c>
      <c r="AS1366" t="s"/>
      <c r="AT1366" t="s">
        <v>91</v>
      </c>
      <c r="AU1366" t="s"/>
      <c r="AV1366" t="s"/>
      <c r="AW1366" t="s"/>
      <c r="AX1366" t="s"/>
      <c r="AY1366" t="n">
        <v>2268060</v>
      </c>
      <c r="AZ1366" t="s">
        <v>797</v>
      </c>
      <c r="BA1366" t="s"/>
      <c r="BB1366" t="n">
        <v>195214</v>
      </c>
      <c r="BC1366" t="n">
        <v>-16.764292</v>
      </c>
      <c r="BD1366" t="n">
        <v>28.374313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93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795</v>
      </c>
      <c r="F1367" t="n">
        <v>400027</v>
      </c>
      <c r="G1367" t="s">
        <v>74</v>
      </c>
      <c r="H1367" t="s">
        <v>75</v>
      </c>
      <c r="I1367" t="s"/>
      <c r="J1367" t="s">
        <v>76</v>
      </c>
      <c r="K1367" t="n">
        <v>224</v>
      </c>
      <c r="L1367" t="s">
        <v>77</v>
      </c>
      <c r="M1367" t="s"/>
      <c r="N1367" t="s">
        <v>78</v>
      </c>
      <c r="O1367" t="s">
        <v>79</v>
      </c>
      <c r="P1367" t="s">
        <v>796</v>
      </c>
      <c r="Q1367" t="s"/>
      <c r="R1367" t="s">
        <v>80</v>
      </c>
      <c r="S1367" t="s">
        <v>400</v>
      </c>
      <c r="T1367" t="s">
        <v>82</v>
      </c>
      <c r="U1367" t="s"/>
      <c r="V1367" t="s">
        <v>83</v>
      </c>
      <c r="W1367" t="s">
        <v>84</v>
      </c>
      <c r="X1367" t="s"/>
      <c r="Y1367" t="s">
        <v>85</v>
      </c>
      <c r="Z1367">
        <f>HYPERLINK("https://hotelmonitor-cachepage.eclerx.com/savepage/tk_1543222295548806_sr_2047.html","info")</f>
        <v/>
      </c>
      <c r="AA1367" t="n">
        <v>116853</v>
      </c>
      <c r="AB1367" t="s"/>
      <c r="AC1367" t="s"/>
      <c r="AD1367" t="s">
        <v>86</v>
      </c>
      <c r="AE1367" t="s"/>
      <c r="AF1367" t="s"/>
      <c r="AG1367" t="s"/>
      <c r="AH1367" t="s"/>
      <c r="AI1367" t="s"/>
      <c r="AJ1367" t="s"/>
      <c r="AK1367" t="s">
        <v>87</v>
      </c>
      <c r="AL1367" t="s"/>
      <c r="AM1367" t="s"/>
      <c r="AN1367" t="s">
        <v>87</v>
      </c>
      <c r="AO1367" t="s">
        <v>88</v>
      </c>
      <c r="AP1367" t="n">
        <v>459</v>
      </c>
      <c r="AQ1367" t="s">
        <v>89</v>
      </c>
      <c r="AR1367" t="s">
        <v>106</v>
      </c>
      <c r="AS1367" t="s"/>
      <c r="AT1367" t="s">
        <v>91</v>
      </c>
      <c r="AU1367" t="s"/>
      <c r="AV1367" t="s"/>
      <c r="AW1367" t="s"/>
      <c r="AX1367" t="s"/>
      <c r="AY1367" t="n">
        <v>2268060</v>
      </c>
      <c r="AZ1367" t="s">
        <v>797</v>
      </c>
      <c r="BA1367" t="s"/>
      <c r="BB1367" t="n">
        <v>195214</v>
      </c>
      <c r="BC1367" t="n">
        <v>-16.764292</v>
      </c>
      <c r="BD1367" t="n">
        <v>28.374313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93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795</v>
      </c>
      <c r="F1368" t="n">
        <v>400027</v>
      </c>
      <c r="G1368" t="s">
        <v>74</v>
      </c>
      <c r="H1368" t="s">
        <v>75</v>
      </c>
      <c r="I1368" t="s"/>
      <c r="J1368" t="s">
        <v>76</v>
      </c>
      <c r="K1368" t="n">
        <v>218</v>
      </c>
      <c r="L1368" t="s">
        <v>77</v>
      </c>
      <c r="M1368" t="s"/>
      <c r="N1368" t="s">
        <v>78</v>
      </c>
      <c r="O1368" t="s">
        <v>79</v>
      </c>
      <c r="P1368" t="s">
        <v>796</v>
      </c>
      <c r="Q1368" t="s"/>
      <c r="R1368" t="s">
        <v>80</v>
      </c>
      <c r="S1368" t="s">
        <v>800</v>
      </c>
      <c r="T1368" t="s">
        <v>82</v>
      </c>
      <c r="U1368" t="s"/>
      <c r="V1368" t="s">
        <v>83</v>
      </c>
      <c r="W1368" t="s">
        <v>84</v>
      </c>
      <c r="X1368" t="s"/>
      <c r="Y1368" t="s">
        <v>85</v>
      </c>
      <c r="Z1368">
        <f>HYPERLINK("https://hotelmonitor-cachepage.eclerx.com/savepage/tk_1543222295548806_sr_2047.html","info")</f>
        <v/>
      </c>
      <c r="AA1368" t="n">
        <v>116853</v>
      </c>
      <c r="AB1368" t="s"/>
      <c r="AC1368" t="s"/>
      <c r="AD1368" t="s">
        <v>86</v>
      </c>
      <c r="AE1368" t="s"/>
      <c r="AF1368" t="s"/>
      <c r="AG1368" t="s"/>
      <c r="AH1368" t="s"/>
      <c r="AI1368" t="s"/>
      <c r="AJ1368" t="s"/>
      <c r="AK1368" t="s">
        <v>87</v>
      </c>
      <c r="AL1368" t="s"/>
      <c r="AM1368" t="s"/>
      <c r="AN1368" t="s">
        <v>87</v>
      </c>
      <c r="AO1368" t="s">
        <v>88</v>
      </c>
      <c r="AP1368" t="n">
        <v>459</v>
      </c>
      <c r="AQ1368" t="s">
        <v>89</v>
      </c>
      <c r="AR1368" t="s">
        <v>107</v>
      </c>
      <c r="AS1368" t="s"/>
      <c r="AT1368" t="s">
        <v>91</v>
      </c>
      <c r="AU1368" t="s"/>
      <c r="AV1368" t="s"/>
      <c r="AW1368" t="s"/>
      <c r="AX1368" t="s"/>
      <c r="AY1368" t="n">
        <v>2268060</v>
      </c>
      <c r="AZ1368" t="s">
        <v>797</v>
      </c>
      <c r="BA1368" t="s"/>
      <c r="BB1368" t="n">
        <v>195214</v>
      </c>
      <c r="BC1368" t="n">
        <v>-16.764292</v>
      </c>
      <c r="BD1368" t="n">
        <v>28.374313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93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795</v>
      </c>
      <c r="F1369" t="n">
        <v>400027</v>
      </c>
      <c r="G1369" t="s">
        <v>74</v>
      </c>
      <c r="H1369" t="s">
        <v>75</v>
      </c>
      <c r="I1369" t="s"/>
      <c r="J1369" t="s">
        <v>76</v>
      </c>
      <c r="K1369" t="n">
        <v>205</v>
      </c>
      <c r="L1369" t="s">
        <v>77</v>
      </c>
      <c r="M1369" t="s"/>
      <c r="N1369" t="s">
        <v>78</v>
      </c>
      <c r="O1369" t="s">
        <v>79</v>
      </c>
      <c r="P1369" t="s">
        <v>796</v>
      </c>
      <c r="Q1369" t="s"/>
      <c r="R1369" t="s">
        <v>80</v>
      </c>
      <c r="S1369" t="s">
        <v>801</v>
      </c>
      <c r="T1369" t="s">
        <v>82</v>
      </c>
      <c r="U1369" t="s"/>
      <c r="V1369" t="s">
        <v>83</v>
      </c>
      <c r="W1369" t="s">
        <v>84</v>
      </c>
      <c r="X1369" t="s"/>
      <c r="Y1369" t="s">
        <v>85</v>
      </c>
      <c r="Z1369">
        <f>HYPERLINK("https://hotelmonitor-cachepage.eclerx.com/savepage/tk_1543222295548806_sr_2047.html","info")</f>
        <v/>
      </c>
      <c r="AA1369" t="n">
        <v>116853</v>
      </c>
      <c r="AB1369" t="s"/>
      <c r="AC1369" t="s"/>
      <c r="AD1369" t="s">
        <v>86</v>
      </c>
      <c r="AE1369" t="s"/>
      <c r="AF1369" t="s"/>
      <c r="AG1369" t="s"/>
      <c r="AH1369" t="s"/>
      <c r="AI1369" t="s"/>
      <c r="AJ1369" t="s"/>
      <c r="AK1369" t="s">
        <v>87</v>
      </c>
      <c r="AL1369" t="s"/>
      <c r="AM1369" t="s"/>
      <c r="AN1369" t="s">
        <v>87</v>
      </c>
      <c r="AO1369" t="s">
        <v>88</v>
      </c>
      <c r="AP1369" t="n">
        <v>459</v>
      </c>
      <c r="AQ1369" t="s">
        <v>89</v>
      </c>
      <c r="AR1369" t="s">
        <v>299</v>
      </c>
      <c r="AS1369" t="s"/>
      <c r="AT1369" t="s">
        <v>91</v>
      </c>
      <c r="AU1369" t="s"/>
      <c r="AV1369" t="s"/>
      <c r="AW1369" t="s"/>
      <c r="AX1369" t="s"/>
      <c r="AY1369" t="n">
        <v>2268060</v>
      </c>
      <c r="AZ1369" t="s">
        <v>797</v>
      </c>
      <c r="BA1369" t="s"/>
      <c r="BB1369" t="n">
        <v>195214</v>
      </c>
      <c r="BC1369" t="n">
        <v>-16.764292</v>
      </c>
      <c r="BD1369" t="n">
        <v>28.374313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93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795</v>
      </c>
      <c r="F1370" t="n">
        <v>400027</v>
      </c>
      <c r="G1370" t="s">
        <v>74</v>
      </c>
      <c r="H1370" t="s">
        <v>75</v>
      </c>
      <c r="I1370" t="s"/>
      <c r="J1370" t="s">
        <v>76</v>
      </c>
      <c r="K1370" t="n">
        <v>192</v>
      </c>
      <c r="L1370" t="s">
        <v>77</v>
      </c>
      <c r="M1370" t="s"/>
      <c r="N1370" t="s">
        <v>78</v>
      </c>
      <c r="O1370" t="s">
        <v>79</v>
      </c>
      <c r="P1370" t="s">
        <v>796</v>
      </c>
      <c r="Q1370" t="s"/>
      <c r="R1370" t="s">
        <v>80</v>
      </c>
      <c r="S1370" t="s">
        <v>557</v>
      </c>
      <c r="T1370" t="s">
        <v>82</v>
      </c>
      <c r="U1370" t="s"/>
      <c r="V1370" t="s">
        <v>83</v>
      </c>
      <c r="W1370" t="s">
        <v>84</v>
      </c>
      <c r="X1370" t="s"/>
      <c r="Y1370" t="s">
        <v>85</v>
      </c>
      <c r="Z1370">
        <f>HYPERLINK("https://hotelmonitor-cachepage.eclerx.com/savepage/tk_1543222295548806_sr_2047.html","info")</f>
        <v/>
      </c>
      <c r="AA1370" t="n">
        <v>116853</v>
      </c>
      <c r="AB1370" t="s"/>
      <c r="AC1370" t="s"/>
      <c r="AD1370" t="s">
        <v>86</v>
      </c>
      <c r="AE1370" t="s"/>
      <c r="AF1370" t="s"/>
      <c r="AG1370" t="s"/>
      <c r="AH1370" t="s"/>
      <c r="AI1370" t="s"/>
      <c r="AJ1370" t="s"/>
      <c r="AK1370" t="s">
        <v>87</v>
      </c>
      <c r="AL1370" t="s"/>
      <c r="AM1370" t="s"/>
      <c r="AN1370" t="s">
        <v>87</v>
      </c>
      <c r="AO1370" t="s">
        <v>88</v>
      </c>
      <c r="AP1370" t="n">
        <v>459</v>
      </c>
      <c r="AQ1370" t="s">
        <v>89</v>
      </c>
      <c r="AR1370" t="s">
        <v>113</v>
      </c>
      <c r="AS1370" t="s"/>
      <c r="AT1370" t="s">
        <v>91</v>
      </c>
      <c r="AU1370" t="s"/>
      <c r="AV1370" t="s"/>
      <c r="AW1370" t="s"/>
      <c r="AX1370" t="s"/>
      <c r="AY1370" t="n">
        <v>2268060</v>
      </c>
      <c r="AZ1370" t="s">
        <v>797</v>
      </c>
      <c r="BA1370" t="s"/>
      <c r="BB1370" t="n">
        <v>195214</v>
      </c>
      <c r="BC1370" t="n">
        <v>-16.764292</v>
      </c>
      <c r="BD1370" t="n">
        <v>28.374313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93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795</v>
      </c>
      <c r="F1371" t="n">
        <v>400027</v>
      </c>
      <c r="G1371" t="s">
        <v>74</v>
      </c>
      <c r="H1371" t="s">
        <v>75</v>
      </c>
      <c r="I1371" t="s"/>
      <c r="J1371" t="s">
        <v>76</v>
      </c>
      <c r="K1371" t="n">
        <v>192</v>
      </c>
      <c r="L1371" t="s">
        <v>77</v>
      </c>
      <c r="M1371" t="s"/>
      <c r="N1371" t="s">
        <v>78</v>
      </c>
      <c r="O1371" t="s">
        <v>79</v>
      </c>
      <c r="P1371" t="s">
        <v>796</v>
      </c>
      <c r="Q1371" t="s"/>
      <c r="R1371" t="s">
        <v>80</v>
      </c>
      <c r="S1371" t="s">
        <v>557</v>
      </c>
      <c r="T1371" t="s">
        <v>82</v>
      </c>
      <c r="U1371" t="s"/>
      <c r="V1371" t="s">
        <v>83</v>
      </c>
      <c r="W1371" t="s">
        <v>84</v>
      </c>
      <c r="X1371" t="s"/>
      <c r="Y1371" t="s">
        <v>85</v>
      </c>
      <c r="Z1371">
        <f>HYPERLINK("https://hotelmonitor-cachepage.eclerx.com/savepage/tk_1543222295548806_sr_2047.html","info")</f>
        <v/>
      </c>
      <c r="AA1371" t="n">
        <v>116853</v>
      </c>
      <c r="AB1371" t="s"/>
      <c r="AC1371" t="s"/>
      <c r="AD1371" t="s">
        <v>86</v>
      </c>
      <c r="AE1371" t="s"/>
      <c r="AF1371" t="s"/>
      <c r="AG1371" t="s"/>
      <c r="AH1371" t="s"/>
      <c r="AI1371" t="s"/>
      <c r="AJ1371" t="s"/>
      <c r="AK1371" t="s">
        <v>87</v>
      </c>
      <c r="AL1371" t="s"/>
      <c r="AM1371" t="s"/>
      <c r="AN1371" t="s">
        <v>87</v>
      </c>
      <c r="AO1371" t="s">
        <v>88</v>
      </c>
      <c r="AP1371" t="n">
        <v>459</v>
      </c>
      <c r="AQ1371" t="s">
        <v>89</v>
      </c>
      <c r="AR1371" t="s">
        <v>293</v>
      </c>
      <c r="AS1371" t="s"/>
      <c r="AT1371" t="s">
        <v>91</v>
      </c>
      <c r="AU1371" t="s"/>
      <c r="AV1371" t="s"/>
      <c r="AW1371" t="s"/>
      <c r="AX1371" t="s"/>
      <c r="AY1371" t="n">
        <v>2268060</v>
      </c>
      <c r="AZ1371" t="s">
        <v>797</v>
      </c>
      <c r="BA1371" t="s"/>
      <c r="BB1371" t="n">
        <v>195214</v>
      </c>
      <c r="BC1371" t="n">
        <v>-16.764292</v>
      </c>
      <c r="BD1371" t="n">
        <v>28.374313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93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795</v>
      </c>
      <c r="F1372" t="n">
        <v>400027</v>
      </c>
      <c r="G1372" t="s">
        <v>74</v>
      </c>
      <c r="H1372" t="s">
        <v>75</v>
      </c>
      <c r="I1372" t="s"/>
      <c r="J1372" t="s">
        <v>76</v>
      </c>
      <c r="K1372" t="n">
        <v>193</v>
      </c>
      <c r="L1372" t="s">
        <v>77</v>
      </c>
      <c r="M1372" t="s"/>
      <c r="N1372" t="s">
        <v>78</v>
      </c>
      <c r="O1372" t="s">
        <v>79</v>
      </c>
      <c r="P1372" t="s">
        <v>796</v>
      </c>
      <c r="Q1372" t="s"/>
      <c r="R1372" t="s">
        <v>80</v>
      </c>
      <c r="S1372" t="s">
        <v>558</v>
      </c>
      <c r="T1372" t="s">
        <v>82</v>
      </c>
      <c r="U1372" t="s"/>
      <c r="V1372" t="s">
        <v>83</v>
      </c>
      <c r="W1372" t="s">
        <v>84</v>
      </c>
      <c r="X1372" t="s"/>
      <c r="Y1372" t="s">
        <v>85</v>
      </c>
      <c r="Z1372">
        <f>HYPERLINK("https://hotelmonitor-cachepage.eclerx.com/savepage/tk_1543222295548806_sr_2047.html","info")</f>
        <v/>
      </c>
      <c r="AA1372" t="n">
        <v>116853</v>
      </c>
      <c r="AB1372" t="s"/>
      <c r="AC1372" t="s"/>
      <c r="AD1372" t="s">
        <v>86</v>
      </c>
      <c r="AE1372" t="s"/>
      <c r="AF1372" t="s"/>
      <c r="AG1372" t="s"/>
      <c r="AH1372" t="s"/>
      <c r="AI1372" t="s"/>
      <c r="AJ1372" t="s"/>
      <c r="AK1372" t="s">
        <v>87</v>
      </c>
      <c r="AL1372" t="s"/>
      <c r="AM1372" t="s"/>
      <c r="AN1372" t="s">
        <v>87</v>
      </c>
      <c r="AO1372" t="s">
        <v>88</v>
      </c>
      <c r="AP1372" t="n">
        <v>459</v>
      </c>
      <c r="AQ1372" t="s">
        <v>89</v>
      </c>
      <c r="AR1372" t="s">
        <v>111</v>
      </c>
      <c r="AS1372" t="s"/>
      <c r="AT1372" t="s">
        <v>91</v>
      </c>
      <c r="AU1372" t="s"/>
      <c r="AV1372" t="s"/>
      <c r="AW1372" t="s"/>
      <c r="AX1372" t="s"/>
      <c r="AY1372" t="n">
        <v>2268060</v>
      </c>
      <c r="AZ1372" t="s">
        <v>797</v>
      </c>
      <c r="BA1372" t="s"/>
      <c r="BB1372" t="n">
        <v>195214</v>
      </c>
      <c r="BC1372" t="n">
        <v>-16.764292</v>
      </c>
      <c r="BD1372" t="n">
        <v>28.374313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93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802</v>
      </c>
      <c r="F1373" t="n">
        <v>-1</v>
      </c>
      <c r="G1373" t="s">
        <v>74</v>
      </c>
      <c r="H1373" t="s">
        <v>75</v>
      </c>
      <c r="I1373" t="s"/>
      <c r="J1373" t="s">
        <v>76</v>
      </c>
      <c r="K1373" t="n">
        <v>58</v>
      </c>
      <c r="L1373" t="s">
        <v>77</v>
      </c>
      <c r="M1373" t="s"/>
      <c r="N1373" t="s">
        <v>78</v>
      </c>
      <c r="O1373" t="s">
        <v>79</v>
      </c>
      <c r="P1373" t="s">
        <v>802</v>
      </c>
      <c r="Q1373" t="s"/>
      <c r="R1373" t="s">
        <v>80</v>
      </c>
      <c r="S1373" t="s">
        <v>376</v>
      </c>
      <c r="T1373" t="s">
        <v>82</v>
      </c>
      <c r="U1373" t="s"/>
      <c r="V1373" t="s">
        <v>83</v>
      </c>
      <c r="W1373" t="s">
        <v>84</v>
      </c>
      <c r="X1373" t="s"/>
      <c r="Y1373" t="s">
        <v>85</v>
      </c>
      <c r="Z1373">
        <f>HYPERLINK("https://hotelmonitor-cachepage.eclerx.com/savepage/tk_15432199331797328_sr_2047.html","info")</f>
        <v/>
      </c>
      <c r="AA1373" t="n">
        <v>-6135850</v>
      </c>
      <c r="AB1373" t="s"/>
      <c r="AC1373" t="s"/>
      <c r="AD1373" t="s">
        <v>86</v>
      </c>
      <c r="AE1373" t="s"/>
      <c r="AF1373" t="s"/>
      <c r="AG1373" t="s"/>
      <c r="AH1373" t="s"/>
      <c r="AI1373" t="s"/>
      <c r="AJ1373" t="s"/>
      <c r="AK1373" t="s">
        <v>87</v>
      </c>
      <c r="AL1373" t="s"/>
      <c r="AM1373" t="s"/>
      <c r="AN1373" t="s">
        <v>87</v>
      </c>
      <c r="AO1373" t="s">
        <v>88</v>
      </c>
      <c r="AP1373" t="n">
        <v>127</v>
      </c>
      <c r="AQ1373" t="s">
        <v>89</v>
      </c>
      <c r="AR1373" t="s">
        <v>95</v>
      </c>
      <c r="AS1373" t="s"/>
      <c r="AT1373" t="s">
        <v>91</v>
      </c>
      <c r="AU1373" t="s"/>
      <c r="AV1373" t="s"/>
      <c r="AW1373" t="s"/>
      <c r="AX1373" t="s"/>
      <c r="AY1373" t="n">
        <v>6135850</v>
      </c>
      <c r="AZ1373" t="s"/>
      <c r="BA1373" t="s"/>
      <c r="BB1373" t="n">
        <v>1104249</v>
      </c>
      <c r="BC1373" t="s"/>
      <c r="BD1373" t="s"/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93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802</v>
      </c>
      <c r="F1374" t="n">
        <v>-1</v>
      </c>
      <c r="G1374" t="s">
        <v>74</v>
      </c>
      <c r="H1374" t="s">
        <v>75</v>
      </c>
      <c r="I1374" t="s"/>
      <c r="J1374" t="s">
        <v>76</v>
      </c>
      <c r="K1374" t="n">
        <v>58</v>
      </c>
      <c r="L1374" t="s">
        <v>77</v>
      </c>
      <c r="M1374" t="s"/>
      <c r="N1374" t="s">
        <v>78</v>
      </c>
      <c r="O1374" t="s">
        <v>79</v>
      </c>
      <c r="P1374" t="s">
        <v>802</v>
      </c>
      <c r="Q1374" t="s"/>
      <c r="R1374" t="s">
        <v>80</v>
      </c>
      <c r="S1374" t="s">
        <v>376</v>
      </c>
      <c r="T1374" t="s">
        <v>82</v>
      </c>
      <c r="U1374" t="s"/>
      <c r="V1374" t="s">
        <v>83</v>
      </c>
      <c r="W1374" t="s">
        <v>84</v>
      </c>
      <c r="X1374" t="s"/>
      <c r="Y1374" t="s">
        <v>85</v>
      </c>
      <c r="Z1374">
        <f>HYPERLINK("https://hotelmonitor-cachepage.eclerx.com/savepage/tk_15432199331797328_sr_2047.html","info")</f>
        <v/>
      </c>
      <c r="AA1374" t="n">
        <v>-6135850</v>
      </c>
      <c r="AB1374" t="s"/>
      <c r="AC1374" t="s"/>
      <c r="AD1374" t="s">
        <v>86</v>
      </c>
      <c r="AE1374" t="s"/>
      <c r="AF1374" t="s"/>
      <c r="AG1374" t="s"/>
      <c r="AH1374" t="s"/>
      <c r="AI1374" t="s"/>
      <c r="AJ1374" t="s"/>
      <c r="AK1374" t="s">
        <v>87</v>
      </c>
      <c r="AL1374" t="s"/>
      <c r="AM1374" t="s"/>
      <c r="AN1374" t="s">
        <v>87</v>
      </c>
      <c r="AO1374" t="s">
        <v>88</v>
      </c>
      <c r="AP1374" t="n">
        <v>127</v>
      </c>
      <c r="AQ1374" t="s">
        <v>89</v>
      </c>
      <c r="AR1374" t="s">
        <v>97</v>
      </c>
      <c r="AS1374" t="s"/>
      <c r="AT1374" t="s">
        <v>91</v>
      </c>
      <c r="AU1374" t="s"/>
      <c r="AV1374" t="s"/>
      <c r="AW1374" t="s"/>
      <c r="AX1374" t="s"/>
      <c r="AY1374" t="n">
        <v>6135850</v>
      </c>
      <c r="AZ1374" t="s"/>
      <c r="BA1374" t="s"/>
      <c r="BB1374" t="n">
        <v>1104249</v>
      </c>
      <c r="BC1374" t="s"/>
      <c r="BD1374" t="s"/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93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802</v>
      </c>
      <c r="F1375" t="n">
        <v>-1</v>
      </c>
      <c r="G1375" t="s">
        <v>74</v>
      </c>
      <c r="H1375" t="s">
        <v>75</v>
      </c>
      <c r="I1375" t="s"/>
      <c r="J1375" t="s">
        <v>76</v>
      </c>
      <c r="K1375" t="n">
        <v>76</v>
      </c>
      <c r="L1375" t="s">
        <v>77</v>
      </c>
      <c r="M1375" t="s"/>
      <c r="N1375" t="s">
        <v>78</v>
      </c>
      <c r="O1375" t="s">
        <v>79</v>
      </c>
      <c r="P1375" t="s">
        <v>802</v>
      </c>
      <c r="Q1375" t="s"/>
      <c r="R1375" t="s">
        <v>80</v>
      </c>
      <c r="S1375" t="s">
        <v>185</v>
      </c>
      <c r="T1375" t="s">
        <v>82</v>
      </c>
      <c r="U1375" t="s"/>
      <c r="V1375" t="s">
        <v>83</v>
      </c>
      <c r="W1375" t="s">
        <v>84</v>
      </c>
      <c r="X1375" t="s"/>
      <c r="Y1375" t="s">
        <v>85</v>
      </c>
      <c r="Z1375">
        <f>HYPERLINK("https://hotelmonitor-cachepage.eclerx.com/savepage/tk_15432199331797328_sr_2047.html","info")</f>
        <v/>
      </c>
      <c r="AA1375" t="n">
        <v>-6135850</v>
      </c>
      <c r="AB1375" t="s"/>
      <c r="AC1375" t="s"/>
      <c r="AD1375" t="s">
        <v>86</v>
      </c>
      <c r="AE1375" t="s"/>
      <c r="AF1375" t="s"/>
      <c r="AG1375" t="s"/>
      <c r="AH1375" t="s"/>
      <c r="AI1375" t="s"/>
      <c r="AJ1375" t="s"/>
      <c r="AK1375" t="s">
        <v>87</v>
      </c>
      <c r="AL1375" t="s"/>
      <c r="AM1375" t="s"/>
      <c r="AN1375" t="s">
        <v>87</v>
      </c>
      <c r="AO1375" t="s">
        <v>88</v>
      </c>
      <c r="AP1375" t="n">
        <v>127</v>
      </c>
      <c r="AQ1375" t="s">
        <v>89</v>
      </c>
      <c r="AR1375" t="s">
        <v>96</v>
      </c>
      <c r="AS1375" t="s"/>
      <c r="AT1375" t="s">
        <v>91</v>
      </c>
      <c r="AU1375" t="s"/>
      <c r="AV1375" t="s"/>
      <c r="AW1375" t="s"/>
      <c r="AX1375" t="s"/>
      <c r="AY1375" t="n">
        <v>6135850</v>
      </c>
      <c r="AZ1375" t="s"/>
      <c r="BA1375" t="s"/>
      <c r="BB1375" t="n">
        <v>1104249</v>
      </c>
      <c r="BC1375" t="s"/>
      <c r="BD1375" t="s"/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93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802</v>
      </c>
      <c r="F1376" t="n">
        <v>-1</v>
      </c>
      <c r="G1376" t="s">
        <v>74</v>
      </c>
      <c r="H1376" t="s">
        <v>75</v>
      </c>
      <c r="I1376" t="s"/>
      <c r="J1376" t="s">
        <v>76</v>
      </c>
      <c r="K1376" t="n">
        <v>59</v>
      </c>
      <c r="L1376" t="s">
        <v>77</v>
      </c>
      <c r="M1376" t="s"/>
      <c r="N1376" t="s">
        <v>78</v>
      </c>
      <c r="O1376" t="s">
        <v>79</v>
      </c>
      <c r="P1376" t="s">
        <v>802</v>
      </c>
      <c r="Q1376" t="s"/>
      <c r="R1376" t="s">
        <v>80</v>
      </c>
      <c r="S1376" t="s">
        <v>377</v>
      </c>
      <c r="T1376" t="s">
        <v>82</v>
      </c>
      <c r="U1376" t="s"/>
      <c r="V1376" t="s">
        <v>83</v>
      </c>
      <c r="W1376" t="s">
        <v>84</v>
      </c>
      <c r="X1376" t="s"/>
      <c r="Y1376" t="s">
        <v>85</v>
      </c>
      <c r="Z1376">
        <f>HYPERLINK("https://hotelmonitor-cachepage.eclerx.com/savepage/tk_15432199331797328_sr_2047.html","info")</f>
        <v/>
      </c>
      <c r="AA1376" t="n">
        <v>-6135850</v>
      </c>
      <c r="AB1376" t="s"/>
      <c r="AC1376" t="s"/>
      <c r="AD1376" t="s">
        <v>86</v>
      </c>
      <c r="AE1376" t="s"/>
      <c r="AF1376" t="s"/>
      <c r="AG1376" t="s"/>
      <c r="AH1376" t="s"/>
      <c r="AI1376" t="s"/>
      <c r="AJ1376" t="s"/>
      <c r="AK1376" t="s">
        <v>87</v>
      </c>
      <c r="AL1376" t="s"/>
      <c r="AM1376" t="s"/>
      <c r="AN1376" t="s">
        <v>87</v>
      </c>
      <c r="AO1376" t="s">
        <v>88</v>
      </c>
      <c r="AP1376" t="n">
        <v>127</v>
      </c>
      <c r="AQ1376" t="s">
        <v>89</v>
      </c>
      <c r="AR1376" t="s">
        <v>99</v>
      </c>
      <c r="AS1376" t="s"/>
      <c r="AT1376" t="s">
        <v>91</v>
      </c>
      <c r="AU1376" t="s"/>
      <c r="AV1376" t="s"/>
      <c r="AW1376" t="s"/>
      <c r="AX1376" t="s"/>
      <c r="AY1376" t="n">
        <v>6135850</v>
      </c>
      <c r="AZ1376" t="s"/>
      <c r="BA1376" t="s"/>
      <c r="BB1376" t="n">
        <v>1104249</v>
      </c>
      <c r="BC1376" t="s"/>
      <c r="BD1376" t="s"/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93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802</v>
      </c>
      <c r="F1377" t="n">
        <v>-1</v>
      </c>
      <c r="G1377" t="s">
        <v>74</v>
      </c>
      <c r="H1377" t="s">
        <v>75</v>
      </c>
      <c r="I1377" t="s"/>
      <c r="J1377" t="s">
        <v>76</v>
      </c>
      <c r="K1377" t="n">
        <v>58</v>
      </c>
      <c r="L1377" t="s">
        <v>77</v>
      </c>
      <c r="M1377" t="s"/>
      <c r="N1377" t="s">
        <v>78</v>
      </c>
      <c r="O1377" t="s">
        <v>79</v>
      </c>
      <c r="P1377" t="s">
        <v>802</v>
      </c>
      <c r="Q1377" t="s"/>
      <c r="R1377" t="s">
        <v>80</v>
      </c>
      <c r="S1377" t="s">
        <v>376</v>
      </c>
      <c r="T1377" t="s">
        <v>82</v>
      </c>
      <c r="U1377" t="s"/>
      <c r="V1377" t="s">
        <v>83</v>
      </c>
      <c r="W1377" t="s">
        <v>84</v>
      </c>
      <c r="X1377" t="s"/>
      <c r="Y1377" t="s">
        <v>85</v>
      </c>
      <c r="Z1377">
        <f>HYPERLINK("https://hotelmonitor-cachepage.eclerx.com/savepage/tk_15432199331797328_sr_2047.html","info")</f>
        <v/>
      </c>
      <c r="AA1377" t="n">
        <v>-6135850</v>
      </c>
      <c r="AB1377" t="s"/>
      <c r="AC1377" t="s"/>
      <c r="AD1377" t="s">
        <v>86</v>
      </c>
      <c r="AE1377" t="s"/>
      <c r="AF1377" t="s"/>
      <c r="AG1377" t="s"/>
      <c r="AH1377" t="s"/>
      <c r="AI1377" t="s"/>
      <c r="AJ1377" t="s"/>
      <c r="AK1377" t="s">
        <v>87</v>
      </c>
      <c r="AL1377" t="s"/>
      <c r="AM1377" t="s"/>
      <c r="AN1377" t="s">
        <v>87</v>
      </c>
      <c r="AO1377" t="s">
        <v>88</v>
      </c>
      <c r="AP1377" t="n">
        <v>127</v>
      </c>
      <c r="AQ1377" t="s">
        <v>89</v>
      </c>
      <c r="AR1377" t="s">
        <v>116</v>
      </c>
      <c r="AS1377" t="s"/>
      <c r="AT1377" t="s">
        <v>91</v>
      </c>
      <c r="AU1377" t="s"/>
      <c r="AV1377" t="s"/>
      <c r="AW1377" t="s"/>
      <c r="AX1377" t="s"/>
      <c r="AY1377" t="n">
        <v>6135850</v>
      </c>
      <c r="AZ1377" t="s"/>
      <c r="BA1377" t="s"/>
      <c r="BB1377" t="n">
        <v>1104249</v>
      </c>
      <c r="BC1377" t="s"/>
      <c r="BD1377" t="s"/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93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802</v>
      </c>
      <c r="F1378" t="n">
        <v>-1</v>
      </c>
      <c r="G1378" t="s">
        <v>74</v>
      </c>
      <c r="H1378" t="s">
        <v>75</v>
      </c>
      <c r="I1378" t="s"/>
      <c r="J1378" t="s">
        <v>76</v>
      </c>
      <c r="K1378" t="n">
        <v>58</v>
      </c>
      <c r="L1378" t="s">
        <v>77</v>
      </c>
      <c r="M1378" t="s"/>
      <c r="N1378" t="s">
        <v>78</v>
      </c>
      <c r="O1378" t="s">
        <v>79</v>
      </c>
      <c r="P1378" t="s">
        <v>802</v>
      </c>
      <c r="Q1378" t="s"/>
      <c r="R1378" t="s">
        <v>80</v>
      </c>
      <c r="S1378" t="s">
        <v>376</v>
      </c>
      <c r="T1378" t="s">
        <v>82</v>
      </c>
      <c r="U1378" t="s"/>
      <c r="V1378" t="s">
        <v>83</v>
      </c>
      <c r="W1378" t="s">
        <v>84</v>
      </c>
      <c r="X1378" t="s"/>
      <c r="Y1378" t="s">
        <v>85</v>
      </c>
      <c r="Z1378">
        <f>HYPERLINK("https://hotelmonitor-cachepage.eclerx.com/savepage/tk_15432199331797328_sr_2047.html","info")</f>
        <v/>
      </c>
      <c r="AA1378" t="n">
        <v>-6135850</v>
      </c>
      <c r="AB1378" t="s"/>
      <c r="AC1378" t="s"/>
      <c r="AD1378" t="s">
        <v>86</v>
      </c>
      <c r="AE1378" t="s"/>
      <c r="AF1378" t="s"/>
      <c r="AG1378" t="s"/>
      <c r="AH1378" t="s"/>
      <c r="AI1378" t="s"/>
      <c r="AJ1378" t="s"/>
      <c r="AK1378" t="s">
        <v>87</v>
      </c>
      <c r="AL1378" t="s"/>
      <c r="AM1378" t="s"/>
      <c r="AN1378" t="s">
        <v>87</v>
      </c>
      <c r="AO1378" t="s">
        <v>88</v>
      </c>
      <c r="AP1378" t="n">
        <v>127</v>
      </c>
      <c r="AQ1378" t="s">
        <v>89</v>
      </c>
      <c r="AR1378" t="s">
        <v>133</v>
      </c>
      <c r="AS1378" t="s"/>
      <c r="AT1378" t="s">
        <v>91</v>
      </c>
      <c r="AU1378" t="s"/>
      <c r="AV1378" t="s"/>
      <c r="AW1378" t="s"/>
      <c r="AX1378" t="s"/>
      <c r="AY1378" t="n">
        <v>6135850</v>
      </c>
      <c r="AZ1378" t="s"/>
      <c r="BA1378" t="s"/>
      <c r="BB1378" t="n">
        <v>1104249</v>
      </c>
      <c r="BC1378" t="s"/>
      <c r="BD1378" t="s"/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93</v>
      </c>
    </row>
    <row r="1379" spans="1:70">
      <c r="A1379" t="s">
        <v>70</v>
      </c>
      <c r="B1379" t="s">
        <v>71</v>
      </c>
      <c r="C1379" t="s">
        <v>72</v>
      </c>
      <c r="D1379" t="n">
        <v>2</v>
      </c>
      <c r="E1379" t="s">
        <v>802</v>
      </c>
      <c r="F1379" t="n">
        <v>-1</v>
      </c>
      <c r="G1379" t="s">
        <v>74</v>
      </c>
      <c r="H1379" t="s">
        <v>75</v>
      </c>
      <c r="I1379" t="s"/>
      <c r="J1379" t="s">
        <v>76</v>
      </c>
      <c r="K1379" t="n">
        <v>62</v>
      </c>
      <c r="L1379" t="s">
        <v>77</v>
      </c>
      <c r="M1379" t="s"/>
      <c r="N1379" t="s">
        <v>78</v>
      </c>
      <c r="O1379" t="s">
        <v>79</v>
      </c>
      <c r="P1379" t="s">
        <v>802</v>
      </c>
      <c r="Q1379" t="s"/>
      <c r="R1379" t="s">
        <v>80</v>
      </c>
      <c r="S1379" t="s">
        <v>144</v>
      </c>
      <c r="T1379" t="s">
        <v>82</v>
      </c>
      <c r="U1379" t="s"/>
      <c r="V1379" t="s">
        <v>83</v>
      </c>
      <c r="W1379" t="s">
        <v>84</v>
      </c>
      <c r="X1379" t="s"/>
      <c r="Y1379" t="s">
        <v>85</v>
      </c>
      <c r="Z1379">
        <f>HYPERLINK("https://hotelmonitor-cachepage.eclerx.com/savepage/tk_15432199331797328_sr_2047.html","info")</f>
        <v/>
      </c>
      <c r="AA1379" t="n">
        <v>-6135850</v>
      </c>
      <c r="AB1379" t="s"/>
      <c r="AC1379" t="s"/>
      <c r="AD1379" t="s">
        <v>86</v>
      </c>
      <c r="AE1379" t="s"/>
      <c r="AF1379" t="s"/>
      <c r="AG1379" t="s"/>
      <c r="AH1379" t="s"/>
      <c r="AI1379" t="s"/>
      <c r="AJ1379" t="s"/>
      <c r="AK1379" t="s">
        <v>87</v>
      </c>
      <c r="AL1379" t="s"/>
      <c r="AM1379" t="s"/>
      <c r="AN1379" t="s">
        <v>87</v>
      </c>
      <c r="AO1379" t="s">
        <v>88</v>
      </c>
      <c r="AP1379" t="n">
        <v>127</v>
      </c>
      <c r="AQ1379" t="s">
        <v>89</v>
      </c>
      <c r="AR1379" t="s">
        <v>111</v>
      </c>
      <c r="AS1379" t="s"/>
      <c r="AT1379" t="s">
        <v>91</v>
      </c>
      <c r="AU1379" t="s"/>
      <c r="AV1379" t="s"/>
      <c r="AW1379" t="s"/>
      <c r="AX1379" t="s"/>
      <c r="AY1379" t="n">
        <v>6135850</v>
      </c>
      <c r="AZ1379" t="s"/>
      <c r="BA1379" t="s"/>
      <c r="BB1379" t="n">
        <v>1104249</v>
      </c>
      <c r="BC1379" t="s"/>
      <c r="BD1379" t="s"/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93</v>
      </c>
    </row>
    <row r="1380" spans="1:70">
      <c r="A1380" t="s">
        <v>70</v>
      </c>
      <c r="B1380" t="s">
        <v>71</v>
      </c>
      <c r="C1380" t="s">
        <v>72</v>
      </c>
      <c r="D1380" t="n">
        <v>2</v>
      </c>
      <c r="E1380" t="s">
        <v>803</v>
      </c>
      <c r="F1380" t="s"/>
      <c r="G1380" t="s">
        <v>74</v>
      </c>
      <c r="H1380" t="s">
        <v>75</v>
      </c>
      <c r="I1380" t="s"/>
      <c r="J1380" t="s">
        <v>76</v>
      </c>
      <c r="K1380" t="n">
        <v>46</v>
      </c>
      <c r="L1380" t="s">
        <v>77</v>
      </c>
      <c r="M1380" t="s"/>
      <c r="N1380" t="s">
        <v>78</v>
      </c>
      <c r="O1380" t="s">
        <v>79</v>
      </c>
      <c r="P1380" t="s">
        <v>803</v>
      </c>
      <c r="Q1380" t="s"/>
      <c r="R1380" t="s">
        <v>80</v>
      </c>
      <c r="S1380" t="s">
        <v>200</v>
      </c>
      <c r="T1380" t="s">
        <v>82</v>
      </c>
      <c r="U1380" t="s"/>
      <c r="V1380" t="s">
        <v>83</v>
      </c>
      <c r="W1380" t="s">
        <v>84</v>
      </c>
      <c r="X1380" t="s"/>
      <c r="Y1380" t="s">
        <v>85</v>
      </c>
      <c r="Z1380">
        <f>HYPERLINK("https://hotelmonitor-cachepage.eclerx.com/savepage/tk_1543224145191158_sr_2047.html","info")</f>
        <v/>
      </c>
      <c r="AA1380" t="s"/>
      <c r="AB1380" t="s"/>
      <c r="AC1380" t="s"/>
      <c r="AD1380" t="s">
        <v>86</v>
      </c>
      <c r="AE1380" t="s"/>
      <c r="AF1380" t="s"/>
      <c r="AG1380" t="s"/>
      <c r="AH1380" t="s"/>
      <c r="AI1380" t="s"/>
      <c r="AJ1380" t="s"/>
      <c r="AK1380" t="s">
        <v>87</v>
      </c>
      <c r="AL1380" t="s"/>
      <c r="AM1380" t="s"/>
      <c r="AN1380" t="s">
        <v>87</v>
      </c>
      <c r="AO1380" t="s">
        <v>88</v>
      </c>
      <c r="AP1380" t="n">
        <v>721</v>
      </c>
      <c r="AQ1380" t="s">
        <v>89</v>
      </c>
      <c r="AR1380" t="s">
        <v>121</v>
      </c>
      <c r="AS1380" t="s"/>
      <c r="AT1380" t="s">
        <v>91</v>
      </c>
      <c r="AU1380" t="s"/>
      <c r="AV1380" t="s"/>
      <c r="AW1380" t="s"/>
      <c r="AX1380" t="s"/>
      <c r="AY1380" t="s"/>
      <c r="AZ1380" t="s"/>
      <c r="BA1380" t="s"/>
      <c r="BB1380" t="s"/>
      <c r="BC1380" t="s"/>
      <c r="BD1380" t="s"/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93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804</v>
      </c>
      <c r="F1381" t="n">
        <v>72043</v>
      </c>
      <c r="G1381" t="s">
        <v>74</v>
      </c>
      <c r="H1381" t="s">
        <v>75</v>
      </c>
      <c r="I1381" t="s"/>
      <c r="J1381" t="s">
        <v>76</v>
      </c>
      <c r="K1381" t="n">
        <v>39</v>
      </c>
      <c r="L1381" t="s">
        <v>77</v>
      </c>
      <c r="M1381" t="s"/>
      <c r="N1381" t="s">
        <v>78</v>
      </c>
      <c r="O1381" t="s">
        <v>79</v>
      </c>
      <c r="P1381" t="s">
        <v>805</v>
      </c>
      <c r="Q1381" t="s"/>
      <c r="R1381" t="s">
        <v>80</v>
      </c>
      <c r="S1381" t="s">
        <v>479</v>
      </c>
      <c r="T1381" t="s">
        <v>82</v>
      </c>
      <c r="U1381" t="s"/>
      <c r="V1381" t="s">
        <v>83</v>
      </c>
      <c r="W1381" t="s">
        <v>84</v>
      </c>
      <c r="X1381" t="s"/>
      <c r="Y1381" t="s">
        <v>85</v>
      </c>
      <c r="Z1381">
        <f>HYPERLINK("https://hotelmonitor-cachepage.eclerx.com/savepage/tk_15432203752031705_sr_2047.html","info")</f>
        <v/>
      </c>
      <c r="AA1381" t="n">
        <v>1967</v>
      </c>
      <c r="AB1381" t="s"/>
      <c r="AC1381" t="s"/>
      <c r="AD1381" t="s">
        <v>86</v>
      </c>
      <c r="AE1381" t="s"/>
      <c r="AF1381" t="s"/>
      <c r="AG1381" t="s"/>
      <c r="AH1381" t="s"/>
      <c r="AI1381" t="s"/>
      <c r="AJ1381" t="s"/>
      <c r="AK1381" t="s">
        <v>87</v>
      </c>
      <c r="AL1381" t="s"/>
      <c r="AM1381" t="s"/>
      <c r="AN1381" t="s">
        <v>87</v>
      </c>
      <c r="AO1381" t="s">
        <v>88</v>
      </c>
      <c r="AP1381" t="n">
        <v>190</v>
      </c>
      <c r="AQ1381" t="s">
        <v>89</v>
      </c>
      <c r="AR1381" t="s">
        <v>95</v>
      </c>
      <c r="AS1381" t="s"/>
      <c r="AT1381" t="s">
        <v>91</v>
      </c>
      <c r="AU1381" t="s"/>
      <c r="AV1381" t="s"/>
      <c r="AW1381" t="s"/>
      <c r="AX1381" t="s"/>
      <c r="AY1381" t="n">
        <v>2267833</v>
      </c>
      <c r="AZ1381" t="s">
        <v>806</v>
      </c>
      <c r="BA1381" t="s"/>
      <c r="BB1381" t="n">
        <v>586943</v>
      </c>
      <c r="BC1381" t="n">
        <v>-16.24862</v>
      </c>
      <c r="BD1381" t="n">
        <v>28.46704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93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804</v>
      </c>
      <c r="F1382" t="n">
        <v>72043</v>
      </c>
      <c r="G1382" t="s">
        <v>74</v>
      </c>
      <c r="H1382" t="s">
        <v>75</v>
      </c>
      <c r="I1382" t="s"/>
      <c r="J1382" t="s">
        <v>76</v>
      </c>
      <c r="K1382" t="n">
        <v>47</v>
      </c>
      <c r="L1382" t="s">
        <v>77</v>
      </c>
      <c r="M1382" t="s"/>
      <c r="N1382" t="s">
        <v>78</v>
      </c>
      <c r="O1382" t="s">
        <v>79</v>
      </c>
      <c r="P1382" t="s">
        <v>805</v>
      </c>
      <c r="Q1382" t="s"/>
      <c r="R1382" t="s">
        <v>80</v>
      </c>
      <c r="S1382" t="s">
        <v>286</v>
      </c>
      <c r="T1382" t="s">
        <v>82</v>
      </c>
      <c r="U1382" t="s"/>
      <c r="V1382" t="s">
        <v>83</v>
      </c>
      <c r="W1382" t="s">
        <v>84</v>
      </c>
      <c r="X1382" t="s"/>
      <c r="Y1382" t="s">
        <v>85</v>
      </c>
      <c r="Z1382">
        <f>HYPERLINK("https://hotelmonitor-cachepage.eclerx.com/savepage/tk_15432203752031705_sr_2047.html","info")</f>
        <v/>
      </c>
      <c r="AA1382" t="n">
        <v>1967</v>
      </c>
      <c r="AB1382" t="s"/>
      <c r="AC1382" t="s"/>
      <c r="AD1382" t="s">
        <v>86</v>
      </c>
      <c r="AE1382" t="s"/>
      <c r="AF1382" t="s"/>
      <c r="AG1382" t="s"/>
      <c r="AH1382" t="s"/>
      <c r="AI1382" t="s"/>
      <c r="AJ1382" t="s"/>
      <c r="AK1382" t="s">
        <v>87</v>
      </c>
      <c r="AL1382" t="s"/>
      <c r="AM1382" t="s"/>
      <c r="AN1382" t="s">
        <v>87</v>
      </c>
      <c r="AO1382" t="s">
        <v>88</v>
      </c>
      <c r="AP1382" t="n">
        <v>190</v>
      </c>
      <c r="AQ1382" t="s">
        <v>89</v>
      </c>
      <c r="AR1382" t="s">
        <v>96</v>
      </c>
      <c r="AS1382" t="s"/>
      <c r="AT1382" t="s">
        <v>91</v>
      </c>
      <c r="AU1382" t="s"/>
      <c r="AV1382" t="s"/>
      <c r="AW1382" t="s"/>
      <c r="AX1382" t="s"/>
      <c r="AY1382" t="n">
        <v>2267833</v>
      </c>
      <c r="AZ1382" t="s">
        <v>806</v>
      </c>
      <c r="BA1382" t="s"/>
      <c r="BB1382" t="n">
        <v>586943</v>
      </c>
      <c r="BC1382" t="n">
        <v>-16.24862</v>
      </c>
      <c r="BD1382" t="n">
        <v>28.46704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93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804</v>
      </c>
      <c r="F1383" t="n">
        <v>72043</v>
      </c>
      <c r="G1383" t="s">
        <v>74</v>
      </c>
      <c r="H1383" t="s">
        <v>75</v>
      </c>
      <c r="I1383" t="s"/>
      <c r="J1383" t="s">
        <v>76</v>
      </c>
      <c r="K1383" t="n">
        <v>47</v>
      </c>
      <c r="L1383" t="s">
        <v>77</v>
      </c>
      <c r="M1383" t="s"/>
      <c r="N1383" t="s">
        <v>78</v>
      </c>
      <c r="O1383" t="s">
        <v>79</v>
      </c>
      <c r="P1383" t="s">
        <v>805</v>
      </c>
      <c r="Q1383" t="s"/>
      <c r="R1383" t="s">
        <v>80</v>
      </c>
      <c r="S1383" t="s">
        <v>286</v>
      </c>
      <c r="T1383" t="s">
        <v>82</v>
      </c>
      <c r="U1383" t="s"/>
      <c r="V1383" t="s">
        <v>83</v>
      </c>
      <c r="W1383" t="s">
        <v>84</v>
      </c>
      <c r="X1383" t="s"/>
      <c r="Y1383" t="s">
        <v>85</v>
      </c>
      <c r="Z1383">
        <f>HYPERLINK("https://hotelmonitor-cachepage.eclerx.com/savepage/tk_15432203752031705_sr_2047.html","info")</f>
        <v/>
      </c>
      <c r="AA1383" t="n">
        <v>1967</v>
      </c>
      <c r="AB1383" t="s"/>
      <c r="AC1383" t="s"/>
      <c r="AD1383" t="s">
        <v>86</v>
      </c>
      <c r="AE1383" t="s"/>
      <c r="AF1383" t="s"/>
      <c r="AG1383" t="s"/>
      <c r="AH1383" t="s"/>
      <c r="AI1383" t="s"/>
      <c r="AJ1383" t="s"/>
      <c r="AK1383" t="s">
        <v>87</v>
      </c>
      <c r="AL1383" t="s"/>
      <c r="AM1383" t="s"/>
      <c r="AN1383" t="s">
        <v>87</v>
      </c>
      <c r="AO1383" t="s">
        <v>88</v>
      </c>
      <c r="AP1383" t="n">
        <v>190</v>
      </c>
      <c r="AQ1383" t="s">
        <v>89</v>
      </c>
      <c r="AR1383" t="s">
        <v>90</v>
      </c>
      <c r="AS1383" t="s"/>
      <c r="AT1383" t="s">
        <v>91</v>
      </c>
      <c r="AU1383" t="s"/>
      <c r="AV1383" t="s"/>
      <c r="AW1383" t="s"/>
      <c r="AX1383" t="s"/>
      <c r="AY1383" t="n">
        <v>2267833</v>
      </c>
      <c r="AZ1383" t="s">
        <v>806</v>
      </c>
      <c r="BA1383" t="s"/>
      <c r="BB1383" t="n">
        <v>586943</v>
      </c>
      <c r="BC1383" t="n">
        <v>-16.24862</v>
      </c>
      <c r="BD1383" t="n">
        <v>28.46704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93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804</v>
      </c>
      <c r="F1384" t="n">
        <v>72043</v>
      </c>
      <c r="G1384" t="s">
        <v>74</v>
      </c>
      <c r="H1384" t="s">
        <v>75</v>
      </c>
      <c r="I1384" t="s"/>
      <c r="J1384" t="s">
        <v>76</v>
      </c>
      <c r="K1384" t="n">
        <v>42</v>
      </c>
      <c r="L1384" t="s">
        <v>77</v>
      </c>
      <c r="M1384" t="s"/>
      <c r="N1384" t="s">
        <v>78</v>
      </c>
      <c r="O1384" t="s">
        <v>79</v>
      </c>
      <c r="P1384" t="s">
        <v>805</v>
      </c>
      <c r="Q1384" t="s"/>
      <c r="R1384" t="s">
        <v>80</v>
      </c>
      <c r="S1384" t="s">
        <v>284</v>
      </c>
      <c r="T1384" t="s">
        <v>82</v>
      </c>
      <c r="U1384" t="s"/>
      <c r="V1384" t="s">
        <v>83</v>
      </c>
      <c r="W1384" t="s">
        <v>84</v>
      </c>
      <c r="X1384" t="s"/>
      <c r="Y1384" t="s">
        <v>85</v>
      </c>
      <c r="Z1384">
        <f>HYPERLINK("https://hotelmonitor-cachepage.eclerx.com/savepage/tk_15432203752031705_sr_2047.html","info")</f>
        <v/>
      </c>
      <c r="AA1384" t="n">
        <v>1967</v>
      </c>
      <c r="AB1384" t="s"/>
      <c r="AC1384" t="s"/>
      <c r="AD1384" t="s">
        <v>86</v>
      </c>
      <c r="AE1384" t="s"/>
      <c r="AF1384" t="s"/>
      <c r="AG1384" t="s"/>
      <c r="AH1384" t="s"/>
      <c r="AI1384" t="s"/>
      <c r="AJ1384" t="s"/>
      <c r="AK1384" t="s">
        <v>87</v>
      </c>
      <c r="AL1384" t="s"/>
      <c r="AM1384" t="s"/>
      <c r="AN1384" t="s">
        <v>87</v>
      </c>
      <c r="AO1384" t="s">
        <v>88</v>
      </c>
      <c r="AP1384" t="n">
        <v>190</v>
      </c>
      <c r="AQ1384" t="s">
        <v>89</v>
      </c>
      <c r="AR1384" t="s">
        <v>99</v>
      </c>
      <c r="AS1384" t="s"/>
      <c r="AT1384" t="s">
        <v>91</v>
      </c>
      <c r="AU1384" t="s"/>
      <c r="AV1384" t="s"/>
      <c r="AW1384" t="s"/>
      <c r="AX1384" t="s"/>
      <c r="AY1384" t="n">
        <v>2267833</v>
      </c>
      <c r="AZ1384" t="s">
        <v>806</v>
      </c>
      <c r="BA1384" t="s"/>
      <c r="BB1384" t="n">
        <v>586943</v>
      </c>
      <c r="BC1384" t="n">
        <v>-16.24862</v>
      </c>
      <c r="BD1384" t="n">
        <v>28.46704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93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804</v>
      </c>
      <c r="F1385" t="n">
        <v>72043</v>
      </c>
      <c r="G1385" t="s">
        <v>74</v>
      </c>
      <c r="H1385" t="s">
        <v>75</v>
      </c>
      <c r="I1385" t="s"/>
      <c r="J1385" t="s">
        <v>76</v>
      </c>
      <c r="K1385" t="n">
        <v>39</v>
      </c>
      <c r="L1385" t="s">
        <v>77</v>
      </c>
      <c r="M1385" t="s"/>
      <c r="N1385" t="s">
        <v>78</v>
      </c>
      <c r="O1385" t="s">
        <v>79</v>
      </c>
      <c r="P1385" t="s">
        <v>805</v>
      </c>
      <c r="Q1385" t="s"/>
      <c r="R1385" t="s">
        <v>80</v>
      </c>
      <c r="S1385" t="s">
        <v>479</v>
      </c>
      <c r="T1385" t="s">
        <v>82</v>
      </c>
      <c r="U1385" t="s"/>
      <c r="V1385" t="s">
        <v>83</v>
      </c>
      <c r="W1385" t="s">
        <v>84</v>
      </c>
      <c r="X1385" t="s"/>
      <c r="Y1385" t="s">
        <v>85</v>
      </c>
      <c r="Z1385">
        <f>HYPERLINK("https://hotelmonitor-cachepage.eclerx.com/savepage/tk_15432203752031705_sr_2047.html","info")</f>
        <v/>
      </c>
      <c r="AA1385" t="n">
        <v>1967</v>
      </c>
      <c r="AB1385" t="s"/>
      <c r="AC1385" t="s"/>
      <c r="AD1385" t="s">
        <v>86</v>
      </c>
      <c r="AE1385" t="s"/>
      <c r="AF1385" t="s"/>
      <c r="AG1385" t="s"/>
      <c r="AH1385" t="s"/>
      <c r="AI1385" t="s"/>
      <c r="AJ1385" t="s"/>
      <c r="AK1385" t="s">
        <v>87</v>
      </c>
      <c r="AL1385" t="s"/>
      <c r="AM1385" t="s"/>
      <c r="AN1385" t="s">
        <v>87</v>
      </c>
      <c r="AO1385" t="s">
        <v>88</v>
      </c>
      <c r="AP1385" t="n">
        <v>190</v>
      </c>
      <c r="AQ1385" t="s">
        <v>89</v>
      </c>
      <c r="AR1385" t="s">
        <v>97</v>
      </c>
      <c r="AS1385" t="s"/>
      <c r="AT1385" t="s">
        <v>91</v>
      </c>
      <c r="AU1385" t="s"/>
      <c r="AV1385" t="s"/>
      <c r="AW1385" t="s"/>
      <c r="AX1385" t="s"/>
      <c r="AY1385" t="n">
        <v>2267833</v>
      </c>
      <c r="AZ1385" t="s">
        <v>806</v>
      </c>
      <c r="BA1385" t="s"/>
      <c r="BB1385" t="n">
        <v>586943</v>
      </c>
      <c r="BC1385" t="n">
        <v>-16.24862</v>
      </c>
      <c r="BD1385" t="n">
        <v>28.46704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93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804</v>
      </c>
      <c r="F1386" t="n">
        <v>72043</v>
      </c>
      <c r="G1386" t="s">
        <v>74</v>
      </c>
      <c r="H1386" t="s">
        <v>75</v>
      </c>
      <c r="I1386" t="s"/>
      <c r="J1386" t="s">
        <v>76</v>
      </c>
      <c r="K1386" t="n">
        <v>49</v>
      </c>
      <c r="L1386" t="s">
        <v>77</v>
      </c>
      <c r="M1386" t="s"/>
      <c r="N1386" t="s">
        <v>78</v>
      </c>
      <c r="O1386" t="s">
        <v>79</v>
      </c>
      <c r="P1386" t="s">
        <v>805</v>
      </c>
      <c r="Q1386" t="s"/>
      <c r="R1386" t="s">
        <v>80</v>
      </c>
      <c r="S1386" t="s">
        <v>201</v>
      </c>
      <c r="T1386" t="s">
        <v>82</v>
      </c>
      <c r="U1386" t="s"/>
      <c r="V1386" t="s">
        <v>83</v>
      </c>
      <c r="W1386" t="s">
        <v>84</v>
      </c>
      <c r="X1386" t="s"/>
      <c r="Y1386" t="s">
        <v>85</v>
      </c>
      <c r="Z1386">
        <f>HYPERLINK("https://hotelmonitor-cachepage.eclerx.com/savepage/tk_15432203752031705_sr_2047.html","info")</f>
        <v/>
      </c>
      <c r="AA1386" t="n">
        <v>1967</v>
      </c>
      <c r="AB1386" t="s"/>
      <c r="AC1386" t="s"/>
      <c r="AD1386" t="s">
        <v>86</v>
      </c>
      <c r="AE1386" t="s"/>
      <c r="AF1386" t="s"/>
      <c r="AG1386" t="s"/>
      <c r="AH1386" t="s"/>
      <c r="AI1386" t="s"/>
      <c r="AJ1386" t="s"/>
      <c r="AK1386" t="s">
        <v>87</v>
      </c>
      <c r="AL1386" t="s"/>
      <c r="AM1386" t="s"/>
      <c r="AN1386" t="s">
        <v>87</v>
      </c>
      <c r="AO1386" t="s">
        <v>88</v>
      </c>
      <c r="AP1386" t="n">
        <v>190</v>
      </c>
      <c r="AQ1386" t="s">
        <v>89</v>
      </c>
      <c r="AR1386" t="s">
        <v>299</v>
      </c>
      <c r="AS1386" t="s"/>
      <c r="AT1386" t="s">
        <v>91</v>
      </c>
      <c r="AU1386" t="s"/>
      <c r="AV1386" t="s"/>
      <c r="AW1386" t="s"/>
      <c r="AX1386" t="s"/>
      <c r="AY1386" t="n">
        <v>2267833</v>
      </c>
      <c r="AZ1386" t="s">
        <v>806</v>
      </c>
      <c r="BA1386" t="s"/>
      <c r="BB1386" t="n">
        <v>586943</v>
      </c>
      <c r="BC1386" t="n">
        <v>-16.24862</v>
      </c>
      <c r="BD1386" t="n">
        <v>28.46704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93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804</v>
      </c>
      <c r="F1387" t="n">
        <v>72043</v>
      </c>
      <c r="G1387" t="s">
        <v>74</v>
      </c>
      <c r="H1387" t="s">
        <v>75</v>
      </c>
      <c r="I1387" t="s"/>
      <c r="J1387" t="s">
        <v>76</v>
      </c>
      <c r="K1387" t="n">
        <v>46</v>
      </c>
      <c r="L1387" t="s">
        <v>77</v>
      </c>
      <c r="M1387" t="s"/>
      <c r="N1387" t="s">
        <v>78</v>
      </c>
      <c r="O1387" t="s">
        <v>79</v>
      </c>
      <c r="P1387" t="s">
        <v>805</v>
      </c>
      <c r="Q1387" t="s"/>
      <c r="R1387" t="s">
        <v>80</v>
      </c>
      <c r="S1387" t="s">
        <v>200</v>
      </c>
      <c r="T1387" t="s">
        <v>82</v>
      </c>
      <c r="U1387" t="s"/>
      <c r="V1387" t="s">
        <v>83</v>
      </c>
      <c r="W1387" t="s">
        <v>84</v>
      </c>
      <c r="X1387" t="s"/>
      <c r="Y1387" t="s">
        <v>85</v>
      </c>
      <c r="Z1387">
        <f>HYPERLINK("https://hotelmonitor-cachepage.eclerx.com/savepage/tk_15432203752031705_sr_2047.html","info")</f>
        <v/>
      </c>
      <c r="AA1387" t="n">
        <v>1967</v>
      </c>
      <c r="AB1387" t="s"/>
      <c r="AC1387" t="s"/>
      <c r="AD1387" t="s">
        <v>86</v>
      </c>
      <c r="AE1387" t="s"/>
      <c r="AF1387" t="s"/>
      <c r="AG1387" t="s"/>
      <c r="AH1387" t="s"/>
      <c r="AI1387" t="s"/>
      <c r="AJ1387" t="s"/>
      <c r="AK1387" t="s">
        <v>87</v>
      </c>
      <c r="AL1387" t="s"/>
      <c r="AM1387" t="s"/>
      <c r="AN1387" t="s">
        <v>87</v>
      </c>
      <c r="AO1387" t="s">
        <v>88</v>
      </c>
      <c r="AP1387" t="n">
        <v>190</v>
      </c>
      <c r="AQ1387" t="s">
        <v>89</v>
      </c>
      <c r="AR1387" t="s">
        <v>107</v>
      </c>
      <c r="AS1387" t="s"/>
      <c r="AT1387" t="s">
        <v>91</v>
      </c>
      <c r="AU1387" t="s"/>
      <c r="AV1387" t="s"/>
      <c r="AW1387" t="s"/>
      <c r="AX1387" t="s"/>
      <c r="AY1387" t="n">
        <v>2267833</v>
      </c>
      <c r="AZ1387" t="s">
        <v>806</v>
      </c>
      <c r="BA1387" t="s"/>
      <c r="BB1387" t="n">
        <v>586943</v>
      </c>
      <c r="BC1387" t="n">
        <v>-16.24862</v>
      </c>
      <c r="BD1387" t="n">
        <v>28.46704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93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804</v>
      </c>
      <c r="F1388" t="n">
        <v>72043</v>
      </c>
      <c r="G1388" t="s">
        <v>74</v>
      </c>
      <c r="H1388" t="s">
        <v>75</v>
      </c>
      <c r="I1388" t="s"/>
      <c r="J1388" t="s">
        <v>76</v>
      </c>
      <c r="K1388" t="n">
        <v>45</v>
      </c>
      <c r="L1388" t="s">
        <v>77</v>
      </c>
      <c r="M1388" t="s"/>
      <c r="N1388" t="s">
        <v>78</v>
      </c>
      <c r="O1388" t="s">
        <v>79</v>
      </c>
      <c r="P1388" t="s">
        <v>805</v>
      </c>
      <c r="Q1388" t="s"/>
      <c r="R1388" t="s">
        <v>80</v>
      </c>
      <c r="S1388" t="s">
        <v>332</v>
      </c>
      <c r="T1388" t="s">
        <v>82</v>
      </c>
      <c r="U1388" t="s"/>
      <c r="V1388" t="s">
        <v>83</v>
      </c>
      <c r="W1388" t="s">
        <v>84</v>
      </c>
      <c r="X1388" t="s"/>
      <c r="Y1388" t="s">
        <v>85</v>
      </c>
      <c r="Z1388">
        <f>HYPERLINK("https://hotelmonitor-cachepage.eclerx.com/savepage/tk_15432203752031705_sr_2047.html","info")</f>
        <v/>
      </c>
      <c r="AA1388" t="n">
        <v>1967</v>
      </c>
      <c r="AB1388" t="s"/>
      <c r="AC1388" t="s"/>
      <c r="AD1388" t="s">
        <v>86</v>
      </c>
      <c r="AE1388" t="s"/>
      <c r="AF1388" t="s"/>
      <c r="AG1388" t="s"/>
      <c r="AH1388" t="s"/>
      <c r="AI1388" t="s"/>
      <c r="AJ1388" t="s"/>
      <c r="AK1388" t="s">
        <v>87</v>
      </c>
      <c r="AL1388" t="s"/>
      <c r="AM1388" t="s"/>
      <c r="AN1388" t="s">
        <v>87</v>
      </c>
      <c r="AO1388" t="s">
        <v>88</v>
      </c>
      <c r="AP1388" t="n">
        <v>190</v>
      </c>
      <c r="AQ1388" t="s">
        <v>89</v>
      </c>
      <c r="AR1388" t="s">
        <v>109</v>
      </c>
      <c r="AS1388" t="s"/>
      <c r="AT1388" t="s">
        <v>91</v>
      </c>
      <c r="AU1388" t="s"/>
      <c r="AV1388" t="s"/>
      <c r="AW1388" t="s"/>
      <c r="AX1388" t="s"/>
      <c r="AY1388" t="n">
        <v>2267833</v>
      </c>
      <c r="AZ1388" t="s">
        <v>806</v>
      </c>
      <c r="BA1388" t="s"/>
      <c r="BB1388" t="n">
        <v>586943</v>
      </c>
      <c r="BC1388" t="n">
        <v>-16.24862</v>
      </c>
      <c r="BD1388" t="n">
        <v>28.46704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93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804</v>
      </c>
      <c r="F1389" t="n">
        <v>72043</v>
      </c>
      <c r="G1389" t="s">
        <v>74</v>
      </c>
      <c r="H1389" t="s">
        <v>75</v>
      </c>
      <c r="I1389" t="s"/>
      <c r="J1389" t="s">
        <v>76</v>
      </c>
      <c r="K1389" t="n">
        <v>39</v>
      </c>
      <c r="L1389" t="s">
        <v>77</v>
      </c>
      <c r="M1389" t="s"/>
      <c r="N1389" t="s">
        <v>78</v>
      </c>
      <c r="O1389" t="s">
        <v>79</v>
      </c>
      <c r="P1389" t="s">
        <v>805</v>
      </c>
      <c r="Q1389" t="s"/>
      <c r="R1389" t="s">
        <v>80</v>
      </c>
      <c r="S1389" t="s">
        <v>479</v>
      </c>
      <c r="T1389" t="s">
        <v>82</v>
      </c>
      <c r="U1389" t="s"/>
      <c r="V1389" t="s">
        <v>83</v>
      </c>
      <c r="W1389" t="s">
        <v>84</v>
      </c>
      <c r="X1389" t="s"/>
      <c r="Y1389" t="s">
        <v>85</v>
      </c>
      <c r="Z1389">
        <f>HYPERLINK("https://hotelmonitor-cachepage.eclerx.com/savepage/tk_15432203752031705_sr_2047.html","info")</f>
        <v/>
      </c>
      <c r="AA1389" t="n">
        <v>1967</v>
      </c>
      <c r="AB1389" t="s"/>
      <c r="AC1389" t="s"/>
      <c r="AD1389" t="s">
        <v>86</v>
      </c>
      <c r="AE1389" t="s"/>
      <c r="AF1389" t="s"/>
      <c r="AG1389" t="s"/>
      <c r="AH1389" t="s"/>
      <c r="AI1389" t="s"/>
      <c r="AJ1389" t="s"/>
      <c r="AK1389" t="s">
        <v>87</v>
      </c>
      <c r="AL1389" t="s"/>
      <c r="AM1389" t="s"/>
      <c r="AN1389" t="s">
        <v>87</v>
      </c>
      <c r="AO1389" t="s">
        <v>88</v>
      </c>
      <c r="AP1389" t="n">
        <v>190</v>
      </c>
      <c r="AQ1389" t="s">
        <v>89</v>
      </c>
      <c r="AR1389" t="s">
        <v>116</v>
      </c>
      <c r="AS1389" t="s"/>
      <c r="AT1389" t="s">
        <v>91</v>
      </c>
      <c r="AU1389" t="s"/>
      <c r="AV1389" t="s"/>
      <c r="AW1389" t="s"/>
      <c r="AX1389" t="s"/>
      <c r="AY1389" t="n">
        <v>2267833</v>
      </c>
      <c r="AZ1389" t="s">
        <v>806</v>
      </c>
      <c r="BA1389" t="s"/>
      <c r="BB1389" t="n">
        <v>586943</v>
      </c>
      <c r="BC1389" t="n">
        <v>-16.24862</v>
      </c>
      <c r="BD1389" t="n">
        <v>28.46704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93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804</v>
      </c>
      <c r="F1390" t="n">
        <v>72043</v>
      </c>
      <c r="G1390" t="s">
        <v>74</v>
      </c>
      <c r="H1390" t="s">
        <v>75</v>
      </c>
      <c r="I1390" t="s"/>
      <c r="J1390" t="s">
        <v>76</v>
      </c>
      <c r="K1390" t="n">
        <v>39</v>
      </c>
      <c r="L1390" t="s">
        <v>77</v>
      </c>
      <c r="M1390" t="s"/>
      <c r="N1390" t="s">
        <v>78</v>
      </c>
      <c r="O1390" t="s">
        <v>79</v>
      </c>
      <c r="P1390" t="s">
        <v>805</v>
      </c>
      <c r="Q1390" t="s"/>
      <c r="R1390" t="s">
        <v>80</v>
      </c>
      <c r="S1390" t="s">
        <v>479</v>
      </c>
      <c r="T1390" t="s">
        <v>82</v>
      </c>
      <c r="U1390" t="s"/>
      <c r="V1390" t="s">
        <v>83</v>
      </c>
      <c r="W1390" t="s">
        <v>84</v>
      </c>
      <c r="X1390" t="s"/>
      <c r="Y1390" t="s">
        <v>85</v>
      </c>
      <c r="Z1390">
        <f>HYPERLINK("https://hotelmonitor-cachepage.eclerx.com/savepage/tk_15432203752031705_sr_2047.html","info")</f>
        <v/>
      </c>
      <c r="AA1390" t="n">
        <v>1967</v>
      </c>
      <c r="AB1390" t="s"/>
      <c r="AC1390" t="s"/>
      <c r="AD1390" t="s">
        <v>86</v>
      </c>
      <c r="AE1390" t="s"/>
      <c r="AF1390" t="s"/>
      <c r="AG1390" t="s"/>
      <c r="AH1390" t="s"/>
      <c r="AI1390" t="s"/>
      <c r="AJ1390" t="s"/>
      <c r="AK1390" t="s">
        <v>87</v>
      </c>
      <c r="AL1390" t="s"/>
      <c r="AM1390" t="s"/>
      <c r="AN1390" t="s">
        <v>87</v>
      </c>
      <c r="AO1390" t="s">
        <v>88</v>
      </c>
      <c r="AP1390" t="n">
        <v>190</v>
      </c>
      <c r="AQ1390" t="s">
        <v>89</v>
      </c>
      <c r="AR1390" t="s">
        <v>616</v>
      </c>
      <c r="AS1390" t="s"/>
      <c r="AT1390" t="s">
        <v>91</v>
      </c>
      <c r="AU1390" t="s"/>
      <c r="AV1390" t="s"/>
      <c r="AW1390" t="s"/>
      <c r="AX1390" t="s"/>
      <c r="AY1390" t="n">
        <v>2267833</v>
      </c>
      <c r="AZ1390" t="s">
        <v>806</v>
      </c>
      <c r="BA1390" t="s"/>
      <c r="BB1390" t="n">
        <v>586943</v>
      </c>
      <c r="BC1390" t="n">
        <v>-16.24862</v>
      </c>
      <c r="BD1390" t="n">
        <v>28.46704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93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804</v>
      </c>
      <c r="F1391" t="n">
        <v>72043</v>
      </c>
      <c r="G1391" t="s">
        <v>74</v>
      </c>
      <c r="H1391" t="s">
        <v>75</v>
      </c>
      <c r="I1391" t="s"/>
      <c r="J1391" t="s">
        <v>76</v>
      </c>
      <c r="K1391" t="n">
        <v>45</v>
      </c>
      <c r="L1391" t="s">
        <v>77</v>
      </c>
      <c r="M1391" t="s"/>
      <c r="N1391" t="s">
        <v>78</v>
      </c>
      <c r="O1391" t="s">
        <v>79</v>
      </c>
      <c r="P1391" t="s">
        <v>805</v>
      </c>
      <c r="Q1391" t="s"/>
      <c r="R1391" t="s">
        <v>80</v>
      </c>
      <c r="S1391" t="s">
        <v>332</v>
      </c>
      <c r="T1391" t="s">
        <v>82</v>
      </c>
      <c r="U1391" t="s"/>
      <c r="V1391" t="s">
        <v>83</v>
      </c>
      <c r="W1391" t="s">
        <v>84</v>
      </c>
      <c r="X1391" t="s"/>
      <c r="Y1391" t="s">
        <v>85</v>
      </c>
      <c r="Z1391">
        <f>HYPERLINK("https://hotelmonitor-cachepage.eclerx.com/savepage/tk_15432203752031705_sr_2047.html","info")</f>
        <v/>
      </c>
      <c r="AA1391" t="n">
        <v>1967</v>
      </c>
      <c r="AB1391" t="s"/>
      <c r="AC1391" t="s"/>
      <c r="AD1391" t="s">
        <v>86</v>
      </c>
      <c r="AE1391" t="s"/>
      <c r="AF1391" t="s"/>
      <c r="AG1391" t="s"/>
      <c r="AH1391" t="s"/>
      <c r="AI1391" t="s"/>
      <c r="AJ1391" t="s"/>
      <c r="AK1391" t="s">
        <v>87</v>
      </c>
      <c r="AL1391" t="s"/>
      <c r="AM1391" t="s"/>
      <c r="AN1391" t="s">
        <v>87</v>
      </c>
      <c r="AO1391" t="s">
        <v>88</v>
      </c>
      <c r="AP1391" t="n">
        <v>190</v>
      </c>
      <c r="AQ1391" t="s">
        <v>89</v>
      </c>
      <c r="AR1391" t="s">
        <v>115</v>
      </c>
      <c r="AS1391" t="s"/>
      <c r="AT1391" t="s">
        <v>91</v>
      </c>
      <c r="AU1391" t="s"/>
      <c r="AV1391" t="s"/>
      <c r="AW1391" t="s"/>
      <c r="AX1391" t="s"/>
      <c r="AY1391" t="n">
        <v>2267833</v>
      </c>
      <c r="AZ1391" t="s">
        <v>806</v>
      </c>
      <c r="BA1391" t="s"/>
      <c r="BB1391" t="n">
        <v>586943</v>
      </c>
      <c r="BC1391" t="n">
        <v>-16.24862</v>
      </c>
      <c r="BD1391" t="n">
        <v>28.46704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93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804</v>
      </c>
      <c r="F1392" t="n">
        <v>72043</v>
      </c>
      <c r="G1392" t="s">
        <v>74</v>
      </c>
      <c r="H1392" t="s">
        <v>75</v>
      </c>
      <c r="I1392" t="s"/>
      <c r="J1392" t="s">
        <v>76</v>
      </c>
      <c r="K1392" t="n">
        <v>47</v>
      </c>
      <c r="L1392" t="s">
        <v>77</v>
      </c>
      <c r="M1392" t="s"/>
      <c r="N1392" t="s">
        <v>78</v>
      </c>
      <c r="O1392" t="s">
        <v>79</v>
      </c>
      <c r="P1392" t="s">
        <v>805</v>
      </c>
      <c r="Q1392" t="s"/>
      <c r="R1392" t="s">
        <v>80</v>
      </c>
      <c r="S1392" t="s">
        <v>286</v>
      </c>
      <c r="T1392" t="s">
        <v>82</v>
      </c>
      <c r="U1392" t="s"/>
      <c r="V1392" t="s">
        <v>83</v>
      </c>
      <c r="W1392" t="s">
        <v>84</v>
      </c>
      <c r="X1392" t="s"/>
      <c r="Y1392" t="s">
        <v>85</v>
      </c>
      <c r="Z1392">
        <f>HYPERLINK("https://hotelmonitor-cachepage.eclerx.com/savepage/tk_15432203752031705_sr_2047.html","info")</f>
        <v/>
      </c>
      <c r="AA1392" t="n">
        <v>1967</v>
      </c>
      <c r="AB1392" t="s"/>
      <c r="AC1392" t="s"/>
      <c r="AD1392" t="s">
        <v>86</v>
      </c>
      <c r="AE1392" t="s"/>
      <c r="AF1392" t="s"/>
      <c r="AG1392" t="s"/>
      <c r="AH1392" t="s"/>
      <c r="AI1392" t="s"/>
      <c r="AJ1392" t="s"/>
      <c r="AK1392" t="s">
        <v>87</v>
      </c>
      <c r="AL1392" t="s"/>
      <c r="AM1392" t="s"/>
      <c r="AN1392" t="s">
        <v>87</v>
      </c>
      <c r="AO1392" t="s">
        <v>88</v>
      </c>
      <c r="AP1392" t="n">
        <v>190</v>
      </c>
      <c r="AQ1392" t="s">
        <v>89</v>
      </c>
      <c r="AR1392" t="s">
        <v>228</v>
      </c>
      <c r="AS1392" t="s"/>
      <c r="AT1392" t="s">
        <v>91</v>
      </c>
      <c r="AU1392" t="s"/>
      <c r="AV1392" t="s"/>
      <c r="AW1392" t="s"/>
      <c r="AX1392" t="s"/>
      <c r="AY1392" t="n">
        <v>2267833</v>
      </c>
      <c r="AZ1392" t="s">
        <v>806</v>
      </c>
      <c r="BA1392" t="s"/>
      <c r="BB1392" t="n">
        <v>586943</v>
      </c>
      <c r="BC1392" t="n">
        <v>-16.24862</v>
      </c>
      <c r="BD1392" t="n">
        <v>28.46704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93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807</v>
      </c>
      <c r="F1393" t="n">
        <v>185464</v>
      </c>
      <c r="G1393" t="s">
        <v>74</v>
      </c>
      <c r="H1393" t="s">
        <v>75</v>
      </c>
      <c r="I1393" t="s"/>
      <c r="J1393" t="s">
        <v>76</v>
      </c>
      <c r="K1393" t="n">
        <v>74</v>
      </c>
      <c r="L1393" t="s">
        <v>77</v>
      </c>
      <c r="M1393" t="s"/>
      <c r="N1393" t="s">
        <v>78</v>
      </c>
      <c r="O1393" t="s">
        <v>79</v>
      </c>
      <c r="P1393" t="s">
        <v>807</v>
      </c>
      <c r="Q1393" t="s"/>
      <c r="R1393" t="s">
        <v>80</v>
      </c>
      <c r="S1393" t="s">
        <v>246</v>
      </c>
      <c r="T1393" t="s">
        <v>82</v>
      </c>
      <c r="U1393" t="s"/>
      <c r="V1393" t="s">
        <v>83</v>
      </c>
      <c r="W1393" t="s">
        <v>84</v>
      </c>
      <c r="X1393" t="s"/>
      <c r="Y1393" t="s">
        <v>85</v>
      </c>
      <c r="Z1393">
        <f>HYPERLINK("https://hotelmonitor-cachepage.eclerx.com/savepage/tk_15432203400592704_sr_2047.html","info")</f>
        <v/>
      </c>
      <c r="AA1393" t="n">
        <v>82</v>
      </c>
      <c r="AB1393" t="s"/>
      <c r="AC1393" t="s"/>
      <c r="AD1393" t="s">
        <v>86</v>
      </c>
      <c r="AE1393" t="s"/>
      <c r="AF1393" t="s"/>
      <c r="AG1393" t="s"/>
      <c r="AH1393" t="s"/>
      <c r="AI1393" t="s"/>
      <c r="AJ1393" t="s"/>
      <c r="AK1393" t="s">
        <v>87</v>
      </c>
      <c r="AL1393" t="s"/>
      <c r="AM1393" t="s"/>
      <c r="AN1393" t="s">
        <v>87</v>
      </c>
      <c r="AO1393" t="s">
        <v>88</v>
      </c>
      <c r="AP1393" t="n">
        <v>185</v>
      </c>
      <c r="AQ1393" t="s">
        <v>89</v>
      </c>
      <c r="AR1393" t="s">
        <v>808</v>
      </c>
      <c r="AS1393" t="s"/>
      <c r="AT1393" t="s">
        <v>91</v>
      </c>
      <c r="AU1393" t="s"/>
      <c r="AV1393" t="s"/>
      <c r="AW1393" t="s"/>
      <c r="AX1393" t="s"/>
      <c r="AY1393" t="n">
        <v>2267612</v>
      </c>
      <c r="AZ1393" t="s">
        <v>809</v>
      </c>
      <c r="BA1393" t="s"/>
      <c r="BB1393" t="n">
        <v>291595</v>
      </c>
      <c r="BC1393" t="n">
        <v>-16.543392</v>
      </c>
      <c r="BD1393" t="n">
        <v>28.416126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93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807</v>
      </c>
      <c r="F1394" t="n">
        <v>185464</v>
      </c>
      <c r="G1394" t="s">
        <v>74</v>
      </c>
      <c r="H1394" t="s">
        <v>75</v>
      </c>
      <c r="I1394" t="s"/>
      <c r="J1394" t="s">
        <v>76</v>
      </c>
      <c r="K1394" t="n">
        <v>83</v>
      </c>
      <c r="L1394" t="s">
        <v>77</v>
      </c>
      <c r="M1394" t="s"/>
      <c r="N1394" t="s">
        <v>78</v>
      </c>
      <c r="O1394" t="s">
        <v>79</v>
      </c>
      <c r="P1394" t="s">
        <v>807</v>
      </c>
      <c r="Q1394" t="s"/>
      <c r="R1394" t="s">
        <v>80</v>
      </c>
      <c r="S1394" t="s">
        <v>226</v>
      </c>
      <c r="T1394" t="s">
        <v>82</v>
      </c>
      <c r="U1394" t="s"/>
      <c r="V1394" t="s">
        <v>83</v>
      </c>
      <c r="W1394" t="s">
        <v>84</v>
      </c>
      <c r="X1394" t="s"/>
      <c r="Y1394" t="s">
        <v>85</v>
      </c>
      <c r="Z1394">
        <f>HYPERLINK("https://hotelmonitor-cachepage.eclerx.com/savepage/tk_15432203400592704_sr_2047.html","info")</f>
        <v/>
      </c>
      <c r="AA1394" t="n">
        <v>82</v>
      </c>
      <c r="AB1394" t="s"/>
      <c r="AC1394" t="s"/>
      <c r="AD1394" t="s">
        <v>86</v>
      </c>
      <c r="AE1394" t="s"/>
      <c r="AF1394" t="s"/>
      <c r="AG1394" t="s"/>
      <c r="AH1394" t="s"/>
      <c r="AI1394" t="s"/>
      <c r="AJ1394" t="s"/>
      <c r="AK1394" t="s">
        <v>87</v>
      </c>
      <c r="AL1394" t="s"/>
      <c r="AM1394" t="s"/>
      <c r="AN1394" t="s">
        <v>87</v>
      </c>
      <c r="AO1394" t="s">
        <v>88</v>
      </c>
      <c r="AP1394" t="n">
        <v>185</v>
      </c>
      <c r="AQ1394" t="s">
        <v>89</v>
      </c>
      <c r="AR1394" t="s">
        <v>96</v>
      </c>
      <c r="AS1394" t="s"/>
      <c r="AT1394" t="s">
        <v>91</v>
      </c>
      <c r="AU1394" t="s"/>
      <c r="AV1394" t="s"/>
      <c r="AW1394" t="s"/>
      <c r="AX1394" t="s"/>
      <c r="AY1394" t="n">
        <v>2267612</v>
      </c>
      <c r="AZ1394" t="s">
        <v>809</v>
      </c>
      <c r="BA1394" t="s"/>
      <c r="BB1394" t="n">
        <v>291595</v>
      </c>
      <c r="BC1394" t="n">
        <v>-16.543392</v>
      </c>
      <c r="BD1394" t="n">
        <v>28.416126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93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807</v>
      </c>
      <c r="F1395" t="n">
        <v>185464</v>
      </c>
      <c r="G1395" t="s">
        <v>74</v>
      </c>
      <c r="H1395" t="s">
        <v>75</v>
      </c>
      <c r="I1395" t="s"/>
      <c r="J1395" t="s">
        <v>76</v>
      </c>
      <c r="K1395" t="n">
        <v>78</v>
      </c>
      <c r="L1395" t="s">
        <v>77</v>
      </c>
      <c r="M1395" t="s"/>
      <c r="N1395" t="s">
        <v>78</v>
      </c>
      <c r="O1395" t="s">
        <v>79</v>
      </c>
      <c r="P1395" t="s">
        <v>807</v>
      </c>
      <c r="Q1395" t="s"/>
      <c r="R1395" t="s">
        <v>80</v>
      </c>
      <c r="S1395" t="s">
        <v>260</v>
      </c>
      <c r="T1395" t="s">
        <v>82</v>
      </c>
      <c r="U1395" t="s"/>
      <c r="V1395" t="s">
        <v>83</v>
      </c>
      <c r="W1395" t="s">
        <v>84</v>
      </c>
      <c r="X1395" t="s"/>
      <c r="Y1395" t="s">
        <v>85</v>
      </c>
      <c r="Z1395">
        <f>HYPERLINK("https://hotelmonitor-cachepage.eclerx.com/savepage/tk_15432203400592704_sr_2047.html","info")</f>
        <v/>
      </c>
      <c r="AA1395" t="n">
        <v>82</v>
      </c>
      <c r="AB1395" t="s"/>
      <c r="AC1395" t="s"/>
      <c r="AD1395" t="s">
        <v>86</v>
      </c>
      <c r="AE1395" t="s"/>
      <c r="AF1395" t="s"/>
      <c r="AG1395" t="s"/>
      <c r="AH1395" t="s"/>
      <c r="AI1395" t="s"/>
      <c r="AJ1395" t="s"/>
      <c r="AK1395" t="s">
        <v>87</v>
      </c>
      <c r="AL1395" t="s"/>
      <c r="AM1395" t="s"/>
      <c r="AN1395" t="s">
        <v>87</v>
      </c>
      <c r="AO1395" t="s">
        <v>88</v>
      </c>
      <c r="AP1395" t="n">
        <v>185</v>
      </c>
      <c r="AQ1395" t="s">
        <v>89</v>
      </c>
      <c r="AR1395" t="s">
        <v>95</v>
      </c>
      <c r="AS1395" t="s"/>
      <c r="AT1395" t="s">
        <v>91</v>
      </c>
      <c r="AU1395" t="s"/>
      <c r="AV1395" t="s"/>
      <c r="AW1395" t="s"/>
      <c r="AX1395" t="s"/>
      <c r="AY1395" t="n">
        <v>2267612</v>
      </c>
      <c r="AZ1395" t="s">
        <v>809</v>
      </c>
      <c r="BA1395" t="s"/>
      <c r="BB1395" t="n">
        <v>291595</v>
      </c>
      <c r="BC1395" t="n">
        <v>-16.543392</v>
      </c>
      <c r="BD1395" t="n">
        <v>28.416126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93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807</v>
      </c>
      <c r="F1396" t="n">
        <v>185464</v>
      </c>
      <c r="G1396" t="s">
        <v>74</v>
      </c>
      <c r="H1396" t="s">
        <v>75</v>
      </c>
      <c r="I1396" t="s"/>
      <c r="J1396" t="s">
        <v>76</v>
      </c>
      <c r="K1396" t="n">
        <v>83</v>
      </c>
      <c r="L1396" t="s">
        <v>77</v>
      </c>
      <c r="M1396" t="s"/>
      <c r="N1396" t="s">
        <v>78</v>
      </c>
      <c r="O1396" t="s">
        <v>79</v>
      </c>
      <c r="P1396" t="s">
        <v>807</v>
      </c>
      <c r="Q1396" t="s"/>
      <c r="R1396" t="s">
        <v>80</v>
      </c>
      <c r="S1396" t="s">
        <v>226</v>
      </c>
      <c r="T1396" t="s">
        <v>82</v>
      </c>
      <c r="U1396" t="s"/>
      <c r="V1396" t="s">
        <v>83</v>
      </c>
      <c r="W1396" t="s">
        <v>84</v>
      </c>
      <c r="X1396" t="s"/>
      <c r="Y1396" t="s">
        <v>85</v>
      </c>
      <c r="Z1396">
        <f>HYPERLINK("https://hotelmonitor-cachepage.eclerx.com/savepage/tk_15432203400592704_sr_2047.html","info")</f>
        <v/>
      </c>
      <c r="AA1396" t="n">
        <v>82</v>
      </c>
      <c r="AB1396" t="s"/>
      <c r="AC1396" t="s"/>
      <c r="AD1396" t="s">
        <v>86</v>
      </c>
      <c r="AE1396" t="s"/>
      <c r="AF1396" t="s"/>
      <c r="AG1396" t="s"/>
      <c r="AH1396" t="s"/>
      <c r="AI1396" t="s"/>
      <c r="AJ1396" t="s"/>
      <c r="AK1396" t="s">
        <v>87</v>
      </c>
      <c r="AL1396" t="s"/>
      <c r="AM1396" t="s"/>
      <c r="AN1396" t="s">
        <v>87</v>
      </c>
      <c r="AO1396" t="s">
        <v>88</v>
      </c>
      <c r="AP1396" t="n">
        <v>185</v>
      </c>
      <c r="AQ1396" t="s">
        <v>89</v>
      </c>
      <c r="AR1396" t="s">
        <v>90</v>
      </c>
      <c r="AS1396" t="s"/>
      <c r="AT1396" t="s">
        <v>91</v>
      </c>
      <c r="AU1396" t="s"/>
      <c r="AV1396" t="s"/>
      <c r="AW1396" t="s"/>
      <c r="AX1396" t="s"/>
      <c r="AY1396" t="n">
        <v>2267612</v>
      </c>
      <c r="AZ1396" t="s">
        <v>809</v>
      </c>
      <c r="BA1396" t="s"/>
      <c r="BB1396" t="n">
        <v>291595</v>
      </c>
      <c r="BC1396" t="n">
        <v>-16.543392</v>
      </c>
      <c r="BD1396" t="n">
        <v>28.416126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93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807</v>
      </c>
      <c r="F1397" t="n">
        <v>185464</v>
      </c>
      <c r="G1397" t="s">
        <v>74</v>
      </c>
      <c r="H1397" t="s">
        <v>75</v>
      </c>
      <c r="I1397" t="s"/>
      <c r="J1397" t="s">
        <v>76</v>
      </c>
      <c r="K1397" t="n">
        <v>78</v>
      </c>
      <c r="L1397" t="s">
        <v>77</v>
      </c>
      <c r="M1397" t="s"/>
      <c r="N1397" t="s">
        <v>78</v>
      </c>
      <c r="O1397" t="s">
        <v>79</v>
      </c>
      <c r="P1397" t="s">
        <v>807</v>
      </c>
      <c r="Q1397" t="s"/>
      <c r="R1397" t="s">
        <v>80</v>
      </c>
      <c r="S1397" t="s">
        <v>260</v>
      </c>
      <c r="T1397" t="s">
        <v>82</v>
      </c>
      <c r="U1397" t="s"/>
      <c r="V1397" t="s">
        <v>83</v>
      </c>
      <c r="W1397" t="s">
        <v>84</v>
      </c>
      <c r="X1397" t="s"/>
      <c r="Y1397" t="s">
        <v>85</v>
      </c>
      <c r="Z1397">
        <f>HYPERLINK("https://hotelmonitor-cachepage.eclerx.com/savepage/tk_15432203400592704_sr_2047.html","info")</f>
        <v/>
      </c>
      <c r="AA1397" t="n">
        <v>82</v>
      </c>
      <c r="AB1397" t="s"/>
      <c r="AC1397" t="s"/>
      <c r="AD1397" t="s">
        <v>86</v>
      </c>
      <c r="AE1397" t="s"/>
      <c r="AF1397" t="s"/>
      <c r="AG1397" t="s"/>
      <c r="AH1397" t="s"/>
      <c r="AI1397" t="s"/>
      <c r="AJ1397" t="s"/>
      <c r="AK1397" t="s">
        <v>87</v>
      </c>
      <c r="AL1397" t="s"/>
      <c r="AM1397" t="s"/>
      <c r="AN1397" t="s">
        <v>87</v>
      </c>
      <c r="AO1397" t="s">
        <v>88</v>
      </c>
      <c r="AP1397" t="n">
        <v>185</v>
      </c>
      <c r="AQ1397" t="s">
        <v>89</v>
      </c>
      <c r="AR1397" t="s">
        <v>97</v>
      </c>
      <c r="AS1397" t="s"/>
      <c r="AT1397" t="s">
        <v>91</v>
      </c>
      <c r="AU1397" t="s"/>
      <c r="AV1397" t="s"/>
      <c r="AW1397" t="s"/>
      <c r="AX1397" t="s"/>
      <c r="AY1397" t="n">
        <v>2267612</v>
      </c>
      <c r="AZ1397" t="s">
        <v>809</v>
      </c>
      <c r="BA1397" t="s"/>
      <c r="BB1397" t="n">
        <v>291595</v>
      </c>
      <c r="BC1397" t="n">
        <v>-16.543392</v>
      </c>
      <c r="BD1397" t="n">
        <v>28.416126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93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807</v>
      </c>
      <c r="F1398" t="n">
        <v>185464</v>
      </c>
      <c r="G1398" t="s">
        <v>74</v>
      </c>
      <c r="H1398" t="s">
        <v>75</v>
      </c>
      <c r="I1398" t="s"/>
      <c r="J1398" t="s">
        <v>76</v>
      </c>
      <c r="K1398" t="n">
        <v>99</v>
      </c>
      <c r="L1398" t="s">
        <v>77</v>
      </c>
      <c r="M1398" t="s"/>
      <c r="N1398" t="s">
        <v>78</v>
      </c>
      <c r="O1398" t="s">
        <v>79</v>
      </c>
      <c r="P1398" t="s">
        <v>807</v>
      </c>
      <c r="Q1398" t="s"/>
      <c r="R1398" t="s">
        <v>80</v>
      </c>
      <c r="S1398" t="s">
        <v>174</v>
      </c>
      <c r="T1398" t="s">
        <v>82</v>
      </c>
      <c r="U1398" t="s"/>
      <c r="V1398" t="s">
        <v>83</v>
      </c>
      <c r="W1398" t="s">
        <v>84</v>
      </c>
      <c r="X1398" t="s"/>
      <c r="Y1398" t="s">
        <v>85</v>
      </c>
      <c r="Z1398">
        <f>HYPERLINK("https://hotelmonitor-cachepage.eclerx.com/savepage/tk_15432203400592704_sr_2047.html","info")</f>
        <v/>
      </c>
      <c r="AA1398" t="n">
        <v>82</v>
      </c>
      <c r="AB1398" t="s"/>
      <c r="AC1398" t="s"/>
      <c r="AD1398" t="s">
        <v>86</v>
      </c>
      <c r="AE1398" t="s"/>
      <c r="AF1398" t="s"/>
      <c r="AG1398" t="s"/>
      <c r="AH1398" t="s"/>
      <c r="AI1398" t="s"/>
      <c r="AJ1398" t="s"/>
      <c r="AK1398" t="s">
        <v>87</v>
      </c>
      <c r="AL1398" t="s"/>
      <c r="AM1398" t="s"/>
      <c r="AN1398" t="s">
        <v>87</v>
      </c>
      <c r="AO1398" t="s">
        <v>88</v>
      </c>
      <c r="AP1398" t="n">
        <v>185</v>
      </c>
      <c r="AQ1398" t="s">
        <v>89</v>
      </c>
      <c r="AR1398" t="s">
        <v>105</v>
      </c>
      <c r="AS1398" t="s"/>
      <c r="AT1398" t="s">
        <v>91</v>
      </c>
      <c r="AU1398" t="s"/>
      <c r="AV1398" t="s"/>
      <c r="AW1398" t="s"/>
      <c r="AX1398" t="s"/>
      <c r="AY1398" t="n">
        <v>2267612</v>
      </c>
      <c r="AZ1398" t="s">
        <v>809</v>
      </c>
      <c r="BA1398" t="s"/>
      <c r="BB1398" t="n">
        <v>291595</v>
      </c>
      <c r="BC1398" t="n">
        <v>-16.543392</v>
      </c>
      <c r="BD1398" t="n">
        <v>28.416126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93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807</v>
      </c>
      <c r="F1399" t="n">
        <v>185464</v>
      </c>
      <c r="G1399" t="s">
        <v>74</v>
      </c>
      <c r="H1399" t="s">
        <v>75</v>
      </c>
      <c r="I1399" t="s"/>
      <c r="J1399" t="s">
        <v>76</v>
      </c>
      <c r="K1399" t="n">
        <v>82</v>
      </c>
      <c r="L1399" t="s">
        <v>77</v>
      </c>
      <c r="M1399" t="s"/>
      <c r="N1399" t="s">
        <v>78</v>
      </c>
      <c r="O1399" t="s">
        <v>79</v>
      </c>
      <c r="P1399" t="s">
        <v>807</v>
      </c>
      <c r="Q1399" t="s"/>
      <c r="R1399" t="s">
        <v>80</v>
      </c>
      <c r="S1399" t="s">
        <v>227</v>
      </c>
      <c r="T1399" t="s">
        <v>82</v>
      </c>
      <c r="U1399" t="s"/>
      <c r="V1399" t="s">
        <v>83</v>
      </c>
      <c r="W1399" t="s">
        <v>84</v>
      </c>
      <c r="X1399" t="s"/>
      <c r="Y1399" t="s">
        <v>85</v>
      </c>
      <c r="Z1399">
        <f>HYPERLINK("https://hotelmonitor-cachepage.eclerx.com/savepage/tk_15432203400592704_sr_2047.html","info")</f>
        <v/>
      </c>
      <c r="AA1399" t="n">
        <v>82</v>
      </c>
      <c r="AB1399" t="s"/>
      <c r="AC1399" t="s"/>
      <c r="AD1399" t="s">
        <v>86</v>
      </c>
      <c r="AE1399" t="s"/>
      <c r="AF1399" t="s"/>
      <c r="AG1399" t="s"/>
      <c r="AH1399" t="s"/>
      <c r="AI1399" t="s"/>
      <c r="AJ1399" t="s"/>
      <c r="AK1399" t="s">
        <v>87</v>
      </c>
      <c r="AL1399" t="s"/>
      <c r="AM1399" t="s"/>
      <c r="AN1399" t="s">
        <v>87</v>
      </c>
      <c r="AO1399" t="s">
        <v>88</v>
      </c>
      <c r="AP1399" t="n">
        <v>185</v>
      </c>
      <c r="AQ1399" t="s">
        <v>89</v>
      </c>
      <c r="AR1399" t="s">
        <v>99</v>
      </c>
      <c r="AS1399" t="s"/>
      <c r="AT1399" t="s">
        <v>91</v>
      </c>
      <c r="AU1399" t="s"/>
      <c r="AV1399" t="s"/>
      <c r="AW1399" t="s"/>
      <c r="AX1399" t="s"/>
      <c r="AY1399" t="n">
        <v>2267612</v>
      </c>
      <c r="AZ1399" t="s">
        <v>809</v>
      </c>
      <c r="BA1399" t="s"/>
      <c r="BB1399" t="n">
        <v>291595</v>
      </c>
      <c r="BC1399" t="n">
        <v>-16.543392</v>
      </c>
      <c r="BD1399" t="n">
        <v>28.416126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93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807</v>
      </c>
      <c r="F1400" t="n">
        <v>185464</v>
      </c>
      <c r="G1400" t="s">
        <v>74</v>
      </c>
      <c r="H1400" t="s">
        <v>75</v>
      </c>
      <c r="I1400" t="s"/>
      <c r="J1400" t="s">
        <v>76</v>
      </c>
      <c r="K1400" t="n">
        <v>83</v>
      </c>
      <c r="L1400" t="s">
        <v>77</v>
      </c>
      <c r="M1400" t="s"/>
      <c r="N1400" t="s">
        <v>78</v>
      </c>
      <c r="O1400" t="s">
        <v>79</v>
      </c>
      <c r="P1400" t="s">
        <v>807</v>
      </c>
      <c r="Q1400" t="s"/>
      <c r="R1400" t="s">
        <v>80</v>
      </c>
      <c r="S1400" t="s">
        <v>226</v>
      </c>
      <c r="T1400" t="s">
        <v>82</v>
      </c>
      <c r="U1400" t="s"/>
      <c r="V1400" t="s">
        <v>83</v>
      </c>
      <c r="W1400" t="s">
        <v>84</v>
      </c>
      <c r="X1400" t="s"/>
      <c r="Y1400" t="s">
        <v>85</v>
      </c>
      <c r="Z1400">
        <f>HYPERLINK("https://hotelmonitor-cachepage.eclerx.com/savepage/tk_15432203400592704_sr_2047.html","info")</f>
        <v/>
      </c>
      <c r="AA1400" t="n">
        <v>82</v>
      </c>
      <c r="AB1400" t="s"/>
      <c r="AC1400" t="s"/>
      <c r="AD1400" t="s">
        <v>86</v>
      </c>
      <c r="AE1400" t="s"/>
      <c r="AF1400" t="s"/>
      <c r="AG1400" t="s"/>
      <c r="AH1400" t="s"/>
      <c r="AI1400" t="s"/>
      <c r="AJ1400" t="s"/>
      <c r="AK1400" t="s">
        <v>87</v>
      </c>
      <c r="AL1400" t="s"/>
      <c r="AM1400" t="s"/>
      <c r="AN1400" t="s">
        <v>87</v>
      </c>
      <c r="AO1400" t="s">
        <v>88</v>
      </c>
      <c r="AP1400" t="n">
        <v>185</v>
      </c>
      <c r="AQ1400" t="s">
        <v>89</v>
      </c>
      <c r="AR1400" t="s">
        <v>111</v>
      </c>
      <c r="AS1400" t="s"/>
      <c r="AT1400" t="s">
        <v>91</v>
      </c>
      <c r="AU1400" t="s"/>
      <c r="AV1400" t="s"/>
      <c r="AW1400" t="s"/>
      <c r="AX1400" t="s"/>
      <c r="AY1400" t="n">
        <v>2267612</v>
      </c>
      <c r="AZ1400" t="s">
        <v>809</v>
      </c>
      <c r="BA1400" t="s"/>
      <c r="BB1400" t="n">
        <v>291595</v>
      </c>
      <c r="BC1400" t="n">
        <v>-16.543392</v>
      </c>
      <c r="BD1400" t="n">
        <v>28.416126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93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807</v>
      </c>
      <c r="F1401" t="n">
        <v>185464</v>
      </c>
      <c r="G1401" t="s">
        <v>74</v>
      </c>
      <c r="H1401" t="s">
        <v>75</v>
      </c>
      <c r="I1401" t="s"/>
      <c r="J1401" t="s">
        <v>76</v>
      </c>
      <c r="K1401" t="n">
        <v>78</v>
      </c>
      <c r="L1401" t="s">
        <v>77</v>
      </c>
      <c r="M1401" t="s"/>
      <c r="N1401" t="s">
        <v>78</v>
      </c>
      <c r="O1401" t="s">
        <v>79</v>
      </c>
      <c r="P1401" t="s">
        <v>807</v>
      </c>
      <c r="Q1401" t="s"/>
      <c r="R1401" t="s">
        <v>80</v>
      </c>
      <c r="S1401" t="s">
        <v>260</v>
      </c>
      <c r="T1401" t="s">
        <v>82</v>
      </c>
      <c r="U1401" t="s"/>
      <c r="V1401" t="s">
        <v>83</v>
      </c>
      <c r="W1401" t="s">
        <v>84</v>
      </c>
      <c r="X1401" t="s"/>
      <c r="Y1401" t="s">
        <v>85</v>
      </c>
      <c r="Z1401">
        <f>HYPERLINK("https://hotelmonitor-cachepage.eclerx.com/savepage/tk_15432203400592704_sr_2047.html","info")</f>
        <v/>
      </c>
      <c r="AA1401" t="n">
        <v>82</v>
      </c>
      <c r="AB1401" t="s"/>
      <c r="AC1401" t="s"/>
      <c r="AD1401" t="s">
        <v>86</v>
      </c>
      <c r="AE1401" t="s"/>
      <c r="AF1401" t="s"/>
      <c r="AG1401" t="s"/>
      <c r="AH1401" t="s"/>
      <c r="AI1401" t="s"/>
      <c r="AJ1401" t="s"/>
      <c r="AK1401" t="s">
        <v>87</v>
      </c>
      <c r="AL1401" t="s"/>
      <c r="AM1401" t="s"/>
      <c r="AN1401" t="s">
        <v>87</v>
      </c>
      <c r="AO1401" t="s">
        <v>88</v>
      </c>
      <c r="AP1401" t="n">
        <v>185</v>
      </c>
      <c r="AQ1401" t="s">
        <v>89</v>
      </c>
      <c r="AR1401" t="s">
        <v>116</v>
      </c>
      <c r="AS1401" t="s"/>
      <c r="AT1401" t="s">
        <v>91</v>
      </c>
      <c r="AU1401" t="s"/>
      <c r="AV1401" t="s"/>
      <c r="AW1401" t="s"/>
      <c r="AX1401" t="s"/>
      <c r="AY1401" t="n">
        <v>2267612</v>
      </c>
      <c r="AZ1401" t="s">
        <v>809</v>
      </c>
      <c r="BA1401" t="s"/>
      <c r="BB1401" t="n">
        <v>291595</v>
      </c>
      <c r="BC1401" t="n">
        <v>-16.543392</v>
      </c>
      <c r="BD1401" t="n">
        <v>28.416126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93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807</v>
      </c>
      <c r="F1402" t="n">
        <v>185464</v>
      </c>
      <c r="G1402" t="s">
        <v>74</v>
      </c>
      <c r="H1402" t="s">
        <v>75</v>
      </c>
      <c r="I1402" t="s"/>
      <c r="J1402" t="s">
        <v>76</v>
      </c>
      <c r="K1402" t="n">
        <v>84</v>
      </c>
      <c r="L1402" t="s">
        <v>77</v>
      </c>
      <c r="M1402" t="s"/>
      <c r="N1402" t="s">
        <v>78</v>
      </c>
      <c r="O1402" t="s">
        <v>79</v>
      </c>
      <c r="P1402" t="s">
        <v>807</v>
      </c>
      <c r="Q1402" t="s"/>
      <c r="R1402" t="s">
        <v>80</v>
      </c>
      <c r="S1402" t="s">
        <v>235</v>
      </c>
      <c r="T1402" t="s">
        <v>82</v>
      </c>
      <c r="U1402" t="s"/>
      <c r="V1402" t="s">
        <v>83</v>
      </c>
      <c r="W1402" t="s">
        <v>84</v>
      </c>
      <c r="X1402" t="s"/>
      <c r="Y1402" t="s">
        <v>85</v>
      </c>
      <c r="Z1402">
        <f>HYPERLINK("https://hotelmonitor-cachepage.eclerx.com/savepage/tk_15432203400592704_sr_2047.html","info")</f>
        <v/>
      </c>
      <c r="AA1402" t="n">
        <v>82</v>
      </c>
      <c r="AB1402" t="s"/>
      <c r="AC1402" t="s"/>
      <c r="AD1402" t="s">
        <v>86</v>
      </c>
      <c r="AE1402" t="s"/>
      <c r="AF1402" t="s"/>
      <c r="AG1402" t="s"/>
      <c r="AH1402" t="s"/>
      <c r="AI1402" t="s"/>
      <c r="AJ1402" t="s"/>
      <c r="AK1402" t="s">
        <v>87</v>
      </c>
      <c r="AL1402" t="s"/>
      <c r="AM1402" t="s"/>
      <c r="AN1402" t="s">
        <v>87</v>
      </c>
      <c r="AO1402" t="s">
        <v>88</v>
      </c>
      <c r="AP1402" t="n">
        <v>185</v>
      </c>
      <c r="AQ1402" t="s">
        <v>89</v>
      </c>
      <c r="AR1402" t="s">
        <v>109</v>
      </c>
      <c r="AS1402" t="s"/>
      <c r="AT1402" t="s">
        <v>91</v>
      </c>
      <c r="AU1402" t="s"/>
      <c r="AV1402" t="s"/>
      <c r="AW1402" t="s"/>
      <c r="AX1402" t="s"/>
      <c r="AY1402" t="n">
        <v>2267612</v>
      </c>
      <c r="AZ1402" t="s">
        <v>809</v>
      </c>
      <c r="BA1402" t="s"/>
      <c r="BB1402" t="n">
        <v>291595</v>
      </c>
      <c r="BC1402" t="n">
        <v>-16.543392</v>
      </c>
      <c r="BD1402" t="n">
        <v>28.416126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93</v>
      </c>
    </row>
    <row r="1403" spans="1:70">
      <c r="A1403" t="s">
        <v>70</v>
      </c>
      <c r="B1403" t="s">
        <v>71</v>
      </c>
      <c r="C1403" t="s">
        <v>72</v>
      </c>
      <c r="D1403" t="n">
        <v>2</v>
      </c>
      <c r="E1403" t="s">
        <v>807</v>
      </c>
      <c r="F1403" t="n">
        <v>185464</v>
      </c>
      <c r="G1403" t="s">
        <v>74</v>
      </c>
      <c r="H1403" t="s">
        <v>75</v>
      </c>
      <c r="I1403" t="s"/>
      <c r="J1403" t="s">
        <v>76</v>
      </c>
      <c r="K1403" t="n">
        <v>87</v>
      </c>
      <c r="L1403" t="s">
        <v>77</v>
      </c>
      <c r="M1403" t="s"/>
      <c r="N1403" t="s">
        <v>78</v>
      </c>
      <c r="O1403" t="s">
        <v>79</v>
      </c>
      <c r="P1403" t="s">
        <v>807</v>
      </c>
      <c r="Q1403" t="s"/>
      <c r="R1403" t="s">
        <v>80</v>
      </c>
      <c r="S1403" t="s">
        <v>475</v>
      </c>
      <c r="T1403" t="s">
        <v>82</v>
      </c>
      <c r="U1403" t="s"/>
      <c r="V1403" t="s">
        <v>83</v>
      </c>
      <c r="W1403" t="s">
        <v>84</v>
      </c>
      <c r="X1403" t="s"/>
      <c r="Y1403" t="s">
        <v>85</v>
      </c>
      <c r="Z1403">
        <f>HYPERLINK("https://hotelmonitor-cachepage.eclerx.com/savepage/tk_15432203400592704_sr_2047.html","info")</f>
        <v/>
      </c>
      <c r="AA1403" t="n">
        <v>82</v>
      </c>
      <c r="AB1403" t="s"/>
      <c r="AC1403" t="s"/>
      <c r="AD1403" t="s">
        <v>86</v>
      </c>
      <c r="AE1403" t="s"/>
      <c r="AF1403" t="s"/>
      <c r="AG1403" t="s"/>
      <c r="AH1403" t="s"/>
      <c r="AI1403" t="s"/>
      <c r="AJ1403" t="s"/>
      <c r="AK1403" t="s">
        <v>87</v>
      </c>
      <c r="AL1403" t="s"/>
      <c r="AM1403" t="s"/>
      <c r="AN1403" t="s">
        <v>87</v>
      </c>
      <c r="AO1403" t="s">
        <v>88</v>
      </c>
      <c r="AP1403" t="n">
        <v>185</v>
      </c>
      <c r="AQ1403" t="s">
        <v>89</v>
      </c>
      <c r="AR1403" t="s">
        <v>113</v>
      </c>
      <c r="AS1403" t="s"/>
      <c r="AT1403" t="s">
        <v>91</v>
      </c>
      <c r="AU1403" t="s"/>
      <c r="AV1403" t="s"/>
      <c r="AW1403" t="s"/>
      <c r="AX1403" t="s"/>
      <c r="AY1403" t="n">
        <v>2267612</v>
      </c>
      <c r="AZ1403" t="s">
        <v>809</v>
      </c>
      <c r="BA1403" t="s"/>
      <c r="BB1403" t="n">
        <v>291595</v>
      </c>
      <c r="BC1403" t="n">
        <v>-16.543392</v>
      </c>
      <c r="BD1403" t="n">
        <v>28.416126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93</v>
      </c>
    </row>
    <row r="1404" spans="1:70">
      <c r="A1404" t="s">
        <v>70</v>
      </c>
      <c r="B1404" t="s">
        <v>71</v>
      </c>
      <c r="C1404" t="s">
        <v>72</v>
      </c>
      <c r="D1404" t="n">
        <v>2</v>
      </c>
      <c r="E1404" t="s">
        <v>807</v>
      </c>
      <c r="F1404" t="n">
        <v>185464</v>
      </c>
      <c r="G1404" t="s">
        <v>74</v>
      </c>
      <c r="H1404" t="s">
        <v>75</v>
      </c>
      <c r="I1404" t="s"/>
      <c r="J1404" t="s">
        <v>76</v>
      </c>
      <c r="K1404" t="n">
        <v>87</v>
      </c>
      <c r="L1404" t="s">
        <v>77</v>
      </c>
      <c r="M1404" t="s"/>
      <c r="N1404" t="s">
        <v>78</v>
      </c>
      <c r="O1404" t="s">
        <v>79</v>
      </c>
      <c r="P1404" t="s">
        <v>807</v>
      </c>
      <c r="Q1404" t="s"/>
      <c r="R1404" t="s">
        <v>80</v>
      </c>
      <c r="S1404" t="s">
        <v>475</v>
      </c>
      <c r="T1404" t="s">
        <v>82</v>
      </c>
      <c r="U1404" t="s"/>
      <c r="V1404" t="s">
        <v>83</v>
      </c>
      <c r="W1404" t="s">
        <v>84</v>
      </c>
      <c r="X1404" t="s"/>
      <c r="Y1404" t="s">
        <v>85</v>
      </c>
      <c r="Z1404">
        <f>HYPERLINK("https://hotelmonitor-cachepage.eclerx.com/savepage/tk_15432203400592704_sr_2047.html","info")</f>
        <v/>
      </c>
      <c r="AA1404" t="n">
        <v>82</v>
      </c>
      <c r="AB1404" t="s"/>
      <c r="AC1404" t="s"/>
      <c r="AD1404" t="s">
        <v>86</v>
      </c>
      <c r="AE1404" t="s"/>
      <c r="AF1404" t="s"/>
      <c r="AG1404" t="s"/>
      <c r="AH1404" t="s"/>
      <c r="AI1404" t="s"/>
      <c r="AJ1404" t="s"/>
      <c r="AK1404" t="s">
        <v>87</v>
      </c>
      <c r="AL1404" t="s"/>
      <c r="AM1404" t="s"/>
      <c r="AN1404" t="s">
        <v>87</v>
      </c>
      <c r="AO1404" t="s">
        <v>88</v>
      </c>
      <c r="AP1404" t="n">
        <v>185</v>
      </c>
      <c r="AQ1404" t="s">
        <v>89</v>
      </c>
      <c r="AR1404" t="s">
        <v>299</v>
      </c>
      <c r="AS1404" t="s"/>
      <c r="AT1404" t="s">
        <v>91</v>
      </c>
      <c r="AU1404" t="s"/>
      <c r="AV1404" t="s"/>
      <c r="AW1404" t="s"/>
      <c r="AX1404" t="s"/>
      <c r="AY1404" t="n">
        <v>2267612</v>
      </c>
      <c r="AZ1404" t="s">
        <v>809</v>
      </c>
      <c r="BA1404" t="s"/>
      <c r="BB1404" t="n">
        <v>291595</v>
      </c>
      <c r="BC1404" t="n">
        <v>-16.543392</v>
      </c>
      <c r="BD1404" t="n">
        <v>28.416126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93</v>
      </c>
    </row>
    <row r="1405" spans="1:70">
      <c r="A1405" t="s">
        <v>70</v>
      </c>
      <c r="B1405" t="s">
        <v>71</v>
      </c>
      <c r="C1405" t="s">
        <v>72</v>
      </c>
      <c r="D1405" t="n">
        <v>2</v>
      </c>
      <c r="E1405" t="s">
        <v>807</v>
      </c>
      <c r="F1405" t="n">
        <v>185464</v>
      </c>
      <c r="G1405" t="s">
        <v>74</v>
      </c>
      <c r="H1405" t="s">
        <v>75</v>
      </c>
      <c r="I1405" t="s"/>
      <c r="J1405" t="s">
        <v>76</v>
      </c>
      <c r="K1405" t="n">
        <v>85</v>
      </c>
      <c r="L1405" t="s">
        <v>77</v>
      </c>
      <c r="M1405" t="s"/>
      <c r="N1405" t="s">
        <v>78</v>
      </c>
      <c r="O1405" t="s">
        <v>79</v>
      </c>
      <c r="P1405" t="s">
        <v>807</v>
      </c>
      <c r="Q1405" t="s"/>
      <c r="R1405" t="s">
        <v>80</v>
      </c>
      <c r="S1405" t="s">
        <v>238</v>
      </c>
      <c r="T1405" t="s">
        <v>82</v>
      </c>
      <c r="U1405" t="s"/>
      <c r="V1405" t="s">
        <v>83</v>
      </c>
      <c r="W1405" t="s">
        <v>84</v>
      </c>
      <c r="X1405" t="s"/>
      <c r="Y1405" t="s">
        <v>85</v>
      </c>
      <c r="Z1405">
        <f>HYPERLINK("https://hotelmonitor-cachepage.eclerx.com/savepage/tk_15432203400592704_sr_2047.html","info")</f>
        <v/>
      </c>
      <c r="AA1405" t="n">
        <v>82</v>
      </c>
      <c r="AB1405" t="s"/>
      <c r="AC1405" t="s"/>
      <c r="AD1405" t="s">
        <v>86</v>
      </c>
      <c r="AE1405" t="s"/>
      <c r="AF1405" t="s"/>
      <c r="AG1405" t="s"/>
      <c r="AH1405" t="s"/>
      <c r="AI1405" t="s"/>
      <c r="AJ1405" t="s"/>
      <c r="AK1405" t="s">
        <v>87</v>
      </c>
      <c r="AL1405" t="s"/>
      <c r="AM1405" t="s"/>
      <c r="AN1405" t="s">
        <v>87</v>
      </c>
      <c r="AO1405" t="s">
        <v>88</v>
      </c>
      <c r="AP1405" t="n">
        <v>185</v>
      </c>
      <c r="AQ1405" t="s">
        <v>89</v>
      </c>
      <c r="AR1405" t="s">
        <v>115</v>
      </c>
      <c r="AS1405" t="s"/>
      <c r="AT1405" t="s">
        <v>91</v>
      </c>
      <c r="AU1405" t="s"/>
      <c r="AV1405" t="s"/>
      <c r="AW1405" t="s"/>
      <c r="AX1405" t="s"/>
      <c r="AY1405" t="n">
        <v>2267612</v>
      </c>
      <c r="AZ1405" t="s">
        <v>809</v>
      </c>
      <c r="BA1405" t="s"/>
      <c r="BB1405" t="n">
        <v>291595</v>
      </c>
      <c r="BC1405" t="n">
        <v>-16.543392</v>
      </c>
      <c r="BD1405" t="n">
        <v>28.416126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93</v>
      </c>
    </row>
    <row r="1406" spans="1:70">
      <c r="A1406" t="s">
        <v>70</v>
      </c>
      <c r="B1406" t="s">
        <v>71</v>
      </c>
      <c r="C1406" t="s">
        <v>72</v>
      </c>
      <c r="D1406" t="n">
        <v>2</v>
      </c>
      <c r="E1406" t="s">
        <v>810</v>
      </c>
      <c r="F1406" t="n">
        <v>311998</v>
      </c>
      <c r="G1406" t="s">
        <v>74</v>
      </c>
      <c r="H1406" t="s">
        <v>75</v>
      </c>
      <c r="I1406" t="s"/>
      <c r="J1406" t="s">
        <v>76</v>
      </c>
      <c r="K1406" t="n">
        <v>69</v>
      </c>
      <c r="L1406" t="s">
        <v>77</v>
      </c>
      <c r="M1406" t="s"/>
      <c r="N1406" t="s">
        <v>78</v>
      </c>
      <c r="O1406" t="s">
        <v>79</v>
      </c>
      <c r="P1406" t="s">
        <v>811</v>
      </c>
      <c r="Q1406" t="s"/>
      <c r="R1406" t="s">
        <v>80</v>
      </c>
      <c r="S1406" t="s">
        <v>354</v>
      </c>
      <c r="T1406" t="s">
        <v>82</v>
      </c>
      <c r="U1406" t="s"/>
      <c r="V1406" t="s">
        <v>83</v>
      </c>
      <c r="W1406" t="s">
        <v>84</v>
      </c>
      <c r="X1406" t="s"/>
      <c r="Y1406" t="s">
        <v>85</v>
      </c>
      <c r="Z1406">
        <f>HYPERLINK("https://hotelmonitor-cachepage.eclerx.com/savepage/tk_154321972729603_sr_2047.html","info")</f>
        <v/>
      </c>
      <c r="AA1406" t="n">
        <v>100446</v>
      </c>
      <c r="AB1406" t="s"/>
      <c r="AC1406" t="s"/>
      <c r="AD1406" t="s">
        <v>86</v>
      </c>
      <c r="AE1406" t="s"/>
      <c r="AF1406" t="s"/>
      <c r="AG1406" t="s"/>
      <c r="AH1406" t="s"/>
      <c r="AI1406" t="s"/>
      <c r="AJ1406" t="s"/>
      <c r="AK1406" t="s">
        <v>87</v>
      </c>
      <c r="AL1406" t="s"/>
      <c r="AM1406" t="s"/>
      <c r="AN1406" t="s">
        <v>87</v>
      </c>
      <c r="AO1406" t="s">
        <v>88</v>
      </c>
      <c r="AP1406" t="n">
        <v>99</v>
      </c>
      <c r="AQ1406" t="s">
        <v>89</v>
      </c>
      <c r="AR1406" t="s">
        <v>95</v>
      </c>
      <c r="AS1406" t="s"/>
      <c r="AT1406" t="s">
        <v>91</v>
      </c>
      <c r="AU1406" t="s"/>
      <c r="AV1406" t="s"/>
      <c r="AW1406" t="s"/>
      <c r="AX1406" t="s"/>
      <c r="AY1406" t="n">
        <v>2268036</v>
      </c>
      <c r="AZ1406" t="s">
        <v>812</v>
      </c>
      <c r="BA1406" t="s"/>
      <c r="BB1406" t="n">
        <v>586742</v>
      </c>
      <c r="BC1406" t="n">
        <v>-16.551447</v>
      </c>
      <c r="BD1406" t="n">
        <v>28.417751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93</v>
      </c>
    </row>
    <row r="1407" spans="1:70">
      <c r="A1407" t="s">
        <v>70</v>
      </c>
      <c r="B1407" t="s">
        <v>71</v>
      </c>
      <c r="C1407" t="s">
        <v>72</v>
      </c>
      <c r="D1407" t="n">
        <v>2</v>
      </c>
      <c r="E1407" t="s">
        <v>810</v>
      </c>
      <c r="F1407" t="n">
        <v>311998</v>
      </c>
      <c r="G1407" t="s">
        <v>74</v>
      </c>
      <c r="H1407" t="s">
        <v>75</v>
      </c>
      <c r="I1407" t="s"/>
      <c r="J1407" t="s">
        <v>76</v>
      </c>
      <c r="K1407" t="n">
        <v>69</v>
      </c>
      <c r="L1407" t="s">
        <v>77</v>
      </c>
      <c r="M1407" t="s"/>
      <c r="N1407" t="s">
        <v>78</v>
      </c>
      <c r="O1407" t="s">
        <v>79</v>
      </c>
      <c r="P1407" t="s">
        <v>811</v>
      </c>
      <c r="Q1407" t="s"/>
      <c r="R1407" t="s">
        <v>80</v>
      </c>
      <c r="S1407" t="s">
        <v>354</v>
      </c>
      <c r="T1407" t="s">
        <v>82</v>
      </c>
      <c r="U1407" t="s"/>
      <c r="V1407" t="s">
        <v>83</v>
      </c>
      <c r="W1407" t="s">
        <v>84</v>
      </c>
      <c r="X1407" t="s"/>
      <c r="Y1407" t="s">
        <v>85</v>
      </c>
      <c r="Z1407">
        <f>HYPERLINK("https://hotelmonitor-cachepage.eclerx.com/savepage/tk_154321972729603_sr_2047.html","info")</f>
        <v/>
      </c>
      <c r="AA1407" t="n">
        <v>100446</v>
      </c>
      <c r="AB1407" t="s"/>
      <c r="AC1407" t="s"/>
      <c r="AD1407" t="s">
        <v>86</v>
      </c>
      <c r="AE1407" t="s"/>
      <c r="AF1407" t="s"/>
      <c r="AG1407" t="s"/>
      <c r="AH1407" t="s"/>
      <c r="AI1407" t="s"/>
      <c r="AJ1407" t="s"/>
      <c r="AK1407" t="s">
        <v>87</v>
      </c>
      <c r="AL1407" t="s"/>
      <c r="AM1407" t="s"/>
      <c r="AN1407" t="s">
        <v>87</v>
      </c>
      <c r="AO1407" t="s">
        <v>88</v>
      </c>
      <c r="AP1407" t="n">
        <v>99</v>
      </c>
      <c r="AQ1407" t="s">
        <v>89</v>
      </c>
      <c r="AR1407" t="s">
        <v>96</v>
      </c>
      <c r="AS1407" t="s"/>
      <c r="AT1407" t="s">
        <v>91</v>
      </c>
      <c r="AU1407" t="s"/>
      <c r="AV1407" t="s"/>
      <c r="AW1407" t="s"/>
      <c r="AX1407" t="s"/>
      <c r="AY1407" t="n">
        <v>2268036</v>
      </c>
      <c r="AZ1407" t="s">
        <v>812</v>
      </c>
      <c r="BA1407" t="s"/>
      <c r="BB1407" t="n">
        <v>586742</v>
      </c>
      <c r="BC1407" t="n">
        <v>-16.551447</v>
      </c>
      <c r="BD1407" t="n">
        <v>28.417751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93</v>
      </c>
    </row>
    <row r="1408" spans="1:70">
      <c r="A1408" t="s">
        <v>70</v>
      </c>
      <c r="B1408" t="s">
        <v>71</v>
      </c>
      <c r="C1408" t="s">
        <v>72</v>
      </c>
      <c r="D1408" t="n">
        <v>2</v>
      </c>
      <c r="E1408" t="s">
        <v>810</v>
      </c>
      <c r="F1408" t="n">
        <v>311998</v>
      </c>
      <c r="G1408" t="s">
        <v>74</v>
      </c>
      <c r="H1408" t="s">
        <v>75</v>
      </c>
      <c r="I1408" t="s"/>
      <c r="J1408" t="s">
        <v>76</v>
      </c>
      <c r="K1408" t="n">
        <v>69</v>
      </c>
      <c r="L1408" t="s">
        <v>77</v>
      </c>
      <c r="M1408" t="s"/>
      <c r="N1408" t="s">
        <v>78</v>
      </c>
      <c r="O1408" t="s">
        <v>79</v>
      </c>
      <c r="P1408" t="s">
        <v>811</v>
      </c>
      <c r="Q1408" t="s"/>
      <c r="R1408" t="s">
        <v>80</v>
      </c>
      <c r="S1408" t="s">
        <v>354</v>
      </c>
      <c r="T1408" t="s">
        <v>82</v>
      </c>
      <c r="U1408" t="s"/>
      <c r="V1408" t="s">
        <v>83</v>
      </c>
      <c r="W1408" t="s">
        <v>84</v>
      </c>
      <c r="X1408" t="s"/>
      <c r="Y1408" t="s">
        <v>85</v>
      </c>
      <c r="Z1408">
        <f>HYPERLINK("https://hotelmonitor-cachepage.eclerx.com/savepage/tk_154321972729603_sr_2047.html","info")</f>
        <v/>
      </c>
      <c r="AA1408" t="n">
        <v>100446</v>
      </c>
      <c r="AB1408" t="s"/>
      <c r="AC1408" t="s"/>
      <c r="AD1408" t="s">
        <v>86</v>
      </c>
      <c r="AE1408" t="s"/>
      <c r="AF1408" t="s"/>
      <c r="AG1408" t="s"/>
      <c r="AH1408" t="s"/>
      <c r="AI1408" t="s"/>
      <c r="AJ1408" t="s"/>
      <c r="AK1408" t="s">
        <v>87</v>
      </c>
      <c r="AL1408" t="s"/>
      <c r="AM1408" t="s"/>
      <c r="AN1408" t="s">
        <v>87</v>
      </c>
      <c r="AO1408" t="s">
        <v>88</v>
      </c>
      <c r="AP1408" t="n">
        <v>99</v>
      </c>
      <c r="AQ1408" t="s">
        <v>89</v>
      </c>
      <c r="AR1408" t="s">
        <v>97</v>
      </c>
      <c r="AS1408" t="s"/>
      <c r="AT1408" t="s">
        <v>91</v>
      </c>
      <c r="AU1408" t="s"/>
      <c r="AV1408" t="s"/>
      <c r="AW1408" t="s"/>
      <c r="AX1408" t="s"/>
      <c r="AY1408" t="n">
        <v>2268036</v>
      </c>
      <c r="AZ1408" t="s">
        <v>812</v>
      </c>
      <c r="BA1408" t="s"/>
      <c r="BB1408" t="n">
        <v>586742</v>
      </c>
      <c r="BC1408" t="n">
        <v>-16.551447</v>
      </c>
      <c r="BD1408" t="n">
        <v>28.417751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93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810</v>
      </c>
      <c r="F1409" t="n">
        <v>311998</v>
      </c>
      <c r="G1409" t="s">
        <v>74</v>
      </c>
      <c r="H1409" t="s">
        <v>75</v>
      </c>
      <c r="I1409" t="s"/>
      <c r="J1409" t="s">
        <v>76</v>
      </c>
      <c r="K1409" t="n">
        <v>70</v>
      </c>
      <c r="L1409" t="s">
        <v>77</v>
      </c>
      <c r="M1409" t="s"/>
      <c r="N1409" t="s">
        <v>78</v>
      </c>
      <c r="O1409" t="s">
        <v>79</v>
      </c>
      <c r="P1409" t="s">
        <v>811</v>
      </c>
      <c r="Q1409" t="s"/>
      <c r="R1409" t="s">
        <v>80</v>
      </c>
      <c r="S1409" t="s">
        <v>183</v>
      </c>
      <c r="T1409" t="s">
        <v>82</v>
      </c>
      <c r="U1409" t="s"/>
      <c r="V1409" t="s">
        <v>83</v>
      </c>
      <c r="W1409" t="s">
        <v>84</v>
      </c>
      <c r="X1409" t="s"/>
      <c r="Y1409" t="s">
        <v>85</v>
      </c>
      <c r="Z1409">
        <f>HYPERLINK("https://hotelmonitor-cachepage.eclerx.com/savepage/tk_154321972729603_sr_2047.html","info")</f>
        <v/>
      </c>
      <c r="AA1409" t="n">
        <v>100446</v>
      </c>
      <c r="AB1409" t="s"/>
      <c r="AC1409" t="s"/>
      <c r="AD1409" t="s">
        <v>86</v>
      </c>
      <c r="AE1409" t="s"/>
      <c r="AF1409" t="s"/>
      <c r="AG1409" t="s"/>
      <c r="AH1409" t="s"/>
      <c r="AI1409" t="s"/>
      <c r="AJ1409" t="s"/>
      <c r="AK1409" t="s">
        <v>87</v>
      </c>
      <c r="AL1409" t="s"/>
      <c r="AM1409" t="s"/>
      <c r="AN1409" t="s">
        <v>87</v>
      </c>
      <c r="AO1409" t="s">
        <v>88</v>
      </c>
      <c r="AP1409" t="n">
        <v>99</v>
      </c>
      <c r="AQ1409" t="s">
        <v>89</v>
      </c>
      <c r="AR1409" t="s">
        <v>99</v>
      </c>
      <c r="AS1409" t="s"/>
      <c r="AT1409" t="s">
        <v>91</v>
      </c>
      <c r="AU1409" t="s"/>
      <c r="AV1409" t="s"/>
      <c r="AW1409" t="s"/>
      <c r="AX1409" t="s"/>
      <c r="AY1409" t="n">
        <v>2268036</v>
      </c>
      <c r="AZ1409" t="s">
        <v>812</v>
      </c>
      <c r="BA1409" t="s"/>
      <c r="BB1409" t="n">
        <v>586742</v>
      </c>
      <c r="BC1409" t="n">
        <v>-16.551447</v>
      </c>
      <c r="BD1409" t="n">
        <v>28.417751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93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810</v>
      </c>
      <c r="F1410" t="n">
        <v>311998</v>
      </c>
      <c r="G1410" t="s">
        <v>74</v>
      </c>
      <c r="H1410" t="s">
        <v>75</v>
      </c>
      <c r="I1410" t="s"/>
      <c r="J1410" t="s">
        <v>76</v>
      </c>
      <c r="K1410" t="n">
        <v>78</v>
      </c>
      <c r="L1410" t="s">
        <v>77</v>
      </c>
      <c r="M1410" t="s"/>
      <c r="N1410" t="s">
        <v>78</v>
      </c>
      <c r="O1410" t="s">
        <v>79</v>
      </c>
      <c r="P1410" t="s">
        <v>811</v>
      </c>
      <c r="Q1410" t="s"/>
      <c r="R1410" t="s">
        <v>80</v>
      </c>
      <c r="S1410" t="s">
        <v>260</v>
      </c>
      <c r="T1410" t="s">
        <v>82</v>
      </c>
      <c r="U1410" t="s"/>
      <c r="V1410" t="s">
        <v>83</v>
      </c>
      <c r="W1410" t="s">
        <v>84</v>
      </c>
      <c r="X1410" t="s"/>
      <c r="Y1410" t="s">
        <v>85</v>
      </c>
      <c r="Z1410">
        <f>HYPERLINK("https://hotelmonitor-cachepage.eclerx.com/savepage/tk_154321972729603_sr_2047.html","info")</f>
        <v/>
      </c>
      <c r="AA1410" t="n">
        <v>100446</v>
      </c>
      <c r="AB1410" t="s"/>
      <c r="AC1410" t="s"/>
      <c r="AD1410" t="s">
        <v>86</v>
      </c>
      <c r="AE1410" t="s"/>
      <c r="AF1410" t="s"/>
      <c r="AG1410" t="s"/>
      <c r="AH1410" t="s"/>
      <c r="AI1410" t="s"/>
      <c r="AJ1410" t="s"/>
      <c r="AK1410" t="s">
        <v>87</v>
      </c>
      <c r="AL1410" t="s"/>
      <c r="AM1410" t="s"/>
      <c r="AN1410" t="s">
        <v>87</v>
      </c>
      <c r="AO1410" t="s">
        <v>88</v>
      </c>
      <c r="AP1410" t="n">
        <v>99</v>
      </c>
      <c r="AQ1410" t="s">
        <v>89</v>
      </c>
      <c r="AR1410" t="s">
        <v>113</v>
      </c>
      <c r="AS1410" t="s"/>
      <c r="AT1410" t="s">
        <v>91</v>
      </c>
      <c r="AU1410" t="s"/>
      <c r="AV1410" t="s"/>
      <c r="AW1410" t="s"/>
      <c r="AX1410" t="s"/>
      <c r="AY1410" t="n">
        <v>2268036</v>
      </c>
      <c r="AZ1410" t="s">
        <v>812</v>
      </c>
      <c r="BA1410" t="s"/>
      <c r="BB1410" t="n">
        <v>586742</v>
      </c>
      <c r="BC1410" t="n">
        <v>-16.551447</v>
      </c>
      <c r="BD1410" t="n">
        <v>28.417751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93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810</v>
      </c>
      <c r="F1411" t="n">
        <v>311998</v>
      </c>
      <c r="G1411" t="s">
        <v>74</v>
      </c>
      <c r="H1411" t="s">
        <v>75</v>
      </c>
      <c r="I1411" t="s"/>
      <c r="J1411" t="s">
        <v>76</v>
      </c>
      <c r="K1411" t="n">
        <v>69</v>
      </c>
      <c r="L1411" t="s">
        <v>77</v>
      </c>
      <c r="M1411" t="s"/>
      <c r="N1411" t="s">
        <v>78</v>
      </c>
      <c r="O1411" t="s">
        <v>79</v>
      </c>
      <c r="P1411" t="s">
        <v>811</v>
      </c>
      <c r="Q1411" t="s"/>
      <c r="R1411" t="s">
        <v>80</v>
      </c>
      <c r="S1411" t="s">
        <v>354</v>
      </c>
      <c r="T1411" t="s">
        <v>82</v>
      </c>
      <c r="U1411" t="s"/>
      <c r="V1411" t="s">
        <v>83</v>
      </c>
      <c r="W1411" t="s">
        <v>84</v>
      </c>
      <c r="X1411" t="s"/>
      <c r="Y1411" t="s">
        <v>85</v>
      </c>
      <c r="Z1411">
        <f>HYPERLINK("https://hotelmonitor-cachepage.eclerx.com/savepage/tk_154321972729603_sr_2047.html","info")</f>
        <v/>
      </c>
      <c r="AA1411" t="n">
        <v>100446</v>
      </c>
      <c r="AB1411" t="s"/>
      <c r="AC1411" t="s"/>
      <c r="AD1411" t="s">
        <v>86</v>
      </c>
      <c r="AE1411" t="s"/>
      <c r="AF1411" t="s"/>
      <c r="AG1411" t="s"/>
      <c r="AH1411" t="s"/>
      <c r="AI1411" t="s"/>
      <c r="AJ1411" t="s"/>
      <c r="AK1411" t="s">
        <v>87</v>
      </c>
      <c r="AL1411" t="s"/>
      <c r="AM1411" t="s"/>
      <c r="AN1411" t="s">
        <v>87</v>
      </c>
      <c r="AO1411" t="s">
        <v>88</v>
      </c>
      <c r="AP1411" t="n">
        <v>99</v>
      </c>
      <c r="AQ1411" t="s">
        <v>89</v>
      </c>
      <c r="AR1411" t="s">
        <v>111</v>
      </c>
      <c r="AS1411" t="s"/>
      <c r="AT1411" t="s">
        <v>91</v>
      </c>
      <c r="AU1411" t="s"/>
      <c r="AV1411" t="s"/>
      <c r="AW1411" t="s"/>
      <c r="AX1411" t="s"/>
      <c r="AY1411" t="n">
        <v>2268036</v>
      </c>
      <c r="AZ1411" t="s">
        <v>812</v>
      </c>
      <c r="BA1411" t="s"/>
      <c r="BB1411" t="n">
        <v>586742</v>
      </c>
      <c r="BC1411" t="n">
        <v>-16.551447</v>
      </c>
      <c r="BD1411" t="n">
        <v>28.417751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93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810</v>
      </c>
      <c r="F1412" t="n">
        <v>311998</v>
      </c>
      <c r="G1412" t="s">
        <v>74</v>
      </c>
      <c r="H1412" t="s">
        <v>75</v>
      </c>
      <c r="I1412" t="s"/>
      <c r="J1412" t="s">
        <v>76</v>
      </c>
      <c r="K1412" t="n">
        <v>69</v>
      </c>
      <c r="L1412" t="s">
        <v>77</v>
      </c>
      <c r="M1412" t="s"/>
      <c r="N1412" t="s">
        <v>78</v>
      </c>
      <c r="O1412" t="s">
        <v>79</v>
      </c>
      <c r="P1412" t="s">
        <v>811</v>
      </c>
      <c r="Q1412" t="s"/>
      <c r="R1412" t="s">
        <v>80</v>
      </c>
      <c r="S1412" t="s">
        <v>354</v>
      </c>
      <c r="T1412" t="s">
        <v>82</v>
      </c>
      <c r="U1412" t="s"/>
      <c r="V1412" t="s">
        <v>83</v>
      </c>
      <c r="W1412" t="s">
        <v>84</v>
      </c>
      <c r="X1412" t="s"/>
      <c r="Y1412" t="s">
        <v>85</v>
      </c>
      <c r="Z1412">
        <f>HYPERLINK("https://hotelmonitor-cachepage.eclerx.com/savepage/tk_154321972729603_sr_2047.html","info")</f>
        <v/>
      </c>
      <c r="AA1412" t="n">
        <v>100446</v>
      </c>
      <c r="AB1412" t="s"/>
      <c r="AC1412" t="s"/>
      <c r="AD1412" t="s">
        <v>86</v>
      </c>
      <c r="AE1412" t="s"/>
      <c r="AF1412" t="s"/>
      <c r="AG1412" t="s"/>
      <c r="AH1412" t="s"/>
      <c r="AI1412" t="s"/>
      <c r="AJ1412" t="s"/>
      <c r="AK1412" t="s">
        <v>87</v>
      </c>
      <c r="AL1412" t="s"/>
      <c r="AM1412" t="s"/>
      <c r="AN1412" t="s">
        <v>87</v>
      </c>
      <c r="AO1412" t="s">
        <v>88</v>
      </c>
      <c r="AP1412" t="n">
        <v>99</v>
      </c>
      <c r="AQ1412" t="s">
        <v>89</v>
      </c>
      <c r="AR1412" t="s">
        <v>116</v>
      </c>
      <c r="AS1412" t="s"/>
      <c r="AT1412" t="s">
        <v>91</v>
      </c>
      <c r="AU1412" t="s"/>
      <c r="AV1412" t="s"/>
      <c r="AW1412" t="s"/>
      <c r="AX1412" t="s"/>
      <c r="AY1412" t="n">
        <v>2268036</v>
      </c>
      <c r="AZ1412" t="s">
        <v>812</v>
      </c>
      <c r="BA1412" t="s"/>
      <c r="BB1412" t="n">
        <v>586742</v>
      </c>
      <c r="BC1412" t="n">
        <v>-16.551447</v>
      </c>
      <c r="BD1412" t="n">
        <v>28.417751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93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810</v>
      </c>
      <c r="F1413" t="n">
        <v>311998</v>
      </c>
      <c r="G1413" t="s">
        <v>74</v>
      </c>
      <c r="H1413" t="s">
        <v>75</v>
      </c>
      <c r="I1413" t="s"/>
      <c r="J1413" t="s">
        <v>76</v>
      </c>
      <c r="K1413" t="n">
        <v>69</v>
      </c>
      <c r="L1413" t="s">
        <v>77</v>
      </c>
      <c r="M1413" t="s"/>
      <c r="N1413" t="s">
        <v>78</v>
      </c>
      <c r="O1413" t="s">
        <v>79</v>
      </c>
      <c r="P1413" t="s">
        <v>811</v>
      </c>
      <c r="Q1413" t="s"/>
      <c r="R1413" t="s">
        <v>80</v>
      </c>
      <c r="S1413" t="s">
        <v>354</v>
      </c>
      <c r="T1413" t="s">
        <v>82</v>
      </c>
      <c r="U1413" t="s"/>
      <c r="V1413" t="s">
        <v>83</v>
      </c>
      <c r="W1413" t="s">
        <v>84</v>
      </c>
      <c r="X1413" t="s"/>
      <c r="Y1413" t="s">
        <v>85</v>
      </c>
      <c r="Z1413">
        <f>HYPERLINK("https://hotelmonitor-cachepage.eclerx.com/savepage/tk_154321972729603_sr_2047.html","info")</f>
        <v/>
      </c>
      <c r="AA1413" t="n">
        <v>100446</v>
      </c>
      <c r="AB1413" t="s"/>
      <c r="AC1413" t="s"/>
      <c r="AD1413" t="s">
        <v>86</v>
      </c>
      <c r="AE1413" t="s"/>
      <c r="AF1413" t="s"/>
      <c r="AG1413" t="s"/>
      <c r="AH1413" t="s"/>
      <c r="AI1413" t="s"/>
      <c r="AJ1413" t="s"/>
      <c r="AK1413" t="s">
        <v>87</v>
      </c>
      <c r="AL1413" t="s"/>
      <c r="AM1413" t="s"/>
      <c r="AN1413" t="s">
        <v>87</v>
      </c>
      <c r="AO1413" t="s">
        <v>88</v>
      </c>
      <c r="AP1413" t="n">
        <v>99</v>
      </c>
      <c r="AQ1413" t="s">
        <v>89</v>
      </c>
      <c r="AR1413" t="s">
        <v>107</v>
      </c>
      <c r="AS1413" t="s"/>
      <c r="AT1413" t="s">
        <v>91</v>
      </c>
      <c r="AU1413" t="s"/>
      <c r="AV1413" t="s"/>
      <c r="AW1413" t="s"/>
      <c r="AX1413" t="s"/>
      <c r="AY1413" t="n">
        <v>2268036</v>
      </c>
      <c r="AZ1413" t="s">
        <v>812</v>
      </c>
      <c r="BA1413" t="s"/>
      <c r="BB1413" t="n">
        <v>586742</v>
      </c>
      <c r="BC1413" t="n">
        <v>-16.551447</v>
      </c>
      <c r="BD1413" t="n">
        <v>28.417751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93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810</v>
      </c>
      <c r="F1414" t="n">
        <v>311998</v>
      </c>
      <c r="G1414" t="s">
        <v>74</v>
      </c>
      <c r="H1414" t="s">
        <v>75</v>
      </c>
      <c r="I1414" t="s"/>
      <c r="J1414" t="s">
        <v>76</v>
      </c>
      <c r="K1414" t="n">
        <v>69</v>
      </c>
      <c r="L1414" t="s">
        <v>77</v>
      </c>
      <c r="M1414" t="s"/>
      <c r="N1414" t="s">
        <v>78</v>
      </c>
      <c r="O1414" t="s">
        <v>79</v>
      </c>
      <c r="P1414" t="s">
        <v>811</v>
      </c>
      <c r="Q1414" t="s"/>
      <c r="R1414" t="s">
        <v>80</v>
      </c>
      <c r="S1414" t="s">
        <v>354</v>
      </c>
      <c r="T1414" t="s">
        <v>82</v>
      </c>
      <c r="U1414" t="s"/>
      <c r="V1414" t="s">
        <v>83</v>
      </c>
      <c r="W1414" t="s">
        <v>84</v>
      </c>
      <c r="X1414" t="s"/>
      <c r="Y1414" t="s">
        <v>85</v>
      </c>
      <c r="Z1414">
        <f>HYPERLINK("https://hotelmonitor-cachepage.eclerx.com/savepage/tk_154321972729603_sr_2047.html","info")</f>
        <v/>
      </c>
      <c r="AA1414" t="n">
        <v>100446</v>
      </c>
      <c r="AB1414" t="s"/>
      <c r="AC1414" t="s"/>
      <c r="AD1414" t="s">
        <v>86</v>
      </c>
      <c r="AE1414" t="s"/>
      <c r="AF1414" t="s"/>
      <c r="AG1414" t="s"/>
      <c r="AH1414" t="s"/>
      <c r="AI1414" t="s"/>
      <c r="AJ1414" t="s"/>
      <c r="AK1414" t="s">
        <v>87</v>
      </c>
      <c r="AL1414" t="s"/>
      <c r="AM1414" t="s"/>
      <c r="AN1414" t="s">
        <v>87</v>
      </c>
      <c r="AO1414" t="s">
        <v>88</v>
      </c>
      <c r="AP1414" t="n">
        <v>99</v>
      </c>
      <c r="AQ1414" t="s">
        <v>89</v>
      </c>
      <c r="AR1414" t="s">
        <v>96</v>
      </c>
      <c r="AS1414" t="s"/>
      <c r="AT1414" t="s">
        <v>91</v>
      </c>
      <c r="AU1414" t="s"/>
      <c r="AV1414" t="s"/>
      <c r="AW1414" t="s"/>
      <c r="AX1414" t="s"/>
      <c r="AY1414" t="n">
        <v>2268036</v>
      </c>
      <c r="AZ1414" t="s">
        <v>812</v>
      </c>
      <c r="BA1414" t="s"/>
      <c r="BB1414" t="n">
        <v>586742</v>
      </c>
      <c r="BC1414" t="n">
        <v>-16.551447</v>
      </c>
      <c r="BD1414" t="n">
        <v>28.417751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93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810</v>
      </c>
      <c r="F1415" t="n">
        <v>311998</v>
      </c>
      <c r="G1415" t="s">
        <v>74</v>
      </c>
      <c r="H1415" t="s">
        <v>75</v>
      </c>
      <c r="I1415" t="s"/>
      <c r="J1415" t="s">
        <v>76</v>
      </c>
      <c r="K1415" t="n">
        <v>73</v>
      </c>
      <c r="L1415" t="s">
        <v>77</v>
      </c>
      <c r="M1415" t="s"/>
      <c r="N1415" t="s">
        <v>78</v>
      </c>
      <c r="O1415" t="s">
        <v>79</v>
      </c>
      <c r="P1415" t="s">
        <v>811</v>
      </c>
      <c r="Q1415" t="s"/>
      <c r="R1415" t="s">
        <v>80</v>
      </c>
      <c r="S1415" t="s">
        <v>477</v>
      </c>
      <c r="T1415" t="s">
        <v>82</v>
      </c>
      <c r="U1415" t="s"/>
      <c r="V1415" t="s">
        <v>83</v>
      </c>
      <c r="W1415" t="s">
        <v>84</v>
      </c>
      <c r="X1415" t="s"/>
      <c r="Y1415" t="s">
        <v>85</v>
      </c>
      <c r="Z1415">
        <f>HYPERLINK("https://hotelmonitor-cachepage.eclerx.com/savepage/tk_154321972729603_sr_2047.html","info")</f>
        <v/>
      </c>
      <c r="AA1415" t="n">
        <v>100446</v>
      </c>
      <c r="AB1415" t="s"/>
      <c r="AC1415" t="s"/>
      <c r="AD1415" t="s">
        <v>86</v>
      </c>
      <c r="AE1415" t="s"/>
      <c r="AF1415" t="s"/>
      <c r="AG1415" t="s"/>
      <c r="AH1415" t="s"/>
      <c r="AI1415" t="s"/>
      <c r="AJ1415" t="s"/>
      <c r="AK1415" t="s">
        <v>87</v>
      </c>
      <c r="AL1415" t="s"/>
      <c r="AM1415" t="s"/>
      <c r="AN1415" t="s">
        <v>87</v>
      </c>
      <c r="AO1415" t="s">
        <v>88</v>
      </c>
      <c r="AP1415" t="n">
        <v>99</v>
      </c>
      <c r="AQ1415" t="s">
        <v>89</v>
      </c>
      <c r="AR1415" t="s">
        <v>293</v>
      </c>
      <c r="AS1415" t="s"/>
      <c r="AT1415" t="s">
        <v>91</v>
      </c>
      <c r="AU1415" t="s"/>
      <c r="AV1415" t="s"/>
      <c r="AW1415" t="s"/>
      <c r="AX1415" t="s"/>
      <c r="AY1415" t="n">
        <v>2268036</v>
      </c>
      <c r="AZ1415" t="s">
        <v>812</v>
      </c>
      <c r="BA1415" t="s"/>
      <c r="BB1415" t="n">
        <v>586742</v>
      </c>
      <c r="BC1415" t="n">
        <v>-16.551447</v>
      </c>
      <c r="BD1415" t="n">
        <v>28.417751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93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810</v>
      </c>
      <c r="F1416" t="n">
        <v>311998</v>
      </c>
      <c r="G1416" t="s">
        <v>74</v>
      </c>
      <c r="H1416" t="s">
        <v>75</v>
      </c>
      <c r="I1416" t="s"/>
      <c r="J1416" t="s">
        <v>76</v>
      </c>
      <c r="K1416" t="n">
        <v>73</v>
      </c>
      <c r="L1416" t="s">
        <v>77</v>
      </c>
      <c r="M1416" t="s"/>
      <c r="N1416" t="s">
        <v>78</v>
      </c>
      <c r="O1416" t="s">
        <v>79</v>
      </c>
      <c r="P1416" t="s">
        <v>811</v>
      </c>
      <c r="Q1416" t="s"/>
      <c r="R1416" t="s">
        <v>80</v>
      </c>
      <c r="S1416" t="s">
        <v>477</v>
      </c>
      <c r="T1416" t="s">
        <v>82</v>
      </c>
      <c r="U1416" t="s"/>
      <c r="V1416" t="s">
        <v>83</v>
      </c>
      <c r="W1416" t="s">
        <v>84</v>
      </c>
      <c r="X1416" t="s"/>
      <c r="Y1416" t="s">
        <v>85</v>
      </c>
      <c r="Z1416">
        <f>HYPERLINK("https://hotelmonitor-cachepage.eclerx.com/savepage/tk_154321972729603_sr_2047.html","info")</f>
        <v/>
      </c>
      <c r="AA1416" t="n">
        <v>100446</v>
      </c>
      <c r="AB1416" t="s"/>
      <c r="AC1416" t="s"/>
      <c r="AD1416" t="s">
        <v>86</v>
      </c>
      <c r="AE1416" t="s"/>
      <c r="AF1416" t="s"/>
      <c r="AG1416" t="s"/>
      <c r="AH1416" t="s"/>
      <c r="AI1416" t="s"/>
      <c r="AJ1416" t="s"/>
      <c r="AK1416" t="s">
        <v>87</v>
      </c>
      <c r="AL1416" t="s"/>
      <c r="AM1416" t="s"/>
      <c r="AN1416" t="s">
        <v>87</v>
      </c>
      <c r="AO1416" t="s">
        <v>88</v>
      </c>
      <c r="AP1416" t="n">
        <v>99</v>
      </c>
      <c r="AQ1416" t="s">
        <v>89</v>
      </c>
      <c r="AR1416" t="s">
        <v>299</v>
      </c>
      <c r="AS1416" t="s"/>
      <c r="AT1416" t="s">
        <v>91</v>
      </c>
      <c r="AU1416" t="s"/>
      <c r="AV1416" t="s"/>
      <c r="AW1416" t="s"/>
      <c r="AX1416" t="s"/>
      <c r="AY1416" t="n">
        <v>2268036</v>
      </c>
      <c r="AZ1416" t="s">
        <v>812</v>
      </c>
      <c r="BA1416" t="s"/>
      <c r="BB1416" t="n">
        <v>586742</v>
      </c>
      <c r="BC1416" t="n">
        <v>-16.551447</v>
      </c>
      <c r="BD1416" t="n">
        <v>28.417751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93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813</v>
      </c>
      <c r="F1417" t="n">
        <v>1781427</v>
      </c>
      <c r="G1417" t="s">
        <v>74</v>
      </c>
      <c r="H1417" t="s">
        <v>75</v>
      </c>
      <c r="I1417" t="s"/>
      <c r="J1417" t="s">
        <v>76</v>
      </c>
      <c r="K1417" t="n">
        <v>140</v>
      </c>
      <c r="L1417" t="s">
        <v>77</v>
      </c>
      <c r="M1417" t="s"/>
      <c r="N1417" t="s">
        <v>78</v>
      </c>
      <c r="O1417" t="s">
        <v>79</v>
      </c>
      <c r="P1417" t="s">
        <v>813</v>
      </c>
      <c r="Q1417" t="s"/>
      <c r="R1417" t="s">
        <v>80</v>
      </c>
      <c r="S1417" t="s">
        <v>566</v>
      </c>
      <c r="T1417" t="s">
        <v>82</v>
      </c>
      <c r="U1417" t="s"/>
      <c r="V1417" t="s">
        <v>83</v>
      </c>
      <c r="W1417" t="s">
        <v>84</v>
      </c>
      <c r="X1417" t="s"/>
      <c r="Y1417" t="s">
        <v>85</v>
      </c>
      <c r="Z1417">
        <f>HYPERLINK("https://hotelmonitor-cachepage.eclerx.com/savepage/tk_15432192058398488_sr_2047.html","info")</f>
        <v/>
      </c>
      <c r="AA1417" t="n">
        <v>196369</v>
      </c>
      <c r="AB1417" t="s"/>
      <c r="AC1417" t="s"/>
      <c r="AD1417" t="s">
        <v>86</v>
      </c>
      <c r="AE1417" t="s"/>
      <c r="AF1417" t="s"/>
      <c r="AG1417" t="s"/>
      <c r="AH1417" t="s"/>
      <c r="AI1417" t="s"/>
      <c r="AJ1417" t="s"/>
      <c r="AK1417" t="s">
        <v>87</v>
      </c>
      <c r="AL1417" t="s"/>
      <c r="AM1417" t="s"/>
      <c r="AN1417" t="s">
        <v>87</v>
      </c>
      <c r="AO1417" t="s">
        <v>88</v>
      </c>
      <c r="AP1417" t="n">
        <v>25</v>
      </c>
      <c r="AQ1417" t="s">
        <v>89</v>
      </c>
      <c r="AR1417" t="s">
        <v>99</v>
      </c>
      <c r="AS1417" t="s"/>
      <c r="AT1417" t="s">
        <v>91</v>
      </c>
      <c r="AU1417" t="s"/>
      <c r="AV1417" t="s"/>
      <c r="AW1417" t="s"/>
      <c r="AX1417" t="s"/>
      <c r="AY1417" t="n">
        <v>2268345</v>
      </c>
      <c r="AZ1417" t="s">
        <v>814</v>
      </c>
      <c r="BA1417" t="s"/>
      <c r="BB1417" t="n">
        <v>610744</v>
      </c>
      <c r="BC1417" t="s"/>
      <c r="BD1417" t="s"/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93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813</v>
      </c>
      <c r="F1418" t="n">
        <v>1781427</v>
      </c>
      <c r="G1418" t="s">
        <v>74</v>
      </c>
      <c r="H1418" t="s">
        <v>75</v>
      </c>
      <c r="I1418" t="s"/>
      <c r="J1418" t="s">
        <v>76</v>
      </c>
      <c r="K1418" t="n">
        <v>163</v>
      </c>
      <c r="L1418" t="s">
        <v>77</v>
      </c>
      <c r="M1418" t="s"/>
      <c r="N1418" t="s">
        <v>78</v>
      </c>
      <c r="O1418" t="s">
        <v>79</v>
      </c>
      <c r="P1418" t="s">
        <v>813</v>
      </c>
      <c r="Q1418" t="s"/>
      <c r="R1418" t="s">
        <v>80</v>
      </c>
      <c r="S1418" t="s">
        <v>470</v>
      </c>
      <c r="T1418" t="s">
        <v>82</v>
      </c>
      <c r="U1418" t="s"/>
      <c r="V1418" t="s">
        <v>83</v>
      </c>
      <c r="W1418" t="s">
        <v>84</v>
      </c>
      <c r="X1418" t="s"/>
      <c r="Y1418" t="s">
        <v>85</v>
      </c>
      <c r="Z1418">
        <f>HYPERLINK("https://hotelmonitor-cachepage.eclerx.com/savepage/tk_15432192058398488_sr_2047.html","info")</f>
        <v/>
      </c>
      <c r="AA1418" t="n">
        <v>196369</v>
      </c>
      <c r="AB1418" t="s"/>
      <c r="AC1418" t="s"/>
      <c r="AD1418" t="s">
        <v>86</v>
      </c>
      <c r="AE1418" t="s"/>
      <c r="AF1418" t="s"/>
      <c r="AG1418" t="s"/>
      <c r="AH1418" t="s"/>
      <c r="AI1418" t="s"/>
      <c r="AJ1418" t="s"/>
      <c r="AK1418" t="s">
        <v>87</v>
      </c>
      <c r="AL1418" t="s"/>
      <c r="AM1418" t="s"/>
      <c r="AN1418" t="s">
        <v>87</v>
      </c>
      <c r="AO1418" t="s">
        <v>88</v>
      </c>
      <c r="AP1418" t="n">
        <v>25</v>
      </c>
      <c r="AQ1418" t="s">
        <v>89</v>
      </c>
      <c r="AR1418" t="s">
        <v>90</v>
      </c>
      <c r="AS1418" t="s"/>
      <c r="AT1418" t="s">
        <v>91</v>
      </c>
      <c r="AU1418" t="s"/>
      <c r="AV1418" t="s"/>
      <c r="AW1418" t="s"/>
      <c r="AX1418" t="s"/>
      <c r="AY1418" t="n">
        <v>2268345</v>
      </c>
      <c r="AZ1418" t="s">
        <v>814</v>
      </c>
      <c r="BA1418" t="s"/>
      <c r="BB1418" t="n">
        <v>610744</v>
      </c>
      <c r="BC1418" t="s"/>
      <c r="BD1418" t="s"/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93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813</v>
      </c>
      <c r="F1419" t="n">
        <v>1781427</v>
      </c>
      <c r="G1419" t="s">
        <v>74</v>
      </c>
      <c r="H1419" t="s">
        <v>75</v>
      </c>
      <c r="I1419" t="s"/>
      <c r="J1419" t="s">
        <v>76</v>
      </c>
      <c r="K1419" t="n">
        <v>148</v>
      </c>
      <c r="L1419" t="s">
        <v>77</v>
      </c>
      <c r="M1419" t="s"/>
      <c r="N1419" t="s">
        <v>78</v>
      </c>
      <c r="O1419" t="s">
        <v>79</v>
      </c>
      <c r="P1419" t="s">
        <v>813</v>
      </c>
      <c r="Q1419" t="s"/>
      <c r="R1419" t="s">
        <v>80</v>
      </c>
      <c r="S1419" t="s">
        <v>123</v>
      </c>
      <c r="T1419" t="s">
        <v>82</v>
      </c>
      <c r="U1419" t="s"/>
      <c r="V1419" t="s">
        <v>83</v>
      </c>
      <c r="W1419" t="s">
        <v>84</v>
      </c>
      <c r="X1419" t="s"/>
      <c r="Y1419" t="s">
        <v>85</v>
      </c>
      <c r="Z1419">
        <f>HYPERLINK("https://hotelmonitor-cachepage.eclerx.com/savepage/tk_15432192058398488_sr_2047.html","info")</f>
        <v/>
      </c>
      <c r="AA1419" t="n">
        <v>196369</v>
      </c>
      <c r="AB1419" t="s"/>
      <c r="AC1419" t="s"/>
      <c r="AD1419" t="s">
        <v>86</v>
      </c>
      <c r="AE1419" t="s"/>
      <c r="AF1419" t="s"/>
      <c r="AG1419" t="s"/>
      <c r="AH1419" t="s"/>
      <c r="AI1419" t="s"/>
      <c r="AJ1419" t="s"/>
      <c r="AK1419" t="s">
        <v>87</v>
      </c>
      <c r="AL1419" t="s"/>
      <c r="AM1419" t="s"/>
      <c r="AN1419" t="s">
        <v>87</v>
      </c>
      <c r="AO1419" t="s">
        <v>88</v>
      </c>
      <c r="AP1419" t="n">
        <v>25</v>
      </c>
      <c r="AQ1419" t="s">
        <v>89</v>
      </c>
      <c r="AR1419" t="s">
        <v>113</v>
      </c>
      <c r="AS1419" t="s"/>
      <c r="AT1419" t="s">
        <v>91</v>
      </c>
      <c r="AU1419" t="s"/>
      <c r="AV1419" t="s"/>
      <c r="AW1419" t="s"/>
      <c r="AX1419" t="s"/>
      <c r="AY1419" t="n">
        <v>2268345</v>
      </c>
      <c r="AZ1419" t="s">
        <v>814</v>
      </c>
      <c r="BA1419" t="s"/>
      <c r="BB1419" t="n">
        <v>610744</v>
      </c>
      <c r="BC1419" t="s"/>
      <c r="BD1419" t="s"/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93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813</v>
      </c>
      <c r="F1420" t="n">
        <v>1781427</v>
      </c>
      <c r="G1420" t="s">
        <v>74</v>
      </c>
      <c r="H1420" t="s">
        <v>75</v>
      </c>
      <c r="I1420" t="s"/>
      <c r="J1420" t="s">
        <v>76</v>
      </c>
      <c r="K1420" t="n">
        <v>142</v>
      </c>
      <c r="L1420" t="s">
        <v>77</v>
      </c>
      <c r="M1420" t="s"/>
      <c r="N1420" t="s">
        <v>78</v>
      </c>
      <c r="O1420" t="s">
        <v>79</v>
      </c>
      <c r="P1420" t="s">
        <v>813</v>
      </c>
      <c r="Q1420" t="s"/>
      <c r="R1420" t="s">
        <v>80</v>
      </c>
      <c r="S1420" t="s">
        <v>450</v>
      </c>
      <c r="T1420" t="s">
        <v>82</v>
      </c>
      <c r="U1420" t="s"/>
      <c r="V1420" t="s">
        <v>83</v>
      </c>
      <c r="W1420" t="s">
        <v>84</v>
      </c>
      <c r="X1420" t="s"/>
      <c r="Y1420" t="s">
        <v>85</v>
      </c>
      <c r="Z1420">
        <f>HYPERLINK("https://hotelmonitor-cachepage.eclerx.com/savepage/tk_15432192058398488_sr_2047.html","info")</f>
        <v/>
      </c>
      <c r="AA1420" t="n">
        <v>196369</v>
      </c>
      <c r="AB1420" t="s"/>
      <c r="AC1420" t="s"/>
      <c r="AD1420" t="s">
        <v>86</v>
      </c>
      <c r="AE1420" t="s"/>
      <c r="AF1420" t="s"/>
      <c r="AG1420" t="s"/>
      <c r="AH1420" t="s"/>
      <c r="AI1420" t="s"/>
      <c r="AJ1420" t="s"/>
      <c r="AK1420" t="s">
        <v>87</v>
      </c>
      <c r="AL1420" t="s"/>
      <c r="AM1420" t="s"/>
      <c r="AN1420" t="s">
        <v>87</v>
      </c>
      <c r="AO1420" t="s">
        <v>88</v>
      </c>
      <c r="AP1420" t="n">
        <v>25</v>
      </c>
      <c r="AQ1420" t="s">
        <v>89</v>
      </c>
      <c r="AR1420" t="s">
        <v>109</v>
      </c>
      <c r="AS1420" t="s"/>
      <c r="AT1420" t="s">
        <v>91</v>
      </c>
      <c r="AU1420" t="s"/>
      <c r="AV1420" t="s"/>
      <c r="AW1420" t="s"/>
      <c r="AX1420" t="s"/>
      <c r="AY1420" t="n">
        <v>2268345</v>
      </c>
      <c r="AZ1420" t="s">
        <v>814</v>
      </c>
      <c r="BA1420" t="s"/>
      <c r="BB1420" t="n">
        <v>610744</v>
      </c>
      <c r="BC1420" t="s"/>
      <c r="BD1420" t="s"/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93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813</v>
      </c>
      <c r="F1421" t="n">
        <v>1781427</v>
      </c>
      <c r="G1421" t="s">
        <v>74</v>
      </c>
      <c r="H1421" t="s">
        <v>75</v>
      </c>
      <c r="I1421" t="s"/>
      <c r="J1421" t="s">
        <v>76</v>
      </c>
      <c r="K1421" t="n">
        <v>145</v>
      </c>
      <c r="L1421" t="s">
        <v>77</v>
      </c>
      <c r="M1421" t="s"/>
      <c r="N1421" t="s">
        <v>78</v>
      </c>
      <c r="O1421" t="s">
        <v>79</v>
      </c>
      <c r="P1421" t="s">
        <v>813</v>
      </c>
      <c r="Q1421" t="s"/>
      <c r="R1421" t="s">
        <v>80</v>
      </c>
      <c r="S1421" t="s">
        <v>198</v>
      </c>
      <c r="T1421" t="s">
        <v>82</v>
      </c>
      <c r="U1421" t="s"/>
      <c r="V1421" t="s">
        <v>83</v>
      </c>
      <c r="W1421" t="s">
        <v>84</v>
      </c>
      <c r="X1421" t="s"/>
      <c r="Y1421" t="s">
        <v>85</v>
      </c>
      <c r="Z1421">
        <f>HYPERLINK("https://hotelmonitor-cachepage.eclerx.com/savepage/tk_15432192058398488_sr_2047.html","info")</f>
        <v/>
      </c>
      <c r="AA1421" t="n">
        <v>196369</v>
      </c>
      <c r="AB1421" t="s"/>
      <c r="AC1421" t="s"/>
      <c r="AD1421" t="s">
        <v>86</v>
      </c>
      <c r="AE1421" t="s"/>
      <c r="AF1421" t="s"/>
      <c r="AG1421" t="s"/>
      <c r="AH1421" t="s"/>
      <c r="AI1421" t="s"/>
      <c r="AJ1421" t="s"/>
      <c r="AK1421" t="s">
        <v>87</v>
      </c>
      <c r="AL1421" t="s"/>
      <c r="AM1421" t="s"/>
      <c r="AN1421" t="s">
        <v>87</v>
      </c>
      <c r="AO1421" t="s">
        <v>88</v>
      </c>
      <c r="AP1421" t="n">
        <v>25</v>
      </c>
      <c r="AQ1421" t="s">
        <v>89</v>
      </c>
      <c r="AR1421" t="s">
        <v>111</v>
      </c>
      <c r="AS1421" t="s"/>
      <c r="AT1421" t="s">
        <v>91</v>
      </c>
      <c r="AU1421" t="s"/>
      <c r="AV1421" t="s"/>
      <c r="AW1421" t="s"/>
      <c r="AX1421" t="s"/>
      <c r="AY1421" t="n">
        <v>2268345</v>
      </c>
      <c r="AZ1421" t="s">
        <v>814</v>
      </c>
      <c r="BA1421" t="s"/>
      <c r="BB1421" t="n">
        <v>610744</v>
      </c>
      <c r="BC1421" t="s"/>
      <c r="BD1421" t="s"/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93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813</v>
      </c>
      <c r="F1422" t="n">
        <v>1781427</v>
      </c>
      <c r="G1422" t="s">
        <v>74</v>
      </c>
      <c r="H1422" t="s">
        <v>75</v>
      </c>
      <c r="I1422" t="s"/>
      <c r="J1422" t="s">
        <v>76</v>
      </c>
      <c r="K1422" t="n">
        <v>142</v>
      </c>
      <c r="L1422" t="s">
        <v>77</v>
      </c>
      <c r="M1422" t="s"/>
      <c r="N1422" t="s">
        <v>78</v>
      </c>
      <c r="O1422" t="s">
        <v>79</v>
      </c>
      <c r="P1422" t="s">
        <v>813</v>
      </c>
      <c r="Q1422" t="s"/>
      <c r="R1422" t="s">
        <v>80</v>
      </c>
      <c r="S1422" t="s">
        <v>450</v>
      </c>
      <c r="T1422" t="s">
        <v>82</v>
      </c>
      <c r="U1422" t="s"/>
      <c r="V1422" t="s">
        <v>83</v>
      </c>
      <c r="W1422" t="s">
        <v>84</v>
      </c>
      <c r="X1422" t="s"/>
      <c r="Y1422" t="s">
        <v>85</v>
      </c>
      <c r="Z1422">
        <f>HYPERLINK("https://hotelmonitor-cachepage.eclerx.com/savepage/tk_15432192058398488_sr_2047.html","info")</f>
        <v/>
      </c>
      <c r="AA1422" t="n">
        <v>196369</v>
      </c>
      <c r="AB1422" t="s"/>
      <c r="AC1422" t="s"/>
      <c r="AD1422" t="s">
        <v>86</v>
      </c>
      <c r="AE1422" t="s"/>
      <c r="AF1422" t="s"/>
      <c r="AG1422" t="s"/>
      <c r="AH1422" t="s"/>
      <c r="AI1422" t="s"/>
      <c r="AJ1422" t="s"/>
      <c r="AK1422" t="s">
        <v>87</v>
      </c>
      <c r="AL1422" t="s"/>
      <c r="AM1422" t="s"/>
      <c r="AN1422" t="s">
        <v>87</v>
      </c>
      <c r="AO1422" t="s">
        <v>88</v>
      </c>
      <c r="AP1422" t="n">
        <v>25</v>
      </c>
      <c r="AQ1422" t="s">
        <v>89</v>
      </c>
      <c r="AR1422" t="s">
        <v>118</v>
      </c>
      <c r="AS1422" t="s"/>
      <c r="AT1422" t="s">
        <v>91</v>
      </c>
      <c r="AU1422" t="s"/>
      <c r="AV1422" t="s"/>
      <c r="AW1422" t="s"/>
      <c r="AX1422" t="s"/>
      <c r="AY1422" t="n">
        <v>2268345</v>
      </c>
      <c r="AZ1422" t="s">
        <v>814</v>
      </c>
      <c r="BA1422" t="s"/>
      <c r="BB1422" t="n">
        <v>610744</v>
      </c>
      <c r="BC1422" t="s"/>
      <c r="BD1422" t="s"/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93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815</v>
      </c>
      <c r="F1423" t="n">
        <v>268528</v>
      </c>
      <c r="G1423" t="s">
        <v>74</v>
      </c>
      <c r="H1423" t="s">
        <v>75</v>
      </c>
      <c r="I1423" t="s"/>
      <c r="J1423" t="s">
        <v>76</v>
      </c>
      <c r="K1423" t="n">
        <v>44</v>
      </c>
      <c r="L1423" t="s">
        <v>77</v>
      </c>
      <c r="M1423" t="s"/>
      <c r="N1423" t="s">
        <v>78</v>
      </c>
      <c r="O1423" t="s">
        <v>79</v>
      </c>
      <c r="P1423" t="s">
        <v>816</v>
      </c>
      <c r="Q1423" t="s"/>
      <c r="R1423" t="s">
        <v>80</v>
      </c>
      <c r="S1423" t="s">
        <v>194</v>
      </c>
      <c r="T1423" t="s">
        <v>82</v>
      </c>
      <c r="U1423" t="s"/>
      <c r="V1423" t="s">
        <v>83</v>
      </c>
      <c r="W1423" t="s">
        <v>84</v>
      </c>
      <c r="X1423" t="s"/>
      <c r="Y1423" t="s">
        <v>85</v>
      </c>
      <c r="Z1423">
        <f>HYPERLINK("https://hotelmonitor-cachepage.eclerx.com/savepage/tk_154322041012588_sr_2047.html","info")</f>
        <v/>
      </c>
      <c r="AA1423" t="n">
        <v>54173</v>
      </c>
      <c r="AB1423" t="s"/>
      <c r="AC1423" t="s"/>
      <c r="AD1423" t="s">
        <v>86</v>
      </c>
      <c r="AE1423" t="s"/>
      <c r="AF1423" t="s"/>
      <c r="AG1423" t="s"/>
      <c r="AH1423" t="s"/>
      <c r="AI1423" t="s"/>
      <c r="AJ1423" t="s"/>
      <c r="AK1423" t="s">
        <v>87</v>
      </c>
      <c r="AL1423" t="s"/>
      <c r="AM1423" t="s"/>
      <c r="AN1423" t="s">
        <v>87</v>
      </c>
      <c r="AO1423" t="s">
        <v>88</v>
      </c>
      <c r="AP1423" t="n">
        <v>195</v>
      </c>
      <c r="AQ1423" t="s">
        <v>89</v>
      </c>
      <c r="AR1423" t="s">
        <v>99</v>
      </c>
      <c r="AS1423" t="s"/>
      <c r="AT1423" t="s">
        <v>91</v>
      </c>
      <c r="AU1423" t="s"/>
      <c r="AV1423" t="s"/>
      <c r="AW1423" t="s"/>
      <c r="AX1423" t="s"/>
      <c r="AY1423" t="n">
        <v>2268000</v>
      </c>
      <c r="AZ1423" t="s">
        <v>817</v>
      </c>
      <c r="BA1423" t="s"/>
      <c r="BB1423" t="n">
        <v>535664</v>
      </c>
      <c r="BC1423" t="n">
        <v>-16.245955</v>
      </c>
      <c r="BD1423" t="n">
        <v>28.479704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93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815</v>
      </c>
      <c r="F1424" t="n">
        <v>268528</v>
      </c>
      <c r="G1424" t="s">
        <v>74</v>
      </c>
      <c r="H1424" t="s">
        <v>75</v>
      </c>
      <c r="I1424" t="s"/>
      <c r="J1424" t="s">
        <v>76</v>
      </c>
      <c r="K1424" t="n">
        <v>51</v>
      </c>
      <c r="L1424" t="s">
        <v>77</v>
      </c>
      <c r="M1424" t="s"/>
      <c r="N1424" t="s">
        <v>78</v>
      </c>
      <c r="O1424" t="s">
        <v>79</v>
      </c>
      <c r="P1424" t="s">
        <v>816</v>
      </c>
      <c r="Q1424" t="s"/>
      <c r="R1424" t="s">
        <v>80</v>
      </c>
      <c r="S1424" t="s">
        <v>297</v>
      </c>
      <c r="T1424" t="s">
        <v>82</v>
      </c>
      <c r="U1424" t="s"/>
      <c r="V1424" t="s">
        <v>83</v>
      </c>
      <c r="W1424" t="s">
        <v>84</v>
      </c>
      <c r="X1424" t="s"/>
      <c r="Y1424" t="s">
        <v>85</v>
      </c>
      <c r="Z1424">
        <f>HYPERLINK("https://hotelmonitor-cachepage.eclerx.com/savepage/tk_154322041012588_sr_2047.html","info")</f>
        <v/>
      </c>
      <c r="AA1424" t="n">
        <v>54173</v>
      </c>
      <c r="AB1424" t="s"/>
      <c r="AC1424" t="s"/>
      <c r="AD1424" t="s">
        <v>86</v>
      </c>
      <c r="AE1424" t="s"/>
      <c r="AF1424" t="s"/>
      <c r="AG1424" t="s"/>
      <c r="AH1424" t="s"/>
      <c r="AI1424" t="s"/>
      <c r="AJ1424" t="s"/>
      <c r="AK1424" t="s">
        <v>87</v>
      </c>
      <c r="AL1424" t="s"/>
      <c r="AM1424" t="s"/>
      <c r="AN1424" t="s">
        <v>87</v>
      </c>
      <c r="AO1424" t="s">
        <v>88</v>
      </c>
      <c r="AP1424" t="n">
        <v>195</v>
      </c>
      <c r="AQ1424" t="s">
        <v>89</v>
      </c>
      <c r="AR1424" t="s">
        <v>90</v>
      </c>
      <c r="AS1424" t="s"/>
      <c r="AT1424" t="s">
        <v>91</v>
      </c>
      <c r="AU1424" t="s"/>
      <c r="AV1424" t="s"/>
      <c r="AW1424" t="s"/>
      <c r="AX1424" t="s"/>
      <c r="AY1424" t="n">
        <v>2268000</v>
      </c>
      <c r="AZ1424" t="s">
        <v>817</v>
      </c>
      <c r="BA1424" t="s"/>
      <c r="BB1424" t="n">
        <v>535664</v>
      </c>
      <c r="BC1424" t="n">
        <v>-16.245955</v>
      </c>
      <c r="BD1424" t="n">
        <v>28.479704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93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815</v>
      </c>
      <c r="F1425" t="n">
        <v>268528</v>
      </c>
      <c r="G1425" t="s">
        <v>74</v>
      </c>
      <c r="H1425" t="s">
        <v>75</v>
      </c>
      <c r="I1425" t="s"/>
      <c r="J1425" t="s">
        <v>76</v>
      </c>
      <c r="K1425" t="n">
        <v>53</v>
      </c>
      <c r="L1425" t="s">
        <v>77</v>
      </c>
      <c r="M1425" t="s"/>
      <c r="N1425" t="s">
        <v>78</v>
      </c>
      <c r="O1425" t="s">
        <v>79</v>
      </c>
      <c r="P1425" t="s">
        <v>816</v>
      </c>
      <c r="Q1425" t="s"/>
      <c r="R1425" t="s">
        <v>80</v>
      </c>
      <c r="S1425" t="s">
        <v>333</v>
      </c>
      <c r="T1425" t="s">
        <v>82</v>
      </c>
      <c r="U1425" t="s"/>
      <c r="V1425" t="s">
        <v>83</v>
      </c>
      <c r="W1425" t="s">
        <v>84</v>
      </c>
      <c r="X1425" t="s"/>
      <c r="Y1425" t="s">
        <v>85</v>
      </c>
      <c r="Z1425">
        <f>HYPERLINK("https://hotelmonitor-cachepage.eclerx.com/savepage/tk_154322041012588_sr_2047.html","info")</f>
        <v/>
      </c>
      <c r="AA1425" t="n">
        <v>54173</v>
      </c>
      <c r="AB1425" t="s"/>
      <c r="AC1425" t="s"/>
      <c r="AD1425" t="s">
        <v>86</v>
      </c>
      <c r="AE1425" t="s"/>
      <c r="AF1425" t="s"/>
      <c r="AG1425" t="s"/>
      <c r="AH1425" t="s"/>
      <c r="AI1425" t="s"/>
      <c r="AJ1425" t="s"/>
      <c r="AK1425" t="s">
        <v>87</v>
      </c>
      <c r="AL1425" t="s"/>
      <c r="AM1425" t="s"/>
      <c r="AN1425" t="s">
        <v>87</v>
      </c>
      <c r="AO1425" t="s">
        <v>88</v>
      </c>
      <c r="AP1425" t="n">
        <v>195</v>
      </c>
      <c r="AQ1425" t="s">
        <v>89</v>
      </c>
      <c r="AR1425" t="s">
        <v>96</v>
      </c>
      <c r="AS1425" t="s"/>
      <c r="AT1425" t="s">
        <v>91</v>
      </c>
      <c r="AU1425" t="s"/>
      <c r="AV1425" t="s"/>
      <c r="AW1425" t="s"/>
      <c r="AX1425" t="s"/>
      <c r="AY1425" t="n">
        <v>2268000</v>
      </c>
      <c r="AZ1425" t="s">
        <v>817</v>
      </c>
      <c r="BA1425" t="s"/>
      <c r="BB1425" t="n">
        <v>535664</v>
      </c>
      <c r="BC1425" t="n">
        <v>-16.245955</v>
      </c>
      <c r="BD1425" t="n">
        <v>28.479704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93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815</v>
      </c>
      <c r="F1426" t="n">
        <v>268528</v>
      </c>
      <c r="G1426" t="s">
        <v>74</v>
      </c>
      <c r="H1426" t="s">
        <v>75</v>
      </c>
      <c r="I1426" t="s"/>
      <c r="J1426" t="s">
        <v>76</v>
      </c>
      <c r="K1426" t="n">
        <v>53</v>
      </c>
      <c r="L1426" t="s">
        <v>77</v>
      </c>
      <c r="M1426" t="s"/>
      <c r="N1426" t="s">
        <v>78</v>
      </c>
      <c r="O1426" t="s">
        <v>79</v>
      </c>
      <c r="P1426" t="s">
        <v>816</v>
      </c>
      <c r="Q1426" t="s"/>
      <c r="R1426" t="s">
        <v>80</v>
      </c>
      <c r="S1426" t="s">
        <v>333</v>
      </c>
      <c r="T1426" t="s">
        <v>82</v>
      </c>
      <c r="U1426" t="s"/>
      <c r="V1426" t="s">
        <v>83</v>
      </c>
      <c r="W1426" t="s">
        <v>84</v>
      </c>
      <c r="X1426" t="s"/>
      <c r="Y1426" t="s">
        <v>85</v>
      </c>
      <c r="Z1426">
        <f>HYPERLINK("https://hotelmonitor-cachepage.eclerx.com/savepage/tk_154322041012588_sr_2047.html","info")</f>
        <v/>
      </c>
      <c r="AA1426" t="n">
        <v>54173</v>
      </c>
      <c r="AB1426" t="s"/>
      <c r="AC1426" t="s"/>
      <c r="AD1426" t="s">
        <v>86</v>
      </c>
      <c r="AE1426" t="s"/>
      <c r="AF1426" t="s"/>
      <c r="AG1426" t="s"/>
      <c r="AH1426" t="s"/>
      <c r="AI1426" t="s"/>
      <c r="AJ1426" t="s"/>
      <c r="AK1426" t="s">
        <v>87</v>
      </c>
      <c r="AL1426" t="s"/>
      <c r="AM1426" t="s"/>
      <c r="AN1426" t="s">
        <v>87</v>
      </c>
      <c r="AO1426" t="s">
        <v>88</v>
      </c>
      <c r="AP1426" t="n">
        <v>195</v>
      </c>
      <c r="AQ1426" t="s">
        <v>89</v>
      </c>
      <c r="AR1426" t="s">
        <v>106</v>
      </c>
      <c r="AS1426" t="s"/>
      <c r="AT1426" t="s">
        <v>91</v>
      </c>
      <c r="AU1426" t="s"/>
      <c r="AV1426" t="s"/>
      <c r="AW1426" t="s"/>
      <c r="AX1426" t="s"/>
      <c r="AY1426" t="n">
        <v>2268000</v>
      </c>
      <c r="AZ1426" t="s">
        <v>817</v>
      </c>
      <c r="BA1426" t="s"/>
      <c r="BB1426" t="n">
        <v>535664</v>
      </c>
      <c r="BC1426" t="n">
        <v>-16.245955</v>
      </c>
      <c r="BD1426" t="n">
        <v>28.479704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93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815</v>
      </c>
      <c r="F1427" t="n">
        <v>268528</v>
      </c>
      <c r="G1427" t="s">
        <v>74</v>
      </c>
      <c r="H1427" t="s">
        <v>75</v>
      </c>
      <c r="I1427" t="s"/>
      <c r="J1427" t="s">
        <v>76</v>
      </c>
      <c r="K1427" t="n">
        <v>48</v>
      </c>
      <c r="L1427" t="s">
        <v>77</v>
      </c>
      <c r="M1427" t="s"/>
      <c r="N1427" t="s">
        <v>78</v>
      </c>
      <c r="O1427" t="s">
        <v>79</v>
      </c>
      <c r="P1427" t="s">
        <v>816</v>
      </c>
      <c r="Q1427" t="s"/>
      <c r="R1427" t="s">
        <v>80</v>
      </c>
      <c r="S1427" t="s">
        <v>300</v>
      </c>
      <c r="T1427" t="s">
        <v>82</v>
      </c>
      <c r="U1427" t="s"/>
      <c r="V1427" t="s">
        <v>83</v>
      </c>
      <c r="W1427" t="s">
        <v>84</v>
      </c>
      <c r="X1427" t="s"/>
      <c r="Y1427" t="s">
        <v>85</v>
      </c>
      <c r="Z1427">
        <f>HYPERLINK("https://hotelmonitor-cachepage.eclerx.com/savepage/tk_154322041012588_sr_2047.html","info")</f>
        <v/>
      </c>
      <c r="AA1427" t="n">
        <v>54173</v>
      </c>
      <c r="AB1427" t="s"/>
      <c r="AC1427" t="s"/>
      <c r="AD1427" t="s">
        <v>86</v>
      </c>
      <c r="AE1427" t="s"/>
      <c r="AF1427" t="s"/>
      <c r="AG1427" t="s"/>
      <c r="AH1427" t="s"/>
      <c r="AI1427" t="s"/>
      <c r="AJ1427" t="s"/>
      <c r="AK1427" t="s">
        <v>87</v>
      </c>
      <c r="AL1427" t="s"/>
      <c r="AM1427" t="s"/>
      <c r="AN1427" t="s">
        <v>87</v>
      </c>
      <c r="AO1427" t="s">
        <v>88</v>
      </c>
      <c r="AP1427" t="n">
        <v>195</v>
      </c>
      <c r="AQ1427" t="s">
        <v>89</v>
      </c>
      <c r="AR1427" t="s">
        <v>113</v>
      </c>
      <c r="AS1427" t="s"/>
      <c r="AT1427" t="s">
        <v>91</v>
      </c>
      <c r="AU1427" t="s"/>
      <c r="AV1427" t="s"/>
      <c r="AW1427" t="s"/>
      <c r="AX1427" t="s"/>
      <c r="AY1427" t="n">
        <v>2268000</v>
      </c>
      <c r="AZ1427" t="s">
        <v>817</v>
      </c>
      <c r="BA1427" t="s"/>
      <c r="BB1427" t="n">
        <v>535664</v>
      </c>
      <c r="BC1427" t="n">
        <v>-16.245955</v>
      </c>
      <c r="BD1427" t="n">
        <v>28.479704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93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815</v>
      </c>
      <c r="F1428" t="n">
        <v>268528</v>
      </c>
      <c r="G1428" t="s">
        <v>74</v>
      </c>
      <c r="H1428" t="s">
        <v>75</v>
      </c>
      <c r="I1428" t="s"/>
      <c r="J1428" t="s">
        <v>76</v>
      </c>
      <c r="K1428" t="n">
        <v>46</v>
      </c>
      <c r="L1428" t="s">
        <v>77</v>
      </c>
      <c r="M1428" t="s"/>
      <c r="N1428" t="s">
        <v>78</v>
      </c>
      <c r="O1428" t="s">
        <v>79</v>
      </c>
      <c r="P1428" t="s">
        <v>816</v>
      </c>
      <c r="Q1428" t="s"/>
      <c r="R1428" t="s">
        <v>80</v>
      </c>
      <c r="S1428" t="s">
        <v>200</v>
      </c>
      <c r="T1428" t="s">
        <v>82</v>
      </c>
      <c r="U1428" t="s"/>
      <c r="V1428" t="s">
        <v>83</v>
      </c>
      <c r="W1428" t="s">
        <v>84</v>
      </c>
      <c r="X1428" t="s"/>
      <c r="Y1428" t="s">
        <v>85</v>
      </c>
      <c r="Z1428">
        <f>HYPERLINK("https://hotelmonitor-cachepage.eclerx.com/savepage/tk_154322041012588_sr_2047.html","info")</f>
        <v/>
      </c>
      <c r="AA1428" t="n">
        <v>54173</v>
      </c>
      <c r="AB1428" t="s"/>
      <c r="AC1428" t="s"/>
      <c r="AD1428" t="s">
        <v>86</v>
      </c>
      <c r="AE1428" t="s"/>
      <c r="AF1428" t="s"/>
      <c r="AG1428" t="s"/>
      <c r="AH1428" t="s"/>
      <c r="AI1428" t="s"/>
      <c r="AJ1428" t="s"/>
      <c r="AK1428" t="s">
        <v>87</v>
      </c>
      <c r="AL1428" t="s"/>
      <c r="AM1428" t="s"/>
      <c r="AN1428" t="s">
        <v>87</v>
      </c>
      <c r="AO1428" t="s">
        <v>88</v>
      </c>
      <c r="AP1428" t="n">
        <v>195</v>
      </c>
      <c r="AQ1428" t="s">
        <v>89</v>
      </c>
      <c r="AR1428" t="s">
        <v>109</v>
      </c>
      <c r="AS1428" t="s"/>
      <c r="AT1428" t="s">
        <v>91</v>
      </c>
      <c r="AU1428" t="s"/>
      <c r="AV1428" t="s"/>
      <c r="AW1428" t="s"/>
      <c r="AX1428" t="s"/>
      <c r="AY1428" t="n">
        <v>2268000</v>
      </c>
      <c r="AZ1428" t="s">
        <v>817</v>
      </c>
      <c r="BA1428" t="s"/>
      <c r="BB1428" t="n">
        <v>535664</v>
      </c>
      <c r="BC1428" t="n">
        <v>-16.245955</v>
      </c>
      <c r="BD1428" t="n">
        <v>28.479704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93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815</v>
      </c>
      <c r="F1429" t="n">
        <v>268528</v>
      </c>
      <c r="G1429" t="s">
        <v>74</v>
      </c>
      <c r="H1429" t="s">
        <v>75</v>
      </c>
      <c r="I1429" t="s"/>
      <c r="J1429" t="s">
        <v>76</v>
      </c>
      <c r="K1429" t="n">
        <v>46</v>
      </c>
      <c r="L1429" t="s">
        <v>77</v>
      </c>
      <c r="M1429" t="s"/>
      <c r="N1429" t="s">
        <v>78</v>
      </c>
      <c r="O1429" t="s">
        <v>79</v>
      </c>
      <c r="P1429" t="s">
        <v>816</v>
      </c>
      <c r="Q1429" t="s"/>
      <c r="R1429" t="s">
        <v>80</v>
      </c>
      <c r="S1429" t="s">
        <v>200</v>
      </c>
      <c r="T1429" t="s">
        <v>82</v>
      </c>
      <c r="U1429" t="s"/>
      <c r="V1429" t="s">
        <v>83</v>
      </c>
      <c r="W1429" t="s">
        <v>84</v>
      </c>
      <c r="X1429" t="s"/>
      <c r="Y1429" t="s">
        <v>85</v>
      </c>
      <c r="Z1429">
        <f>HYPERLINK("https://hotelmonitor-cachepage.eclerx.com/savepage/tk_154322041012588_sr_2047.html","info")</f>
        <v/>
      </c>
      <c r="AA1429" t="n">
        <v>54173</v>
      </c>
      <c r="AB1429" t="s"/>
      <c r="AC1429" t="s"/>
      <c r="AD1429" t="s">
        <v>86</v>
      </c>
      <c r="AE1429" t="s"/>
      <c r="AF1429" t="s"/>
      <c r="AG1429" t="s"/>
      <c r="AH1429" t="s"/>
      <c r="AI1429" t="s"/>
      <c r="AJ1429" t="s"/>
      <c r="AK1429" t="s">
        <v>87</v>
      </c>
      <c r="AL1429" t="s"/>
      <c r="AM1429" t="s"/>
      <c r="AN1429" t="s">
        <v>87</v>
      </c>
      <c r="AO1429" t="s">
        <v>88</v>
      </c>
      <c r="AP1429" t="n">
        <v>195</v>
      </c>
      <c r="AQ1429" t="s">
        <v>89</v>
      </c>
      <c r="AR1429" t="s">
        <v>101</v>
      </c>
      <c r="AS1429" t="s"/>
      <c r="AT1429" t="s">
        <v>91</v>
      </c>
      <c r="AU1429" t="s"/>
      <c r="AV1429" t="s"/>
      <c r="AW1429" t="s"/>
      <c r="AX1429" t="s"/>
      <c r="AY1429" t="n">
        <v>2268000</v>
      </c>
      <c r="AZ1429" t="s">
        <v>817</v>
      </c>
      <c r="BA1429" t="s"/>
      <c r="BB1429" t="n">
        <v>535664</v>
      </c>
      <c r="BC1429" t="n">
        <v>-16.245955</v>
      </c>
      <c r="BD1429" t="n">
        <v>28.479704</v>
      </c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93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815</v>
      </c>
      <c r="F1430" t="n">
        <v>268528</v>
      </c>
      <c r="G1430" t="s">
        <v>74</v>
      </c>
      <c r="H1430" t="s">
        <v>75</v>
      </c>
      <c r="I1430" t="s"/>
      <c r="J1430" t="s">
        <v>76</v>
      </c>
      <c r="K1430" t="n">
        <v>45</v>
      </c>
      <c r="L1430" t="s">
        <v>77</v>
      </c>
      <c r="M1430" t="s"/>
      <c r="N1430" t="s">
        <v>78</v>
      </c>
      <c r="O1430" t="s">
        <v>79</v>
      </c>
      <c r="P1430" t="s">
        <v>816</v>
      </c>
      <c r="Q1430" t="s"/>
      <c r="R1430" t="s">
        <v>80</v>
      </c>
      <c r="S1430" t="s">
        <v>332</v>
      </c>
      <c r="T1430" t="s">
        <v>82</v>
      </c>
      <c r="U1430" t="s"/>
      <c r="V1430" t="s">
        <v>83</v>
      </c>
      <c r="W1430" t="s">
        <v>84</v>
      </c>
      <c r="X1430" t="s"/>
      <c r="Y1430" t="s">
        <v>85</v>
      </c>
      <c r="Z1430">
        <f>HYPERLINK("https://hotelmonitor-cachepage.eclerx.com/savepage/tk_154322041012588_sr_2047.html","info")</f>
        <v/>
      </c>
      <c r="AA1430" t="n">
        <v>54173</v>
      </c>
      <c r="AB1430" t="s"/>
      <c r="AC1430" t="s"/>
      <c r="AD1430" t="s">
        <v>86</v>
      </c>
      <c r="AE1430" t="s"/>
      <c r="AF1430" t="s"/>
      <c r="AG1430" t="s"/>
      <c r="AH1430" t="s"/>
      <c r="AI1430" t="s"/>
      <c r="AJ1430" t="s"/>
      <c r="AK1430" t="s">
        <v>87</v>
      </c>
      <c r="AL1430" t="s"/>
      <c r="AM1430" t="s"/>
      <c r="AN1430" t="s">
        <v>87</v>
      </c>
      <c r="AO1430" t="s">
        <v>88</v>
      </c>
      <c r="AP1430" t="n">
        <v>195</v>
      </c>
      <c r="AQ1430" t="s">
        <v>89</v>
      </c>
      <c r="AR1430" t="s">
        <v>111</v>
      </c>
      <c r="AS1430" t="s"/>
      <c r="AT1430" t="s">
        <v>91</v>
      </c>
      <c r="AU1430" t="s"/>
      <c r="AV1430" t="s"/>
      <c r="AW1430" t="s"/>
      <c r="AX1430" t="s"/>
      <c r="AY1430" t="n">
        <v>2268000</v>
      </c>
      <c r="AZ1430" t="s">
        <v>817</v>
      </c>
      <c r="BA1430" t="s"/>
      <c r="BB1430" t="n">
        <v>535664</v>
      </c>
      <c r="BC1430" t="n">
        <v>-16.245955</v>
      </c>
      <c r="BD1430" t="n">
        <v>28.479704</v>
      </c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93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815</v>
      </c>
      <c r="F1431" t="n">
        <v>268528</v>
      </c>
      <c r="G1431" t="s">
        <v>74</v>
      </c>
      <c r="H1431" t="s">
        <v>75</v>
      </c>
      <c r="I1431" t="s"/>
      <c r="J1431" t="s">
        <v>76</v>
      </c>
      <c r="K1431" t="n">
        <v>45</v>
      </c>
      <c r="L1431" t="s">
        <v>77</v>
      </c>
      <c r="M1431" t="s"/>
      <c r="N1431" t="s">
        <v>78</v>
      </c>
      <c r="O1431" t="s">
        <v>79</v>
      </c>
      <c r="P1431" t="s">
        <v>816</v>
      </c>
      <c r="Q1431" t="s"/>
      <c r="R1431" t="s">
        <v>80</v>
      </c>
      <c r="S1431" t="s">
        <v>332</v>
      </c>
      <c r="T1431" t="s">
        <v>82</v>
      </c>
      <c r="U1431" t="s"/>
      <c r="V1431" t="s">
        <v>83</v>
      </c>
      <c r="W1431" t="s">
        <v>84</v>
      </c>
      <c r="X1431" t="s"/>
      <c r="Y1431" t="s">
        <v>85</v>
      </c>
      <c r="Z1431">
        <f>HYPERLINK("https://hotelmonitor-cachepage.eclerx.com/savepage/tk_154322041012588_sr_2047.html","info")</f>
        <v/>
      </c>
      <c r="AA1431" t="n">
        <v>54173</v>
      </c>
      <c r="AB1431" t="s"/>
      <c r="AC1431" t="s"/>
      <c r="AD1431" t="s">
        <v>86</v>
      </c>
      <c r="AE1431" t="s"/>
      <c r="AF1431" t="s"/>
      <c r="AG1431" t="s"/>
      <c r="AH1431" t="s"/>
      <c r="AI1431" t="s"/>
      <c r="AJ1431" t="s"/>
      <c r="AK1431" t="s">
        <v>87</v>
      </c>
      <c r="AL1431" t="s"/>
      <c r="AM1431" t="s"/>
      <c r="AN1431" t="s">
        <v>87</v>
      </c>
      <c r="AO1431" t="s">
        <v>88</v>
      </c>
      <c r="AP1431" t="n">
        <v>195</v>
      </c>
      <c r="AQ1431" t="s">
        <v>89</v>
      </c>
      <c r="AR1431" t="s">
        <v>118</v>
      </c>
      <c r="AS1431" t="s"/>
      <c r="AT1431" t="s">
        <v>91</v>
      </c>
      <c r="AU1431" t="s"/>
      <c r="AV1431" t="s"/>
      <c r="AW1431" t="s"/>
      <c r="AX1431" t="s"/>
      <c r="AY1431" t="n">
        <v>2268000</v>
      </c>
      <c r="AZ1431" t="s">
        <v>817</v>
      </c>
      <c r="BA1431" t="s"/>
      <c r="BB1431" t="n">
        <v>535664</v>
      </c>
      <c r="BC1431" t="n">
        <v>-16.245955</v>
      </c>
      <c r="BD1431" t="n">
        <v>28.479704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93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818</v>
      </c>
      <c r="F1432" t="n">
        <v>72109</v>
      </c>
      <c r="G1432" t="s">
        <v>74</v>
      </c>
      <c r="H1432" t="s">
        <v>75</v>
      </c>
      <c r="I1432" t="s"/>
      <c r="J1432" t="s">
        <v>76</v>
      </c>
      <c r="K1432" t="n">
        <v>45</v>
      </c>
      <c r="L1432" t="s">
        <v>77</v>
      </c>
      <c r="M1432" t="s"/>
      <c r="N1432" t="s">
        <v>78</v>
      </c>
      <c r="O1432" t="s">
        <v>79</v>
      </c>
      <c r="P1432" t="s">
        <v>818</v>
      </c>
      <c r="Q1432" t="s"/>
      <c r="R1432" t="s">
        <v>80</v>
      </c>
      <c r="S1432" t="s">
        <v>332</v>
      </c>
      <c r="T1432" t="s">
        <v>82</v>
      </c>
      <c r="U1432" t="s"/>
      <c r="V1432" t="s">
        <v>83</v>
      </c>
      <c r="W1432" t="s">
        <v>84</v>
      </c>
      <c r="X1432" t="s"/>
      <c r="Y1432" t="s">
        <v>85</v>
      </c>
      <c r="Z1432">
        <f>HYPERLINK("https://hotelmonitor-cachepage.eclerx.com/savepage/tk_15432208304823866_sr_2047.html","info")</f>
        <v/>
      </c>
      <c r="AA1432" t="n">
        <v>15180</v>
      </c>
      <c r="AB1432" t="s"/>
      <c r="AC1432" t="s"/>
      <c r="AD1432" t="s">
        <v>86</v>
      </c>
      <c r="AE1432" t="s"/>
      <c r="AF1432" t="s"/>
      <c r="AG1432" t="s"/>
      <c r="AH1432" t="s"/>
      <c r="AI1432" t="s"/>
      <c r="AJ1432" t="s"/>
      <c r="AK1432" t="s">
        <v>87</v>
      </c>
      <c r="AL1432" t="s"/>
      <c r="AM1432" t="s"/>
      <c r="AN1432" t="s">
        <v>87</v>
      </c>
      <c r="AO1432" t="s">
        <v>88</v>
      </c>
      <c r="AP1432" t="n">
        <v>253</v>
      </c>
      <c r="AQ1432" t="s">
        <v>89</v>
      </c>
      <c r="AR1432" t="s">
        <v>99</v>
      </c>
      <c r="AS1432" t="s"/>
      <c r="AT1432" t="s">
        <v>91</v>
      </c>
      <c r="AU1432" t="s"/>
      <c r="AV1432" t="s"/>
      <c r="AW1432" t="s"/>
      <c r="AX1432" t="s"/>
      <c r="AY1432" t="n">
        <v>2268273</v>
      </c>
      <c r="AZ1432" t="s">
        <v>819</v>
      </c>
      <c r="BA1432" t="s"/>
      <c r="BB1432" t="n">
        <v>569773</v>
      </c>
      <c r="BC1432" t="n">
        <v>-16.575768</v>
      </c>
      <c r="BD1432" t="n">
        <v>28.397982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93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818</v>
      </c>
      <c r="F1433" t="n">
        <v>72109</v>
      </c>
      <c r="G1433" t="s">
        <v>74</v>
      </c>
      <c r="H1433" t="s">
        <v>75</v>
      </c>
      <c r="I1433" t="s"/>
      <c r="J1433" t="s">
        <v>76</v>
      </c>
      <c r="K1433" t="n">
        <v>48</v>
      </c>
      <c r="L1433" t="s">
        <v>77</v>
      </c>
      <c r="M1433" t="s"/>
      <c r="N1433" t="s">
        <v>78</v>
      </c>
      <c r="O1433" t="s">
        <v>79</v>
      </c>
      <c r="P1433" t="s">
        <v>818</v>
      </c>
      <c r="Q1433" t="s"/>
      <c r="R1433" t="s">
        <v>80</v>
      </c>
      <c r="S1433" t="s">
        <v>300</v>
      </c>
      <c r="T1433" t="s">
        <v>82</v>
      </c>
      <c r="U1433" t="s"/>
      <c r="V1433" t="s">
        <v>83</v>
      </c>
      <c r="W1433" t="s">
        <v>84</v>
      </c>
      <c r="X1433" t="s"/>
      <c r="Y1433" t="s">
        <v>85</v>
      </c>
      <c r="Z1433">
        <f>HYPERLINK("https://hotelmonitor-cachepage.eclerx.com/savepage/tk_15432208304823866_sr_2047.html","info")</f>
        <v/>
      </c>
      <c r="AA1433" t="n">
        <v>15180</v>
      </c>
      <c r="AB1433" t="s"/>
      <c r="AC1433" t="s"/>
      <c r="AD1433" t="s">
        <v>86</v>
      </c>
      <c r="AE1433" t="s"/>
      <c r="AF1433" t="s"/>
      <c r="AG1433" t="s"/>
      <c r="AH1433" t="s"/>
      <c r="AI1433" t="s"/>
      <c r="AJ1433" t="s"/>
      <c r="AK1433" t="s">
        <v>87</v>
      </c>
      <c r="AL1433" t="s"/>
      <c r="AM1433" t="s"/>
      <c r="AN1433" t="s">
        <v>87</v>
      </c>
      <c r="AO1433" t="s">
        <v>88</v>
      </c>
      <c r="AP1433" t="n">
        <v>253</v>
      </c>
      <c r="AQ1433" t="s">
        <v>89</v>
      </c>
      <c r="AR1433" t="s">
        <v>95</v>
      </c>
      <c r="AS1433" t="s"/>
      <c r="AT1433" t="s">
        <v>91</v>
      </c>
      <c r="AU1433" t="s"/>
      <c r="AV1433" t="s"/>
      <c r="AW1433" t="s"/>
      <c r="AX1433" t="s"/>
      <c r="AY1433" t="n">
        <v>2268273</v>
      </c>
      <c r="AZ1433" t="s">
        <v>819</v>
      </c>
      <c r="BA1433" t="s"/>
      <c r="BB1433" t="n">
        <v>569773</v>
      </c>
      <c r="BC1433" t="n">
        <v>-16.575768</v>
      </c>
      <c r="BD1433" t="n">
        <v>28.397982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93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818</v>
      </c>
      <c r="F1434" t="n">
        <v>72109</v>
      </c>
      <c r="G1434" t="s">
        <v>74</v>
      </c>
      <c r="H1434" t="s">
        <v>75</v>
      </c>
      <c r="I1434" t="s"/>
      <c r="J1434" t="s">
        <v>76</v>
      </c>
      <c r="K1434" t="n">
        <v>51</v>
      </c>
      <c r="L1434" t="s">
        <v>77</v>
      </c>
      <c r="M1434" t="s"/>
      <c r="N1434" t="s">
        <v>78</v>
      </c>
      <c r="O1434" t="s">
        <v>79</v>
      </c>
      <c r="P1434" t="s">
        <v>818</v>
      </c>
      <c r="Q1434" t="s"/>
      <c r="R1434" t="s">
        <v>80</v>
      </c>
      <c r="S1434" t="s">
        <v>297</v>
      </c>
      <c r="T1434" t="s">
        <v>82</v>
      </c>
      <c r="U1434" t="s"/>
      <c r="V1434" t="s">
        <v>83</v>
      </c>
      <c r="W1434" t="s">
        <v>84</v>
      </c>
      <c r="X1434" t="s"/>
      <c r="Y1434" t="s">
        <v>85</v>
      </c>
      <c r="Z1434">
        <f>HYPERLINK("https://hotelmonitor-cachepage.eclerx.com/savepage/tk_15432208304823866_sr_2047.html","info")</f>
        <v/>
      </c>
      <c r="AA1434" t="n">
        <v>15180</v>
      </c>
      <c r="AB1434" t="s"/>
      <c r="AC1434" t="s"/>
      <c r="AD1434" t="s">
        <v>86</v>
      </c>
      <c r="AE1434" t="s"/>
      <c r="AF1434" t="s"/>
      <c r="AG1434" t="s"/>
      <c r="AH1434" t="s"/>
      <c r="AI1434" t="s"/>
      <c r="AJ1434" t="s"/>
      <c r="AK1434" t="s">
        <v>87</v>
      </c>
      <c r="AL1434" t="s"/>
      <c r="AM1434" t="s"/>
      <c r="AN1434" t="s">
        <v>87</v>
      </c>
      <c r="AO1434" t="s">
        <v>88</v>
      </c>
      <c r="AP1434" t="n">
        <v>253</v>
      </c>
      <c r="AQ1434" t="s">
        <v>89</v>
      </c>
      <c r="AR1434" t="s">
        <v>96</v>
      </c>
      <c r="AS1434" t="s"/>
      <c r="AT1434" t="s">
        <v>91</v>
      </c>
      <c r="AU1434" t="s"/>
      <c r="AV1434" t="s"/>
      <c r="AW1434" t="s"/>
      <c r="AX1434" t="s"/>
      <c r="AY1434" t="n">
        <v>2268273</v>
      </c>
      <c r="AZ1434" t="s">
        <v>819</v>
      </c>
      <c r="BA1434" t="s"/>
      <c r="BB1434" t="n">
        <v>569773</v>
      </c>
      <c r="BC1434" t="n">
        <v>-16.575768</v>
      </c>
      <c r="BD1434" t="n">
        <v>28.397982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93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818</v>
      </c>
      <c r="F1435" t="n">
        <v>72109</v>
      </c>
      <c r="G1435" t="s">
        <v>74</v>
      </c>
      <c r="H1435" t="s">
        <v>75</v>
      </c>
      <c r="I1435" t="s"/>
      <c r="J1435" t="s">
        <v>76</v>
      </c>
      <c r="K1435" t="n">
        <v>50</v>
      </c>
      <c r="L1435" t="s">
        <v>77</v>
      </c>
      <c r="M1435" t="s"/>
      <c r="N1435" t="s">
        <v>78</v>
      </c>
      <c r="O1435" t="s">
        <v>79</v>
      </c>
      <c r="P1435" t="s">
        <v>818</v>
      </c>
      <c r="Q1435" t="s"/>
      <c r="R1435" t="s">
        <v>80</v>
      </c>
      <c r="S1435" t="s">
        <v>203</v>
      </c>
      <c r="T1435" t="s">
        <v>82</v>
      </c>
      <c r="U1435" t="s"/>
      <c r="V1435" t="s">
        <v>83</v>
      </c>
      <c r="W1435" t="s">
        <v>84</v>
      </c>
      <c r="X1435" t="s"/>
      <c r="Y1435" t="s">
        <v>85</v>
      </c>
      <c r="Z1435">
        <f>HYPERLINK("https://hotelmonitor-cachepage.eclerx.com/savepage/tk_15432208304823866_sr_2047.html","info")</f>
        <v/>
      </c>
      <c r="AA1435" t="n">
        <v>15180</v>
      </c>
      <c r="AB1435" t="s"/>
      <c r="AC1435" t="s"/>
      <c r="AD1435" t="s">
        <v>86</v>
      </c>
      <c r="AE1435" t="s"/>
      <c r="AF1435" t="s"/>
      <c r="AG1435" t="s"/>
      <c r="AH1435" t="s"/>
      <c r="AI1435" t="s"/>
      <c r="AJ1435" t="s"/>
      <c r="AK1435" t="s">
        <v>87</v>
      </c>
      <c r="AL1435" t="s"/>
      <c r="AM1435" t="s"/>
      <c r="AN1435" t="s">
        <v>87</v>
      </c>
      <c r="AO1435" t="s">
        <v>88</v>
      </c>
      <c r="AP1435" t="n">
        <v>253</v>
      </c>
      <c r="AQ1435" t="s">
        <v>89</v>
      </c>
      <c r="AR1435" t="s">
        <v>90</v>
      </c>
      <c r="AS1435" t="s"/>
      <c r="AT1435" t="s">
        <v>91</v>
      </c>
      <c r="AU1435" t="s"/>
      <c r="AV1435" t="s"/>
      <c r="AW1435" t="s"/>
      <c r="AX1435" t="s"/>
      <c r="AY1435" t="n">
        <v>2268273</v>
      </c>
      <c r="AZ1435" t="s">
        <v>819</v>
      </c>
      <c r="BA1435" t="s"/>
      <c r="BB1435" t="n">
        <v>569773</v>
      </c>
      <c r="BC1435" t="n">
        <v>-16.575768</v>
      </c>
      <c r="BD1435" t="n">
        <v>28.397982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93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818</v>
      </c>
      <c r="F1436" t="n">
        <v>72109</v>
      </c>
      <c r="G1436" t="s">
        <v>74</v>
      </c>
      <c r="H1436" t="s">
        <v>75</v>
      </c>
      <c r="I1436" t="s"/>
      <c r="J1436" t="s">
        <v>76</v>
      </c>
      <c r="K1436" t="n">
        <v>48</v>
      </c>
      <c r="L1436" t="s">
        <v>77</v>
      </c>
      <c r="M1436" t="s"/>
      <c r="N1436" t="s">
        <v>78</v>
      </c>
      <c r="O1436" t="s">
        <v>79</v>
      </c>
      <c r="P1436" t="s">
        <v>818</v>
      </c>
      <c r="Q1436" t="s"/>
      <c r="R1436" t="s">
        <v>80</v>
      </c>
      <c r="S1436" t="s">
        <v>300</v>
      </c>
      <c r="T1436" t="s">
        <v>82</v>
      </c>
      <c r="U1436" t="s"/>
      <c r="V1436" t="s">
        <v>83</v>
      </c>
      <c r="W1436" t="s">
        <v>84</v>
      </c>
      <c r="X1436" t="s"/>
      <c r="Y1436" t="s">
        <v>85</v>
      </c>
      <c r="Z1436">
        <f>HYPERLINK("https://hotelmonitor-cachepage.eclerx.com/savepage/tk_15432208304823866_sr_2047.html","info")</f>
        <v/>
      </c>
      <c r="AA1436" t="n">
        <v>15180</v>
      </c>
      <c r="AB1436" t="s"/>
      <c r="AC1436" t="s"/>
      <c r="AD1436" t="s">
        <v>86</v>
      </c>
      <c r="AE1436" t="s"/>
      <c r="AF1436" t="s"/>
      <c r="AG1436" t="s"/>
      <c r="AH1436" t="s"/>
      <c r="AI1436" t="s"/>
      <c r="AJ1436" t="s"/>
      <c r="AK1436" t="s">
        <v>87</v>
      </c>
      <c r="AL1436" t="s"/>
      <c r="AM1436" t="s"/>
      <c r="AN1436" t="s">
        <v>87</v>
      </c>
      <c r="AO1436" t="s">
        <v>88</v>
      </c>
      <c r="AP1436" t="n">
        <v>253</v>
      </c>
      <c r="AQ1436" t="s">
        <v>89</v>
      </c>
      <c r="AR1436" t="s">
        <v>97</v>
      </c>
      <c r="AS1436" t="s"/>
      <c r="AT1436" t="s">
        <v>91</v>
      </c>
      <c r="AU1436" t="s"/>
      <c r="AV1436" t="s"/>
      <c r="AW1436" t="s"/>
      <c r="AX1436" t="s"/>
      <c r="AY1436" t="n">
        <v>2268273</v>
      </c>
      <c r="AZ1436" t="s">
        <v>819</v>
      </c>
      <c r="BA1436" t="s"/>
      <c r="BB1436" t="n">
        <v>569773</v>
      </c>
      <c r="BC1436" t="n">
        <v>-16.575768</v>
      </c>
      <c r="BD1436" t="n">
        <v>28.397982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93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818</v>
      </c>
      <c r="F1437" t="n">
        <v>72109</v>
      </c>
      <c r="G1437" t="s">
        <v>74</v>
      </c>
      <c r="H1437" t="s">
        <v>75</v>
      </c>
      <c r="I1437" t="s"/>
      <c r="J1437" t="s">
        <v>76</v>
      </c>
      <c r="K1437" t="n">
        <v>52</v>
      </c>
      <c r="L1437" t="s">
        <v>77</v>
      </c>
      <c r="M1437" t="s"/>
      <c r="N1437" t="s">
        <v>78</v>
      </c>
      <c r="O1437" t="s">
        <v>79</v>
      </c>
      <c r="P1437" t="s">
        <v>818</v>
      </c>
      <c r="Q1437" t="s"/>
      <c r="R1437" t="s">
        <v>80</v>
      </c>
      <c r="S1437" t="s">
        <v>491</v>
      </c>
      <c r="T1437" t="s">
        <v>82</v>
      </c>
      <c r="U1437" t="s"/>
      <c r="V1437" t="s">
        <v>83</v>
      </c>
      <c r="W1437" t="s">
        <v>84</v>
      </c>
      <c r="X1437" t="s"/>
      <c r="Y1437" t="s">
        <v>85</v>
      </c>
      <c r="Z1437">
        <f>HYPERLINK("https://hotelmonitor-cachepage.eclerx.com/savepage/tk_15432208304823866_sr_2047.html","info")</f>
        <v/>
      </c>
      <c r="AA1437" t="n">
        <v>15180</v>
      </c>
      <c r="AB1437" t="s"/>
      <c r="AC1437" t="s"/>
      <c r="AD1437" t="s">
        <v>86</v>
      </c>
      <c r="AE1437" t="s"/>
      <c r="AF1437" t="s"/>
      <c r="AG1437" t="s"/>
      <c r="AH1437" t="s"/>
      <c r="AI1437" t="s"/>
      <c r="AJ1437" t="s"/>
      <c r="AK1437" t="s">
        <v>87</v>
      </c>
      <c r="AL1437" t="s"/>
      <c r="AM1437" t="s"/>
      <c r="AN1437" t="s">
        <v>87</v>
      </c>
      <c r="AO1437" t="s">
        <v>88</v>
      </c>
      <c r="AP1437" t="n">
        <v>253</v>
      </c>
      <c r="AQ1437" t="s">
        <v>89</v>
      </c>
      <c r="AR1437" t="s">
        <v>228</v>
      </c>
      <c r="AS1437" t="s"/>
      <c r="AT1437" t="s">
        <v>91</v>
      </c>
      <c r="AU1437" t="s"/>
      <c r="AV1437" t="s"/>
      <c r="AW1437" t="s"/>
      <c r="AX1437" t="s"/>
      <c r="AY1437" t="n">
        <v>2268273</v>
      </c>
      <c r="AZ1437" t="s">
        <v>819</v>
      </c>
      <c r="BA1437" t="s"/>
      <c r="BB1437" t="n">
        <v>569773</v>
      </c>
      <c r="BC1437" t="n">
        <v>-16.575768</v>
      </c>
      <c r="BD1437" t="n">
        <v>28.397982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93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818</v>
      </c>
      <c r="F1438" t="n">
        <v>72109</v>
      </c>
      <c r="G1438" t="s">
        <v>74</v>
      </c>
      <c r="H1438" t="s">
        <v>75</v>
      </c>
      <c r="I1438" t="s"/>
      <c r="J1438" t="s">
        <v>76</v>
      </c>
      <c r="K1438" t="n">
        <v>51</v>
      </c>
      <c r="L1438" t="s">
        <v>77</v>
      </c>
      <c r="M1438" t="s"/>
      <c r="N1438" t="s">
        <v>78</v>
      </c>
      <c r="O1438" t="s">
        <v>79</v>
      </c>
      <c r="P1438" t="s">
        <v>818</v>
      </c>
      <c r="Q1438" t="s"/>
      <c r="R1438" t="s">
        <v>80</v>
      </c>
      <c r="S1438" t="s">
        <v>297</v>
      </c>
      <c r="T1438" t="s">
        <v>82</v>
      </c>
      <c r="U1438" t="s"/>
      <c r="V1438" t="s">
        <v>83</v>
      </c>
      <c r="W1438" t="s">
        <v>84</v>
      </c>
      <c r="X1438" t="s"/>
      <c r="Y1438" t="s">
        <v>85</v>
      </c>
      <c r="Z1438">
        <f>HYPERLINK("https://hotelmonitor-cachepage.eclerx.com/savepage/tk_15432208304823866_sr_2047.html","info")</f>
        <v/>
      </c>
      <c r="AA1438" t="n">
        <v>15180</v>
      </c>
      <c r="AB1438" t="s"/>
      <c r="AC1438" t="s"/>
      <c r="AD1438" t="s">
        <v>86</v>
      </c>
      <c r="AE1438" t="s"/>
      <c r="AF1438" t="s"/>
      <c r="AG1438" t="s"/>
      <c r="AH1438" t="s"/>
      <c r="AI1438" t="s"/>
      <c r="AJ1438" t="s"/>
      <c r="AK1438" t="s">
        <v>87</v>
      </c>
      <c r="AL1438" t="s"/>
      <c r="AM1438" t="s"/>
      <c r="AN1438" t="s">
        <v>87</v>
      </c>
      <c r="AO1438" t="s">
        <v>88</v>
      </c>
      <c r="AP1438" t="n">
        <v>253</v>
      </c>
      <c r="AQ1438" t="s">
        <v>89</v>
      </c>
      <c r="AR1438" t="s">
        <v>107</v>
      </c>
      <c r="AS1438" t="s"/>
      <c r="AT1438" t="s">
        <v>91</v>
      </c>
      <c r="AU1438" t="s"/>
      <c r="AV1438" t="s"/>
      <c r="AW1438" t="s"/>
      <c r="AX1438" t="s"/>
      <c r="AY1438" t="n">
        <v>2268273</v>
      </c>
      <c r="AZ1438" t="s">
        <v>819</v>
      </c>
      <c r="BA1438" t="s"/>
      <c r="BB1438" t="n">
        <v>569773</v>
      </c>
      <c r="BC1438" t="n">
        <v>-16.575768</v>
      </c>
      <c r="BD1438" t="n">
        <v>28.397982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93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818</v>
      </c>
      <c r="F1439" t="n">
        <v>72109</v>
      </c>
      <c r="G1439" t="s">
        <v>74</v>
      </c>
      <c r="H1439" t="s">
        <v>75</v>
      </c>
      <c r="I1439" t="s"/>
      <c r="J1439" t="s">
        <v>76</v>
      </c>
      <c r="K1439" t="n">
        <v>51</v>
      </c>
      <c r="L1439" t="s">
        <v>77</v>
      </c>
      <c r="M1439" t="s"/>
      <c r="N1439" t="s">
        <v>78</v>
      </c>
      <c r="O1439" t="s">
        <v>79</v>
      </c>
      <c r="P1439" t="s">
        <v>818</v>
      </c>
      <c r="Q1439" t="s"/>
      <c r="R1439" t="s">
        <v>80</v>
      </c>
      <c r="S1439" t="s">
        <v>297</v>
      </c>
      <c r="T1439" t="s">
        <v>82</v>
      </c>
      <c r="U1439" t="s"/>
      <c r="V1439" t="s">
        <v>83</v>
      </c>
      <c r="W1439" t="s">
        <v>84</v>
      </c>
      <c r="X1439" t="s"/>
      <c r="Y1439" t="s">
        <v>85</v>
      </c>
      <c r="Z1439">
        <f>HYPERLINK("https://hotelmonitor-cachepage.eclerx.com/savepage/tk_15432208304823866_sr_2047.html","info")</f>
        <v/>
      </c>
      <c r="AA1439" t="n">
        <v>15180</v>
      </c>
      <c r="AB1439" t="s"/>
      <c r="AC1439" t="s"/>
      <c r="AD1439" t="s">
        <v>86</v>
      </c>
      <c r="AE1439" t="s"/>
      <c r="AF1439" t="s"/>
      <c r="AG1439" t="s"/>
      <c r="AH1439" t="s"/>
      <c r="AI1439" t="s"/>
      <c r="AJ1439" t="s"/>
      <c r="AK1439" t="s">
        <v>87</v>
      </c>
      <c r="AL1439" t="s"/>
      <c r="AM1439" t="s"/>
      <c r="AN1439" t="s">
        <v>87</v>
      </c>
      <c r="AO1439" t="s">
        <v>88</v>
      </c>
      <c r="AP1439" t="n">
        <v>253</v>
      </c>
      <c r="AQ1439" t="s">
        <v>89</v>
      </c>
      <c r="AR1439" t="s">
        <v>113</v>
      </c>
      <c r="AS1439" t="s"/>
      <c r="AT1439" t="s">
        <v>91</v>
      </c>
      <c r="AU1439" t="s"/>
      <c r="AV1439" t="s"/>
      <c r="AW1439" t="s"/>
      <c r="AX1439" t="s"/>
      <c r="AY1439" t="n">
        <v>2268273</v>
      </c>
      <c r="AZ1439" t="s">
        <v>819</v>
      </c>
      <c r="BA1439" t="s"/>
      <c r="BB1439" t="n">
        <v>569773</v>
      </c>
      <c r="BC1439" t="n">
        <v>-16.575768</v>
      </c>
      <c r="BD1439" t="n">
        <v>28.397982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93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818</v>
      </c>
      <c r="F1440" t="n">
        <v>72109</v>
      </c>
      <c r="G1440" t="s">
        <v>74</v>
      </c>
      <c r="H1440" t="s">
        <v>75</v>
      </c>
      <c r="I1440" t="s"/>
      <c r="J1440" t="s">
        <v>76</v>
      </c>
      <c r="K1440" t="n">
        <v>50</v>
      </c>
      <c r="L1440" t="s">
        <v>77</v>
      </c>
      <c r="M1440" t="s"/>
      <c r="N1440" t="s">
        <v>78</v>
      </c>
      <c r="O1440" t="s">
        <v>79</v>
      </c>
      <c r="P1440" t="s">
        <v>818</v>
      </c>
      <c r="Q1440" t="s"/>
      <c r="R1440" t="s">
        <v>80</v>
      </c>
      <c r="S1440" t="s">
        <v>203</v>
      </c>
      <c r="T1440" t="s">
        <v>82</v>
      </c>
      <c r="U1440" t="s"/>
      <c r="V1440" t="s">
        <v>83</v>
      </c>
      <c r="W1440" t="s">
        <v>84</v>
      </c>
      <c r="X1440" t="s"/>
      <c r="Y1440" t="s">
        <v>85</v>
      </c>
      <c r="Z1440">
        <f>HYPERLINK("https://hotelmonitor-cachepage.eclerx.com/savepage/tk_15432208304823866_sr_2047.html","info")</f>
        <v/>
      </c>
      <c r="AA1440" t="n">
        <v>15180</v>
      </c>
      <c r="AB1440" t="s"/>
      <c r="AC1440" t="s"/>
      <c r="AD1440" t="s">
        <v>86</v>
      </c>
      <c r="AE1440" t="s"/>
      <c r="AF1440" t="s"/>
      <c r="AG1440" t="s"/>
      <c r="AH1440" t="s"/>
      <c r="AI1440" t="s"/>
      <c r="AJ1440" t="s"/>
      <c r="AK1440" t="s">
        <v>87</v>
      </c>
      <c r="AL1440" t="s"/>
      <c r="AM1440" t="s"/>
      <c r="AN1440" t="s">
        <v>87</v>
      </c>
      <c r="AO1440" t="s">
        <v>88</v>
      </c>
      <c r="AP1440" t="n">
        <v>253</v>
      </c>
      <c r="AQ1440" t="s">
        <v>89</v>
      </c>
      <c r="AR1440" t="s">
        <v>109</v>
      </c>
      <c r="AS1440" t="s"/>
      <c r="AT1440" t="s">
        <v>91</v>
      </c>
      <c r="AU1440" t="s"/>
      <c r="AV1440" t="s"/>
      <c r="AW1440" t="s"/>
      <c r="AX1440" t="s"/>
      <c r="AY1440" t="n">
        <v>2268273</v>
      </c>
      <c r="AZ1440" t="s">
        <v>819</v>
      </c>
      <c r="BA1440" t="s"/>
      <c r="BB1440" t="n">
        <v>569773</v>
      </c>
      <c r="BC1440" t="n">
        <v>-16.575768</v>
      </c>
      <c r="BD1440" t="n">
        <v>28.397982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93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818</v>
      </c>
      <c r="F1441" t="n">
        <v>72109</v>
      </c>
      <c r="G1441" t="s">
        <v>74</v>
      </c>
      <c r="H1441" t="s">
        <v>75</v>
      </c>
      <c r="I1441" t="s"/>
      <c r="J1441" t="s">
        <v>76</v>
      </c>
      <c r="K1441" t="n">
        <v>49</v>
      </c>
      <c r="L1441" t="s">
        <v>77</v>
      </c>
      <c r="M1441" t="s"/>
      <c r="N1441" t="s">
        <v>78</v>
      </c>
      <c r="O1441" t="s">
        <v>79</v>
      </c>
      <c r="P1441" t="s">
        <v>818</v>
      </c>
      <c r="Q1441" t="s"/>
      <c r="R1441" t="s">
        <v>80</v>
      </c>
      <c r="S1441" t="s">
        <v>201</v>
      </c>
      <c r="T1441" t="s">
        <v>82</v>
      </c>
      <c r="U1441" t="s"/>
      <c r="V1441" t="s">
        <v>83</v>
      </c>
      <c r="W1441" t="s">
        <v>84</v>
      </c>
      <c r="X1441" t="s"/>
      <c r="Y1441" t="s">
        <v>85</v>
      </c>
      <c r="Z1441">
        <f>HYPERLINK("https://hotelmonitor-cachepage.eclerx.com/savepage/tk_15432208304823866_sr_2047.html","info")</f>
        <v/>
      </c>
      <c r="AA1441" t="n">
        <v>15180</v>
      </c>
      <c r="AB1441" t="s"/>
      <c r="AC1441" t="s"/>
      <c r="AD1441" t="s">
        <v>86</v>
      </c>
      <c r="AE1441" t="s"/>
      <c r="AF1441" t="s"/>
      <c r="AG1441" t="s"/>
      <c r="AH1441" t="s"/>
      <c r="AI1441" t="s"/>
      <c r="AJ1441" t="s"/>
      <c r="AK1441" t="s">
        <v>87</v>
      </c>
      <c r="AL1441" t="s"/>
      <c r="AM1441" t="s"/>
      <c r="AN1441" t="s">
        <v>87</v>
      </c>
      <c r="AO1441" t="s">
        <v>88</v>
      </c>
      <c r="AP1441" t="n">
        <v>253</v>
      </c>
      <c r="AQ1441" t="s">
        <v>89</v>
      </c>
      <c r="AR1441" t="s">
        <v>111</v>
      </c>
      <c r="AS1441" t="s"/>
      <c r="AT1441" t="s">
        <v>91</v>
      </c>
      <c r="AU1441" t="s"/>
      <c r="AV1441" t="s"/>
      <c r="AW1441" t="s"/>
      <c r="AX1441" t="s"/>
      <c r="AY1441" t="n">
        <v>2268273</v>
      </c>
      <c r="AZ1441" t="s">
        <v>819</v>
      </c>
      <c r="BA1441" t="s"/>
      <c r="BB1441" t="n">
        <v>569773</v>
      </c>
      <c r="BC1441" t="n">
        <v>-16.575768</v>
      </c>
      <c r="BD1441" t="n">
        <v>28.397982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93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818</v>
      </c>
      <c r="F1442" t="n">
        <v>72109</v>
      </c>
      <c r="G1442" t="s">
        <v>74</v>
      </c>
      <c r="H1442" t="s">
        <v>75</v>
      </c>
      <c r="I1442" t="s"/>
      <c r="J1442" t="s">
        <v>76</v>
      </c>
      <c r="K1442" t="n">
        <v>50</v>
      </c>
      <c r="L1442" t="s">
        <v>77</v>
      </c>
      <c r="M1442" t="s"/>
      <c r="N1442" t="s">
        <v>78</v>
      </c>
      <c r="O1442" t="s">
        <v>79</v>
      </c>
      <c r="P1442" t="s">
        <v>818</v>
      </c>
      <c r="Q1442" t="s"/>
      <c r="R1442" t="s">
        <v>80</v>
      </c>
      <c r="S1442" t="s">
        <v>203</v>
      </c>
      <c r="T1442" t="s">
        <v>82</v>
      </c>
      <c r="U1442" t="s"/>
      <c r="V1442" t="s">
        <v>83</v>
      </c>
      <c r="W1442" t="s">
        <v>84</v>
      </c>
      <c r="X1442" t="s"/>
      <c r="Y1442" t="s">
        <v>85</v>
      </c>
      <c r="Z1442">
        <f>HYPERLINK("https://hotelmonitor-cachepage.eclerx.com/savepage/tk_15432208304823866_sr_2047.html","info")</f>
        <v/>
      </c>
      <c r="AA1442" t="n">
        <v>15180</v>
      </c>
      <c r="AB1442" t="s"/>
      <c r="AC1442" t="s"/>
      <c r="AD1442" t="s">
        <v>86</v>
      </c>
      <c r="AE1442" t="s"/>
      <c r="AF1442" t="s"/>
      <c r="AG1442" t="s"/>
      <c r="AH1442" t="s"/>
      <c r="AI1442" t="s"/>
      <c r="AJ1442" t="s"/>
      <c r="AK1442" t="s">
        <v>87</v>
      </c>
      <c r="AL1442" t="s"/>
      <c r="AM1442" t="s"/>
      <c r="AN1442" t="s">
        <v>87</v>
      </c>
      <c r="AO1442" t="s">
        <v>88</v>
      </c>
      <c r="AP1442" t="n">
        <v>253</v>
      </c>
      <c r="AQ1442" t="s">
        <v>89</v>
      </c>
      <c r="AR1442" t="s">
        <v>101</v>
      </c>
      <c r="AS1442" t="s"/>
      <c r="AT1442" t="s">
        <v>91</v>
      </c>
      <c r="AU1442" t="s"/>
      <c r="AV1442" t="s"/>
      <c r="AW1442" t="s"/>
      <c r="AX1442" t="s"/>
      <c r="AY1442" t="n">
        <v>2268273</v>
      </c>
      <c r="AZ1442" t="s">
        <v>819</v>
      </c>
      <c r="BA1442" t="s"/>
      <c r="BB1442" t="n">
        <v>569773</v>
      </c>
      <c r="BC1442" t="n">
        <v>-16.575768</v>
      </c>
      <c r="BD1442" t="n">
        <v>28.397982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93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818</v>
      </c>
      <c r="F1443" t="n">
        <v>72109</v>
      </c>
      <c r="G1443" t="s">
        <v>74</v>
      </c>
      <c r="H1443" t="s">
        <v>75</v>
      </c>
      <c r="I1443" t="s"/>
      <c r="J1443" t="s">
        <v>76</v>
      </c>
      <c r="K1443" t="n">
        <v>48</v>
      </c>
      <c r="L1443" t="s">
        <v>77</v>
      </c>
      <c r="M1443" t="s"/>
      <c r="N1443" t="s">
        <v>78</v>
      </c>
      <c r="O1443" t="s">
        <v>79</v>
      </c>
      <c r="P1443" t="s">
        <v>818</v>
      </c>
      <c r="Q1443" t="s"/>
      <c r="R1443" t="s">
        <v>80</v>
      </c>
      <c r="S1443" t="s">
        <v>300</v>
      </c>
      <c r="T1443" t="s">
        <v>82</v>
      </c>
      <c r="U1443" t="s"/>
      <c r="V1443" t="s">
        <v>83</v>
      </c>
      <c r="W1443" t="s">
        <v>84</v>
      </c>
      <c r="X1443" t="s"/>
      <c r="Y1443" t="s">
        <v>85</v>
      </c>
      <c r="Z1443">
        <f>HYPERLINK("https://hotelmonitor-cachepage.eclerx.com/savepage/tk_15432208304823866_sr_2047.html","info")</f>
        <v/>
      </c>
      <c r="AA1443" t="n">
        <v>15180</v>
      </c>
      <c r="AB1443" t="s"/>
      <c r="AC1443" t="s"/>
      <c r="AD1443" t="s">
        <v>86</v>
      </c>
      <c r="AE1443" t="s"/>
      <c r="AF1443" t="s"/>
      <c r="AG1443" t="s"/>
      <c r="AH1443" t="s"/>
      <c r="AI1443" t="s"/>
      <c r="AJ1443" t="s"/>
      <c r="AK1443" t="s">
        <v>87</v>
      </c>
      <c r="AL1443" t="s"/>
      <c r="AM1443" t="s"/>
      <c r="AN1443" t="s">
        <v>87</v>
      </c>
      <c r="AO1443" t="s">
        <v>88</v>
      </c>
      <c r="AP1443" t="n">
        <v>253</v>
      </c>
      <c r="AQ1443" t="s">
        <v>89</v>
      </c>
      <c r="AR1443" t="s">
        <v>116</v>
      </c>
      <c r="AS1443" t="s"/>
      <c r="AT1443" t="s">
        <v>91</v>
      </c>
      <c r="AU1443" t="s"/>
      <c r="AV1443" t="s"/>
      <c r="AW1443" t="s"/>
      <c r="AX1443" t="s"/>
      <c r="AY1443" t="n">
        <v>2268273</v>
      </c>
      <c r="AZ1443" t="s">
        <v>819</v>
      </c>
      <c r="BA1443" t="s"/>
      <c r="BB1443" t="n">
        <v>569773</v>
      </c>
      <c r="BC1443" t="n">
        <v>-16.575768</v>
      </c>
      <c r="BD1443" t="n">
        <v>28.397982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93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818</v>
      </c>
      <c r="F1444" t="n">
        <v>72109</v>
      </c>
      <c r="G1444" t="s">
        <v>74</v>
      </c>
      <c r="H1444" t="s">
        <v>75</v>
      </c>
      <c r="I1444" t="s"/>
      <c r="J1444" t="s">
        <v>76</v>
      </c>
      <c r="K1444" t="n">
        <v>51</v>
      </c>
      <c r="L1444" t="s">
        <v>77</v>
      </c>
      <c r="M1444" t="s"/>
      <c r="N1444" t="s">
        <v>78</v>
      </c>
      <c r="O1444" t="s">
        <v>79</v>
      </c>
      <c r="P1444" t="s">
        <v>818</v>
      </c>
      <c r="Q1444" t="s"/>
      <c r="R1444" t="s">
        <v>80</v>
      </c>
      <c r="S1444" t="s">
        <v>297</v>
      </c>
      <c r="T1444" t="s">
        <v>82</v>
      </c>
      <c r="U1444" t="s"/>
      <c r="V1444" t="s">
        <v>83</v>
      </c>
      <c r="W1444" t="s">
        <v>84</v>
      </c>
      <c r="X1444" t="s"/>
      <c r="Y1444" t="s">
        <v>85</v>
      </c>
      <c r="Z1444">
        <f>HYPERLINK("https://hotelmonitor-cachepage.eclerx.com/savepage/tk_15432208304823866_sr_2047.html","info")</f>
        <v/>
      </c>
      <c r="AA1444" t="n">
        <v>15180</v>
      </c>
      <c r="AB1444" t="s"/>
      <c r="AC1444" t="s"/>
      <c r="AD1444" t="s">
        <v>86</v>
      </c>
      <c r="AE1444" t="s"/>
      <c r="AF1444" t="s"/>
      <c r="AG1444" t="s"/>
      <c r="AH1444" t="s"/>
      <c r="AI1444" t="s"/>
      <c r="AJ1444" t="s"/>
      <c r="AK1444" t="s">
        <v>87</v>
      </c>
      <c r="AL1444" t="s"/>
      <c r="AM1444" t="s"/>
      <c r="AN1444" t="s">
        <v>87</v>
      </c>
      <c r="AO1444" t="s">
        <v>88</v>
      </c>
      <c r="AP1444" t="n">
        <v>253</v>
      </c>
      <c r="AQ1444" t="s">
        <v>89</v>
      </c>
      <c r="AR1444" t="s">
        <v>293</v>
      </c>
      <c r="AS1444" t="s"/>
      <c r="AT1444" t="s">
        <v>91</v>
      </c>
      <c r="AU1444" t="s"/>
      <c r="AV1444" t="s"/>
      <c r="AW1444" t="s"/>
      <c r="AX1444" t="s"/>
      <c r="AY1444" t="n">
        <v>2268273</v>
      </c>
      <c r="AZ1444" t="s">
        <v>819</v>
      </c>
      <c r="BA1444" t="s"/>
      <c r="BB1444" t="n">
        <v>569773</v>
      </c>
      <c r="BC1444" t="n">
        <v>-16.575768</v>
      </c>
      <c r="BD1444" t="n">
        <v>28.397982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93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818</v>
      </c>
      <c r="F1445" t="n">
        <v>72109</v>
      </c>
      <c r="G1445" t="s">
        <v>74</v>
      </c>
      <c r="H1445" t="s">
        <v>75</v>
      </c>
      <c r="I1445" t="s"/>
      <c r="J1445" t="s">
        <v>76</v>
      </c>
      <c r="K1445" t="n">
        <v>52</v>
      </c>
      <c r="L1445" t="s">
        <v>77</v>
      </c>
      <c r="M1445" t="s"/>
      <c r="N1445" t="s">
        <v>78</v>
      </c>
      <c r="O1445" t="s">
        <v>79</v>
      </c>
      <c r="P1445" t="s">
        <v>818</v>
      </c>
      <c r="Q1445" t="s"/>
      <c r="R1445" t="s">
        <v>80</v>
      </c>
      <c r="S1445" t="s">
        <v>491</v>
      </c>
      <c r="T1445" t="s">
        <v>82</v>
      </c>
      <c r="U1445" t="s"/>
      <c r="V1445" t="s">
        <v>83</v>
      </c>
      <c r="W1445" t="s">
        <v>84</v>
      </c>
      <c r="X1445" t="s"/>
      <c r="Y1445" t="s">
        <v>85</v>
      </c>
      <c r="Z1445">
        <f>HYPERLINK("https://hotelmonitor-cachepage.eclerx.com/savepage/tk_15432208304823866_sr_2047.html","info")</f>
        <v/>
      </c>
      <c r="AA1445" t="n">
        <v>15180</v>
      </c>
      <c r="AB1445" t="s"/>
      <c r="AC1445" t="s"/>
      <c r="AD1445" t="s">
        <v>86</v>
      </c>
      <c r="AE1445" t="s"/>
      <c r="AF1445" t="s"/>
      <c r="AG1445" t="s"/>
      <c r="AH1445" t="s"/>
      <c r="AI1445" t="s"/>
      <c r="AJ1445" t="s"/>
      <c r="AK1445" t="s">
        <v>87</v>
      </c>
      <c r="AL1445" t="s"/>
      <c r="AM1445" t="s"/>
      <c r="AN1445" t="s">
        <v>87</v>
      </c>
      <c r="AO1445" t="s">
        <v>88</v>
      </c>
      <c r="AP1445" t="n">
        <v>253</v>
      </c>
      <c r="AQ1445" t="s">
        <v>89</v>
      </c>
      <c r="AR1445" t="s">
        <v>299</v>
      </c>
      <c r="AS1445" t="s"/>
      <c r="AT1445" t="s">
        <v>91</v>
      </c>
      <c r="AU1445" t="s"/>
      <c r="AV1445" t="s"/>
      <c r="AW1445" t="s"/>
      <c r="AX1445" t="s"/>
      <c r="AY1445" t="n">
        <v>2268273</v>
      </c>
      <c r="AZ1445" t="s">
        <v>819</v>
      </c>
      <c r="BA1445" t="s"/>
      <c r="BB1445" t="n">
        <v>569773</v>
      </c>
      <c r="BC1445" t="n">
        <v>-16.575768</v>
      </c>
      <c r="BD1445" t="n">
        <v>28.397982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93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818</v>
      </c>
      <c r="F1446" t="n">
        <v>72109</v>
      </c>
      <c r="G1446" t="s">
        <v>74</v>
      </c>
      <c r="H1446" t="s">
        <v>75</v>
      </c>
      <c r="I1446" t="s"/>
      <c r="J1446" t="s">
        <v>76</v>
      </c>
      <c r="K1446" t="n">
        <v>49</v>
      </c>
      <c r="L1446" t="s">
        <v>77</v>
      </c>
      <c r="M1446" t="s"/>
      <c r="N1446" t="s">
        <v>78</v>
      </c>
      <c r="O1446" t="s">
        <v>79</v>
      </c>
      <c r="P1446" t="s">
        <v>818</v>
      </c>
      <c r="Q1446" t="s"/>
      <c r="R1446" t="s">
        <v>80</v>
      </c>
      <c r="S1446" t="s">
        <v>201</v>
      </c>
      <c r="T1446" t="s">
        <v>82</v>
      </c>
      <c r="U1446" t="s"/>
      <c r="V1446" t="s">
        <v>83</v>
      </c>
      <c r="W1446" t="s">
        <v>84</v>
      </c>
      <c r="X1446" t="s"/>
      <c r="Y1446" t="s">
        <v>85</v>
      </c>
      <c r="Z1446">
        <f>HYPERLINK("https://hotelmonitor-cachepage.eclerx.com/savepage/tk_15432208304823866_sr_2047.html","info")</f>
        <v/>
      </c>
      <c r="AA1446" t="n">
        <v>15180</v>
      </c>
      <c r="AB1446" t="s"/>
      <c r="AC1446" t="s"/>
      <c r="AD1446" t="s">
        <v>86</v>
      </c>
      <c r="AE1446" t="s"/>
      <c r="AF1446" t="s"/>
      <c r="AG1446" t="s"/>
      <c r="AH1446" t="s"/>
      <c r="AI1446" t="s"/>
      <c r="AJ1446" t="s"/>
      <c r="AK1446" t="s">
        <v>87</v>
      </c>
      <c r="AL1446" t="s"/>
      <c r="AM1446" t="s"/>
      <c r="AN1446" t="s">
        <v>87</v>
      </c>
      <c r="AO1446" t="s">
        <v>88</v>
      </c>
      <c r="AP1446" t="n">
        <v>253</v>
      </c>
      <c r="AQ1446" t="s">
        <v>89</v>
      </c>
      <c r="AR1446" t="s">
        <v>115</v>
      </c>
      <c r="AS1446" t="s"/>
      <c r="AT1446" t="s">
        <v>91</v>
      </c>
      <c r="AU1446" t="s"/>
      <c r="AV1446" t="s"/>
      <c r="AW1446" t="s"/>
      <c r="AX1446" t="s"/>
      <c r="AY1446" t="n">
        <v>2268273</v>
      </c>
      <c r="AZ1446" t="s">
        <v>819</v>
      </c>
      <c r="BA1446" t="s"/>
      <c r="BB1446" t="n">
        <v>569773</v>
      </c>
      <c r="BC1446" t="n">
        <v>-16.575768</v>
      </c>
      <c r="BD1446" t="n">
        <v>28.397982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93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820</v>
      </c>
      <c r="F1447" t="n">
        <v>503717</v>
      </c>
      <c r="G1447" t="s">
        <v>74</v>
      </c>
      <c r="H1447" t="s">
        <v>75</v>
      </c>
      <c r="I1447" t="s"/>
      <c r="J1447" t="s">
        <v>76</v>
      </c>
      <c r="K1447" t="n">
        <v>47</v>
      </c>
      <c r="L1447" t="s">
        <v>77</v>
      </c>
      <c r="M1447" t="s"/>
      <c r="N1447" t="s">
        <v>78</v>
      </c>
      <c r="O1447" t="s">
        <v>79</v>
      </c>
      <c r="P1447" t="s">
        <v>821</v>
      </c>
      <c r="Q1447" t="s"/>
      <c r="R1447" t="s">
        <v>80</v>
      </c>
      <c r="S1447" t="s">
        <v>286</v>
      </c>
      <c r="T1447" t="s">
        <v>82</v>
      </c>
      <c r="U1447" t="s"/>
      <c r="V1447" t="s">
        <v>83</v>
      </c>
      <c r="W1447" t="s">
        <v>84</v>
      </c>
      <c r="X1447" t="s"/>
      <c r="Y1447" t="s">
        <v>85</v>
      </c>
      <c r="Z1447">
        <f>HYPERLINK("https://hotelmonitor-cachepage.eclerx.com/savepage/tk_15432209074854863_sr_2047.html","info")</f>
        <v/>
      </c>
      <c r="AA1447" t="n">
        <v>94304</v>
      </c>
      <c r="AB1447" t="s"/>
      <c r="AC1447" t="s"/>
      <c r="AD1447" t="s">
        <v>86</v>
      </c>
      <c r="AE1447" t="s"/>
      <c r="AF1447" t="s"/>
      <c r="AG1447" t="s"/>
      <c r="AH1447" t="s"/>
      <c r="AI1447" t="s"/>
      <c r="AJ1447" t="s"/>
      <c r="AK1447" t="s">
        <v>87</v>
      </c>
      <c r="AL1447" t="s"/>
      <c r="AM1447" t="s"/>
      <c r="AN1447" t="s">
        <v>87</v>
      </c>
      <c r="AO1447" t="s">
        <v>88</v>
      </c>
      <c r="AP1447" t="n">
        <v>264</v>
      </c>
      <c r="AQ1447" t="s">
        <v>89</v>
      </c>
      <c r="AR1447" t="s">
        <v>99</v>
      </c>
      <c r="AS1447" t="s"/>
      <c r="AT1447" t="s">
        <v>91</v>
      </c>
      <c r="AU1447" t="s"/>
      <c r="AV1447" t="s"/>
      <c r="AW1447" t="s"/>
      <c r="AX1447" t="s"/>
      <c r="AY1447" t="n">
        <v>2268077</v>
      </c>
      <c r="AZ1447" t="s">
        <v>822</v>
      </c>
      <c r="BA1447" t="s"/>
      <c r="BB1447" t="n">
        <v>644532</v>
      </c>
      <c r="BC1447" t="n">
        <v>-16.253502</v>
      </c>
      <c r="BD1447" t="n">
        <v>28.46388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93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820</v>
      </c>
      <c r="F1448" t="n">
        <v>503717</v>
      </c>
      <c r="G1448" t="s">
        <v>74</v>
      </c>
      <c r="H1448" t="s">
        <v>75</v>
      </c>
      <c r="I1448" t="s"/>
      <c r="J1448" t="s">
        <v>76</v>
      </c>
      <c r="K1448" t="n">
        <v>51</v>
      </c>
      <c r="L1448" t="s">
        <v>77</v>
      </c>
      <c r="M1448" t="s"/>
      <c r="N1448" t="s">
        <v>78</v>
      </c>
      <c r="O1448" t="s">
        <v>79</v>
      </c>
      <c r="P1448" t="s">
        <v>821</v>
      </c>
      <c r="Q1448" t="s"/>
      <c r="R1448" t="s">
        <v>80</v>
      </c>
      <c r="S1448" t="s">
        <v>297</v>
      </c>
      <c r="T1448" t="s">
        <v>82</v>
      </c>
      <c r="U1448" t="s"/>
      <c r="V1448" t="s">
        <v>83</v>
      </c>
      <c r="W1448" t="s">
        <v>84</v>
      </c>
      <c r="X1448" t="s"/>
      <c r="Y1448" t="s">
        <v>85</v>
      </c>
      <c r="Z1448">
        <f>HYPERLINK("https://hotelmonitor-cachepage.eclerx.com/savepage/tk_15432209074854863_sr_2047.html","info")</f>
        <v/>
      </c>
      <c r="AA1448" t="n">
        <v>94304</v>
      </c>
      <c r="AB1448" t="s"/>
      <c r="AC1448" t="s"/>
      <c r="AD1448" t="s">
        <v>86</v>
      </c>
      <c r="AE1448" t="s"/>
      <c r="AF1448" t="s"/>
      <c r="AG1448" t="s"/>
      <c r="AH1448" t="s"/>
      <c r="AI1448" t="s"/>
      <c r="AJ1448" t="s"/>
      <c r="AK1448" t="s">
        <v>87</v>
      </c>
      <c r="AL1448" t="s"/>
      <c r="AM1448" t="s"/>
      <c r="AN1448" t="s">
        <v>87</v>
      </c>
      <c r="AO1448" t="s">
        <v>88</v>
      </c>
      <c r="AP1448" t="n">
        <v>264</v>
      </c>
      <c r="AQ1448" t="s">
        <v>89</v>
      </c>
      <c r="AR1448" t="s">
        <v>96</v>
      </c>
      <c r="AS1448" t="s"/>
      <c r="AT1448" t="s">
        <v>91</v>
      </c>
      <c r="AU1448" t="s"/>
      <c r="AV1448" t="s"/>
      <c r="AW1448" t="s"/>
      <c r="AX1448" t="s"/>
      <c r="AY1448" t="n">
        <v>2268077</v>
      </c>
      <c r="AZ1448" t="s">
        <v>822</v>
      </c>
      <c r="BA1448" t="s"/>
      <c r="BB1448" t="n">
        <v>644532</v>
      </c>
      <c r="BC1448" t="n">
        <v>-16.253502</v>
      </c>
      <c r="BD1448" t="n">
        <v>28.46388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93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820</v>
      </c>
      <c r="F1449" t="n">
        <v>503717</v>
      </c>
      <c r="G1449" t="s">
        <v>74</v>
      </c>
      <c r="H1449" t="s">
        <v>75</v>
      </c>
      <c r="I1449" t="s"/>
      <c r="J1449" t="s">
        <v>76</v>
      </c>
      <c r="K1449" t="n">
        <v>50</v>
      </c>
      <c r="L1449" t="s">
        <v>77</v>
      </c>
      <c r="M1449" t="s"/>
      <c r="N1449" t="s">
        <v>78</v>
      </c>
      <c r="O1449" t="s">
        <v>79</v>
      </c>
      <c r="P1449" t="s">
        <v>821</v>
      </c>
      <c r="Q1449" t="s"/>
      <c r="R1449" t="s">
        <v>80</v>
      </c>
      <c r="S1449" t="s">
        <v>203</v>
      </c>
      <c r="T1449" t="s">
        <v>82</v>
      </c>
      <c r="U1449" t="s"/>
      <c r="V1449" t="s">
        <v>83</v>
      </c>
      <c r="W1449" t="s">
        <v>84</v>
      </c>
      <c r="X1449" t="s"/>
      <c r="Y1449" t="s">
        <v>85</v>
      </c>
      <c r="Z1449">
        <f>HYPERLINK("https://hotelmonitor-cachepage.eclerx.com/savepage/tk_15432209074854863_sr_2047.html","info")</f>
        <v/>
      </c>
      <c r="AA1449" t="n">
        <v>94304</v>
      </c>
      <c r="AB1449" t="s"/>
      <c r="AC1449" t="s"/>
      <c r="AD1449" t="s">
        <v>86</v>
      </c>
      <c r="AE1449" t="s"/>
      <c r="AF1449" t="s"/>
      <c r="AG1449" t="s"/>
      <c r="AH1449" t="s"/>
      <c r="AI1449" t="s"/>
      <c r="AJ1449" t="s"/>
      <c r="AK1449" t="s">
        <v>87</v>
      </c>
      <c r="AL1449" t="s"/>
      <c r="AM1449" t="s"/>
      <c r="AN1449" t="s">
        <v>87</v>
      </c>
      <c r="AO1449" t="s">
        <v>88</v>
      </c>
      <c r="AP1449" t="n">
        <v>264</v>
      </c>
      <c r="AQ1449" t="s">
        <v>89</v>
      </c>
      <c r="AR1449" t="s">
        <v>95</v>
      </c>
      <c r="AS1449" t="s"/>
      <c r="AT1449" t="s">
        <v>91</v>
      </c>
      <c r="AU1449" t="s"/>
      <c r="AV1449" t="s"/>
      <c r="AW1449" t="s"/>
      <c r="AX1449" t="s"/>
      <c r="AY1449" t="n">
        <v>2268077</v>
      </c>
      <c r="AZ1449" t="s">
        <v>822</v>
      </c>
      <c r="BA1449" t="s"/>
      <c r="BB1449" t="n">
        <v>644532</v>
      </c>
      <c r="BC1449" t="n">
        <v>-16.253502</v>
      </c>
      <c r="BD1449" t="n">
        <v>28.46388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93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820</v>
      </c>
      <c r="F1450" t="n">
        <v>503717</v>
      </c>
      <c r="G1450" t="s">
        <v>74</v>
      </c>
      <c r="H1450" t="s">
        <v>75</v>
      </c>
      <c r="I1450" t="s"/>
      <c r="J1450" t="s">
        <v>76</v>
      </c>
      <c r="K1450" t="n">
        <v>47</v>
      </c>
      <c r="L1450" t="s">
        <v>77</v>
      </c>
      <c r="M1450" t="s"/>
      <c r="N1450" t="s">
        <v>78</v>
      </c>
      <c r="O1450" t="s">
        <v>79</v>
      </c>
      <c r="P1450" t="s">
        <v>821</v>
      </c>
      <c r="Q1450" t="s"/>
      <c r="R1450" t="s">
        <v>80</v>
      </c>
      <c r="S1450" t="s">
        <v>286</v>
      </c>
      <c r="T1450" t="s">
        <v>82</v>
      </c>
      <c r="U1450" t="s"/>
      <c r="V1450" t="s">
        <v>83</v>
      </c>
      <c r="W1450" t="s">
        <v>84</v>
      </c>
      <c r="X1450" t="s"/>
      <c r="Y1450" t="s">
        <v>85</v>
      </c>
      <c r="Z1450">
        <f>HYPERLINK("https://hotelmonitor-cachepage.eclerx.com/savepage/tk_15432209074854863_sr_2047.html","info")</f>
        <v/>
      </c>
      <c r="AA1450" t="n">
        <v>94304</v>
      </c>
      <c r="AB1450" t="s"/>
      <c r="AC1450" t="s"/>
      <c r="AD1450" t="s">
        <v>86</v>
      </c>
      <c r="AE1450" t="s"/>
      <c r="AF1450" t="s"/>
      <c r="AG1450" t="s"/>
      <c r="AH1450" t="s"/>
      <c r="AI1450" t="s"/>
      <c r="AJ1450" t="s"/>
      <c r="AK1450" t="s">
        <v>87</v>
      </c>
      <c r="AL1450" t="s"/>
      <c r="AM1450" t="s"/>
      <c r="AN1450" t="s">
        <v>87</v>
      </c>
      <c r="AO1450" t="s">
        <v>88</v>
      </c>
      <c r="AP1450" t="n">
        <v>264</v>
      </c>
      <c r="AQ1450" t="s">
        <v>89</v>
      </c>
      <c r="AR1450" t="s">
        <v>90</v>
      </c>
      <c r="AS1450" t="s"/>
      <c r="AT1450" t="s">
        <v>91</v>
      </c>
      <c r="AU1450" t="s"/>
      <c r="AV1450" t="s"/>
      <c r="AW1450" t="s"/>
      <c r="AX1450" t="s"/>
      <c r="AY1450" t="n">
        <v>2268077</v>
      </c>
      <c r="AZ1450" t="s">
        <v>822</v>
      </c>
      <c r="BA1450" t="s"/>
      <c r="BB1450" t="n">
        <v>644532</v>
      </c>
      <c r="BC1450" t="n">
        <v>-16.253502</v>
      </c>
      <c r="BD1450" t="n">
        <v>28.46388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93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820</v>
      </c>
      <c r="F1451" t="n">
        <v>503717</v>
      </c>
      <c r="G1451" t="s">
        <v>74</v>
      </c>
      <c r="H1451" t="s">
        <v>75</v>
      </c>
      <c r="I1451" t="s"/>
      <c r="J1451" t="s">
        <v>76</v>
      </c>
      <c r="K1451" t="n">
        <v>50</v>
      </c>
      <c r="L1451" t="s">
        <v>77</v>
      </c>
      <c r="M1451" t="s"/>
      <c r="N1451" t="s">
        <v>78</v>
      </c>
      <c r="O1451" t="s">
        <v>79</v>
      </c>
      <c r="P1451" t="s">
        <v>821</v>
      </c>
      <c r="Q1451" t="s"/>
      <c r="R1451" t="s">
        <v>80</v>
      </c>
      <c r="S1451" t="s">
        <v>203</v>
      </c>
      <c r="T1451" t="s">
        <v>82</v>
      </c>
      <c r="U1451" t="s"/>
      <c r="V1451" t="s">
        <v>83</v>
      </c>
      <c r="W1451" t="s">
        <v>84</v>
      </c>
      <c r="X1451" t="s"/>
      <c r="Y1451" t="s">
        <v>85</v>
      </c>
      <c r="Z1451">
        <f>HYPERLINK("https://hotelmonitor-cachepage.eclerx.com/savepage/tk_15432209074854863_sr_2047.html","info")</f>
        <v/>
      </c>
      <c r="AA1451" t="n">
        <v>94304</v>
      </c>
      <c r="AB1451" t="s"/>
      <c r="AC1451" t="s"/>
      <c r="AD1451" t="s">
        <v>86</v>
      </c>
      <c r="AE1451" t="s"/>
      <c r="AF1451" t="s"/>
      <c r="AG1451" t="s"/>
      <c r="AH1451" t="s"/>
      <c r="AI1451" t="s"/>
      <c r="AJ1451" t="s"/>
      <c r="AK1451" t="s">
        <v>87</v>
      </c>
      <c r="AL1451" t="s"/>
      <c r="AM1451" t="s"/>
      <c r="AN1451" t="s">
        <v>87</v>
      </c>
      <c r="AO1451" t="s">
        <v>88</v>
      </c>
      <c r="AP1451" t="n">
        <v>264</v>
      </c>
      <c r="AQ1451" t="s">
        <v>89</v>
      </c>
      <c r="AR1451" t="s">
        <v>97</v>
      </c>
      <c r="AS1451" t="s"/>
      <c r="AT1451" t="s">
        <v>91</v>
      </c>
      <c r="AU1451" t="s"/>
      <c r="AV1451" t="s"/>
      <c r="AW1451" t="s"/>
      <c r="AX1451" t="s"/>
      <c r="AY1451" t="n">
        <v>2268077</v>
      </c>
      <c r="AZ1451" t="s">
        <v>822</v>
      </c>
      <c r="BA1451" t="s"/>
      <c r="BB1451" t="n">
        <v>644532</v>
      </c>
      <c r="BC1451" t="n">
        <v>-16.253502</v>
      </c>
      <c r="BD1451" t="n">
        <v>28.46388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93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820</v>
      </c>
      <c r="F1452" t="n">
        <v>503717</v>
      </c>
      <c r="G1452" t="s">
        <v>74</v>
      </c>
      <c r="H1452" t="s">
        <v>75</v>
      </c>
      <c r="I1452" t="s"/>
      <c r="J1452" t="s">
        <v>76</v>
      </c>
      <c r="K1452" t="n">
        <v>51</v>
      </c>
      <c r="L1452" t="s">
        <v>77</v>
      </c>
      <c r="M1452" t="s"/>
      <c r="N1452" t="s">
        <v>78</v>
      </c>
      <c r="O1452" t="s">
        <v>79</v>
      </c>
      <c r="P1452" t="s">
        <v>821</v>
      </c>
      <c r="Q1452" t="s"/>
      <c r="R1452" t="s">
        <v>80</v>
      </c>
      <c r="S1452" t="s">
        <v>297</v>
      </c>
      <c r="T1452" t="s">
        <v>82</v>
      </c>
      <c r="U1452" t="s"/>
      <c r="V1452" t="s">
        <v>83</v>
      </c>
      <c r="W1452" t="s">
        <v>84</v>
      </c>
      <c r="X1452" t="s"/>
      <c r="Y1452" t="s">
        <v>85</v>
      </c>
      <c r="Z1452">
        <f>HYPERLINK("https://hotelmonitor-cachepage.eclerx.com/savepage/tk_15432209074854863_sr_2047.html","info")</f>
        <v/>
      </c>
      <c r="AA1452" t="n">
        <v>94304</v>
      </c>
      <c r="AB1452" t="s"/>
      <c r="AC1452" t="s"/>
      <c r="AD1452" t="s">
        <v>86</v>
      </c>
      <c r="AE1452" t="s"/>
      <c r="AF1452" t="s"/>
      <c r="AG1452" t="s"/>
      <c r="AH1452" t="s"/>
      <c r="AI1452" t="s"/>
      <c r="AJ1452" t="s"/>
      <c r="AK1452" t="s">
        <v>87</v>
      </c>
      <c r="AL1452" t="s"/>
      <c r="AM1452" t="s"/>
      <c r="AN1452" t="s">
        <v>87</v>
      </c>
      <c r="AO1452" t="s">
        <v>88</v>
      </c>
      <c r="AP1452" t="n">
        <v>264</v>
      </c>
      <c r="AQ1452" t="s">
        <v>89</v>
      </c>
      <c r="AR1452" t="s">
        <v>106</v>
      </c>
      <c r="AS1452" t="s"/>
      <c r="AT1452" t="s">
        <v>91</v>
      </c>
      <c r="AU1452" t="s"/>
      <c r="AV1452" t="s"/>
      <c r="AW1452" t="s"/>
      <c r="AX1452" t="s"/>
      <c r="AY1452" t="n">
        <v>2268077</v>
      </c>
      <c r="AZ1452" t="s">
        <v>822</v>
      </c>
      <c r="BA1452" t="s"/>
      <c r="BB1452" t="n">
        <v>644532</v>
      </c>
      <c r="BC1452" t="n">
        <v>-16.253502</v>
      </c>
      <c r="BD1452" t="n">
        <v>28.46388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93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820</v>
      </c>
      <c r="F1453" t="n">
        <v>503717</v>
      </c>
      <c r="G1453" t="s">
        <v>74</v>
      </c>
      <c r="H1453" t="s">
        <v>75</v>
      </c>
      <c r="I1453" t="s"/>
      <c r="J1453" t="s">
        <v>76</v>
      </c>
      <c r="K1453" t="n">
        <v>50</v>
      </c>
      <c r="L1453" t="s">
        <v>77</v>
      </c>
      <c r="M1453" t="s"/>
      <c r="N1453" t="s">
        <v>78</v>
      </c>
      <c r="O1453" t="s">
        <v>79</v>
      </c>
      <c r="P1453" t="s">
        <v>821</v>
      </c>
      <c r="Q1453" t="s"/>
      <c r="R1453" t="s">
        <v>80</v>
      </c>
      <c r="S1453" t="s">
        <v>203</v>
      </c>
      <c r="T1453" t="s">
        <v>82</v>
      </c>
      <c r="U1453" t="s"/>
      <c r="V1453" t="s">
        <v>83</v>
      </c>
      <c r="W1453" t="s">
        <v>84</v>
      </c>
      <c r="X1453" t="s"/>
      <c r="Y1453" t="s">
        <v>85</v>
      </c>
      <c r="Z1453">
        <f>HYPERLINK("https://hotelmonitor-cachepage.eclerx.com/savepage/tk_15432209074854863_sr_2047.html","info")</f>
        <v/>
      </c>
      <c r="AA1453" t="n">
        <v>94304</v>
      </c>
      <c r="AB1453" t="s"/>
      <c r="AC1453" t="s"/>
      <c r="AD1453" t="s">
        <v>86</v>
      </c>
      <c r="AE1453" t="s"/>
      <c r="AF1453" t="s"/>
      <c r="AG1453" t="s"/>
      <c r="AH1453" t="s"/>
      <c r="AI1453" t="s"/>
      <c r="AJ1453" t="s"/>
      <c r="AK1453" t="s">
        <v>87</v>
      </c>
      <c r="AL1453" t="s"/>
      <c r="AM1453" t="s"/>
      <c r="AN1453" t="s">
        <v>87</v>
      </c>
      <c r="AO1453" t="s">
        <v>88</v>
      </c>
      <c r="AP1453" t="n">
        <v>264</v>
      </c>
      <c r="AQ1453" t="s">
        <v>89</v>
      </c>
      <c r="AR1453" t="s">
        <v>113</v>
      </c>
      <c r="AS1453" t="s"/>
      <c r="AT1453" t="s">
        <v>91</v>
      </c>
      <c r="AU1453" t="s"/>
      <c r="AV1453" t="s"/>
      <c r="AW1453" t="s"/>
      <c r="AX1453" t="s"/>
      <c r="AY1453" t="n">
        <v>2268077</v>
      </c>
      <c r="AZ1453" t="s">
        <v>822</v>
      </c>
      <c r="BA1453" t="s"/>
      <c r="BB1453" t="n">
        <v>644532</v>
      </c>
      <c r="BC1453" t="n">
        <v>-16.253502</v>
      </c>
      <c r="BD1453" t="n">
        <v>28.46388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93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820</v>
      </c>
      <c r="F1454" t="n">
        <v>503717</v>
      </c>
      <c r="G1454" t="s">
        <v>74</v>
      </c>
      <c r="H1454" t="s">
        <v>75</v>
      </c>
      <c r="I1454" t="s"/>
      <c r="J1454" t="s">
        <v>76</v>
      </c>
      <c r="K1454" t="n">
        <v>47</v>
      </c>
      <c r="L1454" t="s">
        <v>77</v>
      </c>
      <c r="M1454" t="s"/>
      <c r="N1454" t="s">
        <v>78</v>
      </c>
      <c r="O1454" t="s">
        <v>79</v>
      </c>
      <c r="P1454" t="s">
        <v>821</v>
      </c>
      <c r="Q1454" t="s"/>
      <c r="R1454" t="s">
        <v>80</v>
      </c>
      <c r="S1454" t="s">
        <v>286</v>
      </c>
      <c r="T1454" t="s">
        <v>82</v>
      </c>
      <c r="U1454" t="s"/>
      <c r="V1454" t="s">
        <v>83</v>
      </c>
      <c r="W1454" t="s">
        <v>84</v>
      </c>
      <c r="X1454" t="s"/>
      <c r="Y1454" t="s">
        <v>85</v>
      </c>
      <c r="Z1454">
        <f>HYPERLINK("https://hotelmonitor-cachepage.eclerx.com/savepage/tk_15432209074854863_sr_2047.html","info")</f>
        <v/>
      </c>
      <c r="AA1454" t="n">
        <v>94304</v>
      </c>
      <c r="AB1454" t="s"/>
      <c r="AC1454" t="s"/>
      <c r="AD1454" t="s">
        <v>86</v>
      </c>
      <c r="AE1454" t="s"/>
      <c r="AF1454" t="s"/>
      <c r="AG1454" t="s"/>
      <c r="AH1454" t="s"/>
      <c r="AI1454" t="s"/>
      <c r="AJ1454" t="s"/>
      <c r="AK1454" t="s">
        <v>87</v>
      </c>
      <c r="AL1454" t="s"/>
      <c r="AM1454" t="s"/>
      <c r="AN1454" t="s">
        <v>87</v>
      </c>
      <c r="AO1454" t="s">
        <v>88</v>
      </c>
      <c r="AP1454" t="n">
        <v>264</v>
      </c>
      <c r="AQ1454" t="s">
        <v>89</v>
      </c>
      <c r="AR1454" t="s">
        <v>111</v>
      </c>
      <c r="AS1454" t="s"/>
      <c r="AT1454" t="s">
        <v>91</v>
      </c>
      <c r="AU1454" t="s"/>
      <c r="AV1454" t="s"/>
      <c r="AW1454" t="s"/>
      <c r="AX1454" t="s"/>
      <c r="AY1454" t="n">
        <v>2268077</v>
      </c>
      <c r="AZ1454" t="s">
        <v>822</v>
      </c>
      <c r="BA1454" t="s"/>
      <c r="BB1454" t="n">
        <v>644532</v>
      </c>
      <c r="BC1454" t="n">
        <v>-16.253502</v>
      </c>
      <c r="BD1454" t="n">
        <v>28.46388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93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820</v>
      </c>
      <c r="F1455" t="n">
        <v>503717</v>
      </c>
      <c r="G1455" t="s">
        <v>74</v>
      </c>
      <c r="H1455" t="s">
        <v>75</v>
      </c>
      <c r="I1455" t="s"/>
      <c r="J1455" t="s">
        <v>76</v>
      </c>
      <c r="K1455" t="n">
        <v>50</v>
      </c>
      <c r="L1455" t="s">
        <v>77</v>
      </c>
      <c r="M1455" t="s"/>
      <c r="N1455" t="s">
        <v>78</v>
      </c>
      <c r="O1455" t="s">
        <v>79</v>
      </c>
      <c r="P1455" t="s">
        <v>821</v>
      </c>
      <c r="Q1455" t="s"/>
      <c r="R1455" t="s">
        <v>80</v>
      </c>
      <c r="S1455" t="s">
        <v>203</v>
      </c>
      <c r="T1455" t="s">
        <v>82</v>
      </c>
      <c r="U1455" t="s"/>
      <c r="V1455" t="s">
        <v>83</v>
      </c>
      <c r="W1455" t="s">
        <v>84</v>
      </c>
      <c r="X1455" t="s"/>
      <c r="Y1455" t="s">
        <v>85</v>
      </c>
      <c r="Z1455">
        <f>HYPERLINK("https://hotelmonitor-cachepage.eclerx.com/savepage/tk_15432209074854863_sr_2047.html","info")</f>
        <v/>
      </c>
      <c r="AA1455" t="n">
        <v>94304</v>
      </c>
      <c r="AB1455" t="s"/>
      <c r="AC1455" t="s"/>
      <c r="AD1455" t="s">
        <v>86</v>
      </c>
      <c r="AE1455" t="s"/>
      <c r="AF1455" t="s"/>
      <c r="AG1455" t="s"/>
      <c r="AH1455" t="s"/>
      <c r="AI1455" t="s"/>
      <c r="AJ1455" t="s"/>
      <c r="AK1455" t="s">
        <v>87</v>
      </c>
      <c r="AL1455" t="s"/>
      <c r="AM1455" t="s"/>
      <c r="AN1455" t="s">
        <v>87</v>
      </c>
      <c r="AO1455" t="s">
        <v>88</v>
      </c>
      <c r="AP1455" t="n">
        <v>264</v>
      </c>
      <c r="AQ1455" t="s">
        <v>89</v>
      </c>
      <c r="AR1455" t="s">
        <v>116</v>
      </c>
      <c r="AS1455" t="s"/>
      <c r="AT1455" t="s">
        <v>91</v>
      </c>
      <c r="AU1455" t="s"/>
      <c r="AV1455" t="s"/>
      <c r="AW1455" t="s"/>
      <c r="AX1455" t="s"/>
      <c r="AY1455" t="n">
        <v>2268077</v>
      </c>
      <c r="AZ1455" t="s">
        <v>822</v>
      </c>
      <c r="BA1455" t="s"/>
      <c r="BB1455" t="n">
        <v>644532</v>
      </c>
      <c r="BC1455" t="n">
        <v>-16.253502</v>
      </c>
      <c r="BD1455" t="n">
        <v>28.46388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93</v>
      </c>
    </row>
    <row r="1456" spans="1:70">
      <c r="A1456" t="s">
        <v>70</v>
      </c>
      <c r="B1456" t="s">
        <v>71</v>
      </c>
      <c r="C1456" t="s">
        <v>72</v>
      </c>
      <c r="D1456" t="n">
        <v>2</v>
      </c>
      <c r="E1456" t="s">
        <v>820</v>
      </c>
      <c r="F1456" t="n">
        <v>503717</v>
      </c>
      <c r="G1456" t="s">
        <v>74</v>
      </c>
      <c r="H1456" t="s">
        <v>75</v>
      </c>
      <c r="I1456" t="s"/>
      <c r="J1456" t="s">
        <v>76</v>
      </c>
      <c r="K1456" t="n">
        <v>47</v>
      </c>
      <c r="L1456" t="s">
        <v>77</v>
      </c>
      <c r="M1456" t="s"/>
      <c r="N1456" t="s">
        <v>78</v>
      </c>
      <c r="O1456" t="s">
        <v>79</v>
      </c>
      <c r="P1456" t="s">
        <v>821</v>
      </c>
      <c r="Q1456" t="s"/>
      <c r="R1456" t="s">
        <v>80</v>
      </c>
      <c r="S1456" t="s">
        <v>286</v>
      </c>
      <c r="T1456" t="s">
        <v>82</v>
      </c>
      <c r="U1456" t="s"/>
      <c r="V1456" t="s">
        <v>83</v>
      </c>
      <c r="W1456" t="s">
        <v>84</v>
      </c>
      <c r="X1456" t="s"/>
      <c r="Y1456" t="s">
        <v>85</v>
      </c>
      <c r="Z1456">
        <f>HYPERLINK("https://hotelmonitor-cachepage.eclerx.com/savepage/tk_15432209074854863_sr_2047.html","info")</f>
        <v/>
      </c>
      <c r="AA1456" t="n">
        <v>94304</v>
      </c>
      <c r="AB1456" t="s"/>
      <c r="AC1456" t="s"/>
      <c r="AD1456" t="s">
        <v>86</v>
      </c>
      <c r="AE1456" t="s"/>
      <c r="AF1456" t="s"/>
      <c r="AG1456" t="s"/>
      <c r="AH1456" t="s"/>
      <c r="AI1456" t="s"/>
      <c r="AJ1456" t="s"/>
      <c r="AK1456" t="s">
        <v>87</v>
      </c>
      <c r="AL1456" t="s"/>
      <c r="AM1456" t="s"/>
      <c r="AN1456" t="s">
        <v>87</v>
      </c>
      <c r="AO1456" t="s">
        <v>88</v>
      </c>
      <c r="AP1456" t="n">
        <v>264</v>
      </c>
      <c r="AQ1456" t="s">
        <v>89</v>
      </c>
      <c r="AR1456" t="s">
        <v>192</v>
      </c>
      <c r="AS1456" t="s"/>
      <c r="AT1456" t="s">
        <v>91</v>
      </c>
      <c r="AU1456" t="s"/>
      <c r="AV1456" t="s"/>
      <c r="AW1456" t="s"/>
      <c r="AX1456" t="s"/>
      <c r="AY1456" t="n">
        <v>2268077</v>
      </c>
      <c r="AZ1456" t="s">
        <v>822</v>
      </c>
      <c r="BA1456" t="s"/>
      <c r="BB1456" t="n">
        <v>644532</v>
      </c>
      <c r="BC1456" t="n">
        <v>-16.253502</v>
      </c>
      <c r="BD1456" t="n">
        <v>28.46388</v>
      </c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93</v>
      </c>
    </row>
    <row r="1457" spans="1:70">
      <c r="A1457" t="s">
        <v>70</v>
      </c>
      <c r="B1457" t="s">
        <v>71</v>
      </c>
      <c r="C1457" t="s">
        <v>72</v>
      </c>
      <c r="D1457" t="n">
        <v>2</v>
      </c>
      <c r="E1457" t="s">
        <v>820</v>
      </c>
      <c r="F1457" t="n">
        <v>503717</v>
      </c>
      <c r="G1457" t="s">
        <v>74</v>
      </c>
      <c r="H1457" t="s">
        <v>75</v>
      </c>
      <c r="I1457" t="s"/>
      <c r="J1457" t="s">
        <v>76</v>
      </c>
      <c r="K1457" t="n">
        <v>47</v>
      </c>
      <c r="L1457" t="s">
        <v>77</v>
      </c>
      <c r="M1457" t="s"/>
      <c r="N1457" t="s">
        <v>78</v>
      </c>
      <c r="O1457" t="s">
        <v>79</v>
      </c>
      <c r="P1457" t="s">
        <v>821</v>
      </c>
      <c r="Q1457" t="s"/>
      <c r="R1457" t="s">
        <v>80</v>
      </c>
      <c r="S1457" t="s">
        <v>286</v>
      </c>
      <c r="T1457" t="s">
        <v>82</v>
      </c>
      <c r="U1457" t="s"/>
      <c r="V1457" t="s">
        <v>83</v>
      </c>
      <c r="W1457" t="s">
        <v>84</v>
      </c>
      <c r="X1457" t="s"/>
      <c r="Y1457" t="s">
        <v>85</v>
      </c>
      <c r="Z1457">
        <f>HYPERLINK("https://hotelmonitor-cachepage.eclerx.com/savepage/tk_15432209074854863_sr_2047.html","info")</f>
        <v/>
      </c>
      <c r="AA1457" t="n">
        <v>94304</v>
      </c>
      <c r="AB1457" t="s"/>
      <c r="AC1457" t="s"/>
      <c r="AD1457" t="s">
        <v>86</v>
      </c>
      <c r="AE1457" t="s"/>
      <c r="AF1457" t="s"/>
      <c r="AG1457" t="s"/>
      <c r="AH1457" t="s"/>
      <c r="AI1457" t="s"/>
      <c r="AJ1457" t="s"/>
      <c r="AK1457" t="s">
        <v>87</v>
      </c>
      <c r="AL1457" t="s"/>
      <c r="AM1457" t="s"/>
      <c r="AN1457" t="s">
        <v>87</v>
      </c>
      <c r="AO1457" t="s">
        <v>88</v>
      </c>
      <c r="AP1457" t="n">
        <v>264</v>
      </c>
      <c r="AQ1457" t="s">
        <v>89</v>
      </c>
      <c r="AR1457" t="s">
        <v>115</v>
      </c>
      <c r="AS1457" t="s"/>
      <c r="AT1457" t="s">
        <v>91</v>
      </c>
      <c r="AU1457" t="s"/>
      <c r="AV1457" t="s"/>
      <c r="AW1457" t="s"/>
      <c r="AX1457" t="s"/>
      <c r="AY1457" t="n">
        <v>2268077</v>
      </c>
      <c r="AZ1457" t="s">
        <v>822</v>
      </c>
      <c r="BA1457" t="s"/>
      <c r="BB1457" t="n">
        <v>644532</v>
      </c>
      <c r="BC1457" t="n">
        <v>-16.253502</v>
      </c>
      <c r="BD1457" t="n">
        <v>28.46388</v>
      </c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93</v>
      </c>
    </row>
    <row r="1458" spans="1:70">
      <c r="A1458" t="s">
        <v>70</v>
      </c>
      <c r="B1458" t="s">
        <v>71</v>
      </c>
      <c r="C1458" t="s">
        <v>72</v>
      </c>
      <c r="D1458" t="n">
        <v>2</v>
      </c>
      <c r="E1458" t="s">
        <v>820</v>
      </c>
      <c r="F1458" t="n">
        <v>503717</v>
      </c>
      <c r="G1458" t="s">
        <v>74</v>
      </c>
      <c r="H1458" t="s">
        <v>75</v>
      </c>
      <c r="I1458" t="s"/>
      <c r="J1458" t="s">
        <v>76</v>
      </c>
      <c r="K1458" t="n">
        <v>48</v>
      </c>
      <c r="L1458" t="s">
        <v>77</v>
      </c>
      <c r="M1458" t="s"/>
      <c r="N1458" t="s">
        <v>78</v>
      </c>
      <c r="O1458" t="s">
        <v>79</v>
      </c>
      <c r="P1458" t="s">
        <v>821</v>
      </c>
      <c r="Q1458" t="s"/>
      <c r="R1458" t="s">
        <v>80</v>
      </c>
      <c r="S1458" t="s">
        <v>300</v>
      </c>
      <c r="T1458" t="s">
        <v>82</v>
      </c>
      <c r="U1458" t="s"/>
      <c r="V1458" t="s">
        <v>83</v>
      </c>
      <c r="W1458" t="s">
        <v>84</v>
      </c>
      <c r="X1458" t="s"/>
      <c r="Y1458" t="s">
        <v>85</v>
      </c>
      <c r="Z1458">
        <f>HYPERLINK("https://hotelmonitor-cachepage.eclerx.com/savepage/tk_15432209074854863_sr_2047.html","info")</f>
        <v/>
      </c>
      <c r="AA1458" t="n">
        <v>94304</v>
      </c>
      <c r="AB1458" t="s"/>
      <c r="AC1458" t="s"/>
      <c r="AD1458" t="s">
        <v>86</v>
      </c>
      <c r="AE1458" t="s"/>
      <c r="AF1458" t="s"/>
      <c r="AG1458" t="s"/>
      <c r="AH1458" t="s"/>
      <c r="AI1458" t="s"/>
      <c r="AJ1458" t="s"/>
      <c r="AK1458" t="s">
        <v>87</v>
      </c>
      <c r="AL1458" t="s"/>
      <c r="AM1458" t="s"/>
      <c r="AN1458" t="s">
        <v>87</v>
      </c>
      <c r="AO1458" t="s">
        <v>88</v>
      </c>
      <c r="AP1458" t="n">
        <v>264</v>
      </c>
      <c r="AQ1458" t="s">
        <v>89</v>
      </c>
      <c r="AR1458" t="s">
        <v>118</v>
      </c>
      <c r="AS1458" t="s"/>
      <c r="AT1458" t="s">
        <v>91</v>
      </c>
      <c r="AU1458" t="s"/>
      <c r="AV1458" t="s"/>
      <c r="AW1458" t="s"/>
      <c r="AX1458" t="s"/>
      <c r="AY1458" t="n">
        <v>2268077</v>
      </c>
      <c r="AZ1458" t="s">
        <v>822</v>
      </c>
      <c r="BA1458" t="s"/>
      <c r="BB1458" t="n">
        <v>644532</v>
      </c>
      <c r="BC1458" t="n">
        <v>-16.253502</v>
      </c>
      <c r="BD1458" t="n">
        <v>28.46388</v>
      </c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93</v>
      </c>
    </row>
    <row r="1459" spans="1:70">
      <c r="A1459" t="s">
        <v>70</v>
      </c>
      <c r="B1459" t="s">
        <v>71</v>
      </c>
      <c r="C1459" t="s">
        <v>72</v>
      </c>
      <c r="D1459" t="n">
        <v>2</v>
      </c>
      <c r="E1459" t="s">
        <v>823</v>
      </c>
      <c r="F1459" t="n">
        <v>431767</v>
      </c>
      <c r="G1459" t="s">
        <v>74</v>
      </c>
      <c r="H1459" t="s">
        <v>75</v>
      </c>
      <c r="I1459" t="s"/>
      <c r="J1459" t="s">
        <v>76</v>
      </c>
      <c r="K1459" t="n">
        <v>131</v>
      </c>
      <c r="L1459" t="s">
        <v>77</v>
      </c>
      <c r="M1459" t="s"/>
      <c r="N1459" t="s">
        <v>78</v>
      </c>
      <c r="O1459" t="s">
        <v>79</v>
      </c>
      <c r="P1459" t="s">
        <v>823</v>
      </c>
      <c r="Q1459" t="s"/>
      <c r="R1459" t="s">
        <v>80</v>
      </c>
      <c r="S1459" t="s">
        <v>449</v>
      </c>
      <c r="T1459" t="s">
        <v>82</v>
      </c>
      <c r="U1459" t="s"/>
      <c r="V1459" t="s">
        <v>83</v>
      </c>
      <c r="W1459" t="s">
        <v>84</v>
      </c>
      <c r="X1459" t="s"/>
      <c r="Y1459" t="s">
        <v>85</v>
      </c>
      <c r="Z1459">
        <f>HYPERLINK("https://hotelmonitor-cachepage.eclerx.com/savepage/tk_15432199817649188_sr_2047.html","info")</f>
        <v/>
      </c>
      <c r="AA1459" t="n">
        <v>110519</v>
      </c>
      <c r="AB1459" t="s"/>
      <c r="AC1459" t="s"/>
      <c r="AD1459" t="s">
        <v>86</v>
      </c>
      <c r="AE1459" t="s"/>
      <c r="AF1459" t="s"/>
      <c r="AG1459" t="s"/>
      <c r="AH1459" t="s"/>
      <c r="AI1459" t="s"/>
      <c r="AJ1459" t="s"/>
      <c r="AK1459" t="s">
        <v>87</v>
      </c>
      <c r="AL1459" t="s"/>
      <c r="AM1459" t="s"/>
      <c r="AN1459" t="s">
        <v>87</v>
      </c>
      <c r="AO1459" t="s">
        <v>88</v>
      </c>
      <c r="AP1459" t="n">
        <v>134</v>
      </c>
      <c r="AQ1459" t="s">
        <v>89</v>
      </c>
      <c r="AR1459" t="s">
        <v>90</v>
      </c>
      <c r="AS1459" t="s"/>
      <c r="AT1459" t="s">
        <v>91</v>
      </c>
      <c r="AU1459" t="s"/>
      <c r="AV1459" t="s"/>
      <c r="AW1459" t="s"/>
      <c r="AX1459" t="s"/>
      <c r="AY1459" t="n">
        <v>2939600</v>
      </c>
      <c r="AZ1459" t="s">
        <v>824</v>
      </c>
      <c r="BA1459" t="s"/>
      <c r="BB1459" t="n">
        <v>1022986</v>
      </c>
      <c r="BC1459" t="n">
        <v>-16.733828</v>
      </c>
      <c r="BD1459" t="n">
        <v>28.080048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93</v>
      </c>
    </row>
    <row r="1460" spans="1:70">
      <c r="A1460" t="s">
        <v>70</v>
      </c>
      <c r="B1460" t="s">
        <v>71</v>
      </c>
      <c r="C1460" t="s">
        <v>72</v>
      </c>
      <c r="D1460" t="n">
        <v>2</v>
      </c>
      <c r="E1460" t="s">
        <v>823</v>
      </c>
      <c r="F1460" t="n">
        <v>431767</v>
      </c>
      <c r="G1460" t="s">
        <v>74</v>
      </c>
      <c r="H1460" t="s">
        <v>75</v>
      </c>
      <c r="I1460" t="s"/>
      <c r="J1460" t="s">
        <v>76</v>
      </c>
      <c r="K1460" t="n">
        <v>149</v>
      </c>
      <c r="L1460" t="s">
        <v>77</v>
      </c>
      <c r="M1460" t="s"/>
      <c r="N1460" t="s">
        <v>78</v>
      </c>
      <c r="O1460" t="s">
        <v>79</v>
      </c>
      <c r="P1460" t="s">
        <v>823</v>
      </c>
      <c r="Q1460" t="s"/>
      <c r="R1460" t="s">
        <v>80</v>
      </c>
      <c r="S1460" t="s">
        <v>129</v>
      </c>
      <c r="T1460" t="s">
        <v>82</v>
      </c>
      <c r="U1460" t="s"/>
      <c r="V1460" t="s">
        <v>83</v>
      </c>
      <c r="W1460" t="s">
        <v>84</v>
      </c>
      <c r="X1460" t="s"/>
      <c r="Y1460" t="s">
        <v>85</v>
      </c>
      <c r="Z1460">
        <f>HYPERLINK("https://hotelmonitor-cachepage.eclerx.com/savepage/tk_15432199817649188_sr_2047.html","info")</f>
        <v/>
      </c>
      <c r="AA1460" t="n">
        <v>110519</v>
      </c>
      <c r="AB1460" t="s"/>
      <c r="AC1460" t="s"/>
      <c r="AD1460" t="s">
        <v>86</v>
      </c>
      <c r="AE1460" t="s"/>
      <c r="AF1460" t="s"/>
      <c r="AG1460" t="s"/>
      <c r="AH1460" t="s"/>
      <c r="AI1460" t="s"/>
      <c r="AJ1460" t="s"/>
      <c r="AK1460" t="s">
        <v>87</v>
      </c>
      <c r="AL1460" t="s"/>
      <c r="AM1460" t="s"/>
      <c r="AN1460" t="s">
        <v>87</v>
      </c>
      <c r="AO1460" t="s">
        <v>88</v>
      </c>
      <c r="AP1460" t="n">
        <v>134</v>
      </c>
      <c r="AQ1460" t="s">
        <v>89</v>
      </c>
      <c r="AR1460" t="s">
        <v>95</v>
      </c>
      <c r="AS1460" t="s"/>
      <c r="AT1460" t="s">
        <v>91</v>
      </c>
      <c r="AU1460" t="s"/>
      <c r="AV1460" t="s"/>
      <c r="AW1460" t="s"/>
      <c r="AX1460" t="s"/>
      <c r="AY1460" t="n">
        <v>2939600</v>
      </c>
      <c r="AZ1460" t="s">
        <v>824</v>
      </c>
      <c r="BA1460" t="s"/>
      <c r="BB1460" t="n">
        <v>1022986</v>
      </c>
      <c r="BC1460" t="n">
        <v>-16.733828</v>
      </c>
      <c r="BD1460" t="n">
        <v>28.080048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93</v>
      </c>
    </row>
    <row r="1461" spans="1:70">
      <c r="A1461" t="s">
        <v>70</v>
      </c>
      <c r="B1461" t="s">
        <v>71</v>
      </c>
      <c r="C1461" t="s">
        <v>72</v>
      </c>
      <c r="D1461" t="n">
        <v>2</v>
      </c>
      <c r="E1461" t="s">
        <v>823</v>
      </c>
      <c r="F1461" t="n">
        <v>431767</v>
      </c>
      <c r="G1461" t="s">
        <v>74</v>
      </c>
      <c r="H1461" t="s">
        <v>75</v>
      </c>
      <c r="I1461" t="s"/>
      <c r="J1461" t="s">
        <v>76</v>
      </c>
      <c r="K1461" t="n">
        <v>159</v>
      </c>
      <c r="L1461" t="s">
        <v>77</v>
      </c>
      <c r="M1461" t="s"/>
      <c r="N1461" t="s">
        <v>78</v>
      </c>
      <c r="O1461" t="s">
        <v>79</v>
      </c>
      <c r="P1461" t="s">
        <v>823</v>
      </c>
      <c r="Q1461" t="s"/>
      <c r="R1461" t="s">
        <v>80</v>
      </c>
      <c r="S1461" t="s">
        <v>704</v>
      </c>
      <c r="T1461" t="s">
        <v>82</v>
      </c>
      <c r="U1461" t="s"/>
      <c r="V1461" t="s">
        <v>83</v>
      </c>
      <c r="W1461" t="s">
        <v>84</v>
      </c>
      <c r="X1461" t="s"/>
      <c r="Y1461" t="s">
        <v>85</v>
      </c>
      <c r="Z1461">
        <f>HYPERLINK("https://hotelmonitor-cachepage.eclerx.com/savepage/tk_15432199817649188_sr_2047.html","info")</f>
        <v/>
      </c>
      <c r="AA1461" t="n">
        <v>110519</v>
      </c>
      <c r="AB1461" t="s"/>
      <c r="AC1461" t="s"/>
      <c r="AD1461" t="s">
        <v>86</v>
      </c>
      <c r="AE1461" t="s"/>
      <c r="AF1461" t="s"/>
      <c r="AG1461" t="s"/>
      <c r="AH1461" t="s"/>
      <c r="AI1461" t="s"/>
      <c r="AJ1461" t="s"/>
      <c r="AK1461" t="s">
        <v>87</v>
      </c>
      <c r="AL1461" t="s"/>
      <c r="AM1461" t="s"/>
      <c r="AN1461" t="s">
        <v>87</v>
      </c>
      <c r="AO1461" t="s">
        <v>88</v>
      </c>
      <c r="AP1461" t="n">
        <v>134</v>
      </c>
      <c r="AQ1461" t="s">
        <v>89</v>
      </c>
      <c r="AR1461" t="s">
        <v>96</v>
      </c>
      <c r="AS1461" t="s"/>
      <c r="AT1461" t="s">
        <v>91</v>
      </c>
      <c r="AU1461" t="s"/>
      <c r="AV1461" t="s"/>
      <c r="AW1461" t="s"/>
      <c r="AX1461" t="s"/>
      <c r="AY1461" t="n">
        <v>2939600</v>
      </c>
      <c r="AZ1461" t="s">
        <v>824</v>
      </c>
      <c r="BA1461" t="s"/>
      <c r="BB1461" t="n">
        <v>1022986</v>
      </c>
      <c r="BC1461" t="n">
        <v>-16.733828</v>
      </c>
      <c r="BD1461" t="n">
        <v>28.080048</v>
      </c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93</v>
      </c>
    </row>
    <row r="1462" spans="1:70">
      <c r="A1462" t="s">
        <v>70</v>
      </c>
      <c r="B1462" t="s">
        <v>71</v>
      </c>
      <c r="C1462" t="s">
        <v>72</v>
      </c>
      <c r="D1462" t="n">
        <v>2</v>
      </c>
      <c r="E1462" t="s">
        <v>823</v>
      </c>
      <c r="F1462" t="n">
        <v>431767</v>
      </c>
      <c r="G1462" t="s">
        <v>74</v>
      </c>
      <c r="H1462" t="s">
        <v>75</v>
      </c>
      <c r="I1462" t="s"/>
      <c r="J1462" t="s">
        <v>76</v>
      </c>
      <c r="K1462" t="n">
        <v>149</v>
      </c>
      <c r="L1462" t="s">
        <v>77</v>
      </c>
      <c r="M1462" t="s"/>
      <c r="N1462" t="s">
        <v>78</v>
      </c>
      <c r="O1462" t="s">
        <v>79</v>
      </c>
      <c r="P1462" t="s">
        <v>823</v>
      </c>
      <c r="Q1462" t="s"/>
      <c r="R1462" t="s">
        <v>80</v>
      </c>
      <c r="S1462" t="s">
        <v>129</v>
      </c>
      <c r="T1462" t="s">
        <v>82</v>
      </c>
      <c r="U1462" t="s"/>
      <c r="V1462" t="s">
        <v>83</v>
      </c>
      <c r="W1462" t="s">
        <v>84</v>
      </c>
      <c r="X1462" t="s"/>
      <c r="Y1462" t="s">
        <v>85</v>
      </c>
      <c r="Z1462">
        <f>HYPERLINK("https://hotelmonitor-cachepage.eclerx.com/savepage/tk_15432199817649188_sr_2047.html","info")</f>
        <v/>
      </c>
      <c r="AA1462" t="n">
        <v>110519</v>
      </c>
      <c r="AB1462" t="s"/>
      <c r="AC1462" t="s"/>
      <c r="AD1462" t="s">
        <v>86</v>
      </c>
      <c r="AE1462" t="s"/>
      <c r="AF1462" t="s"/>
      <c r="AG1462" t="s"/>
      <c r="AH1462" t="s"/>
      <c r="AI1462" t="s"/>
      <c r="AJ1462" t="s"/>
      <c r="AK1462" t="s">
        <v>87</v>
      </c>
      <c r="AL1462" t="s"/>
      <c r="AM1462" t="s"/>
      <c r="AN1462" t="s">
        <v>87</v>
      </c>
      <c r="AO1462" t="s">
        <v>88</v>
      </c>
      <c r="AP1462" t="n">
        <v>134</v>
      </c>
      <c r="AQ1462" t="s">
        <v>89</v>
      </c>
      <c r="AR1462" t="s">
        <v>97</v>
      </c>
      <c r="AS1462" t="s"/>
      <c r="AT1462" t="s">
        <v>91</v>
      </c>
      <c r="AU1462" t="s"/>
      <c r="AV1462" t="s"/>
      <c r="AW1462" t="s"/>
      <c r="AX1462" t="s"/>
      <c r="AY1462" t="n">
        <v>2939600</v>
      </c>
      <c r="AZ1462" t="s">
        <v>824</v>
      </c>
      <c r="BA1462" t="s"/>
      <c r="BB1462" t="n">
        <v>1022986</v>
      </c>
      <c r="BC1462" t="n">
        <v>-16.733828</v>
      </c>
      <c r="BD1462" t="n">
        <v>28.080048</v>
      </c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93</v>
      </c>
    </row>
    <row r="1463" spans="1:70">
      <c r="A1463" t="s">
        <v>70</v>
      </c>
      <c r="B1463" t="s">
        <v>71</v>
      </c>
      <c r="C1463" t="s">
        <v>72</v>
      </c>
      <c r="D1463" t="n">
        <v>2</v>
      </c>
      <c r="E1463" t="s">
        <v>823</v>
      </c>
      <c r="F1463" t="n">
        <v>431767</v>
      </c>
      <c r="G1463" t="s">
        <v>74</v>
      </c>
      <c r="H1463" t="s">
        <v>75</v>
      </c>
      <c r="I1463" t="s"/>
      <c r="J1463" t="s">
        <v>76</v>
      </c>
      <c r="K1463" t="n">
        <v>152</v>
      </c>
      <c r="L1463" t="s">
        <v>77</v>
      </c>
      <c r="M1463" t="s"/>
      <c r="N1463" t="s">
        <v>78</v>
      </c>
      <c r="O1463" t="s">
        <v>79</v>
      </c>
      <c r="P1463" t="s">
        <v>823</v>
      </c>
      <c r="Q1463" t="s"/>
      <c r="R1463" t="s">
        <v>80</v>
      </c>
      <c r="S1463" t="s">
        <v>386</v>
      </c>
      <c r="T1463" t="s">
        <v>82</v>
      </c>
      <c r="U1463" t="s"/>
      <c r="V1463" t="s">
        <v>83</v>
      </c>
      <c r="W1463" t="s">
        <v>84</v>
      </c>
      <c r="X1463" t="s"/>
      <c r="Y1463" t="s">
        <v>85</v>
      </c>
      <c r="Z1463">
        <f>HYPERLINK("https://hotelmonitor-cachepage.eclerx.com/savepage/tk_15432199817649188_sr_2047.html","info")</f>
        <v/>
      </c>
      <c r="AA1463" t="n">
        <v>110519</v>
      </c>
      <c r="AB1463" t="s"/>
      <c r="AC1463" t="s"/>
      <c r="AD1463" t="s">
        <v>86</v>
      </c>
      <c r="AE1463" t="s"/>
      <c r="AF1463" t="s"/>
      <c r="AG1463" t="s"/>
      <c r="AH1463" t="s"/>
      <c r="AI1463" t="s"/>
      <c r="AJ1463" t="s"/>
      <c r="AK1463" t="s">
        <v>87</v>
      </c>
      <c r="AL1463" t="s"/>
      <c r="AM1463" t="s"/>
      <c r="AN1463" t="s">
        <v>87</v>
      </c>
      <c r="AO1463" t="s">
        <v>88</v>
      </c>
      <c r="AP1463" t="n">
        <v>134</v>
      </c>
      <c r="AQ1463" t="s">
        <v>89</v>
      </c>
      <c r="AR1463" t="s">
        <v>113</v>
      </c>
      <c r="AS1463" t="s"/>
      <c r="AT1463" t="s">
        <v>91</v>
      </c>
      <c r="AU1463" t="s"/>
      <c r="AV1463" t="s"/>
      <c r="AW1463" t="s"/>
      <c r="AX1463" t="s"/>
      <c r="AY1463" t="n">
        <v>2939600</v>
      </c>
      <c r="AZ1463" t="s">
        <v>824</v>
      </c>
      <c r="BA1463" t="s"/>
      <c r="BB1463" t="n">
        <v>1022986</v>
      </c>
      <c r="BC1463" t="n">
        <v>-16.733828</v>
      </c>
      <c r="BD1463" t="n">
        <v>28.080048</v>
      </c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93</v>
      </c>
    </row>
    <row r="1464" spans="1:70">
      <c r="A1464" t="s">
        <v>70</v>
      </c>
      <c r="B1464" t="s">
        <v>71</v>
      </c>
      <c r="C1464" t="s">
        <v>72</v>
      </c>
      <c r="D1464" t="n">
        <v>2</v>
      </c>
      <c r="E1464" t="s">
        <v>823</v>
      </c>
      <c r="F1464" t="n">
        <v>431767</v>
      </c>
      <c r="G1464" t="s">
        <v>74</v>
      </c>
      <c r="H1464" t="s">
        <v>75</v>
      </c>
      <c r="I1464" t="s"/>
      <c r="J1464" t="s">
        <v>76</v>
      </c>
      <c r="K1464" t="n">
        <v>168</v>
      </c>
      <c r="L1464" t="s">
        <v>77</v>
      </c>
      <c r="M1464" t="s"/>
      <c r="N1464" t="s">
        <v>78</v>
      </c>
      <c r="O1464" t="s">
        <v>79</v>
      </c>
      <c r="P1464" t="s">
        <v>823</v>
      </c>
      <c r="Q1464" t="s"/>
      <c r="R1464" t="s">
        <v>80</v>
      </c>
      <c r="S1464" t="s">
        <v>276</v>
      </c>
      <c r="T1464" t="s">
        <v>82</v>
      </c>
      <c r="U1464" t="s"/>
      <c r="V1464" t="s">
        <v>83</v>
      </c>
      <c r="W1464" t="s">
        <v>84</v>
      </c>
      <c r="X1464" t="s"/>
      <c r="Y1464" t="s">
        <v>85</v>
      </c>
      <c r="Z1464">
        <f>HYPERLINK("https://hotelmonitor-cachepage.eclerx.com/savepage/tk_15432199817649188_sr_2047.html","info")</f>
        <v/>
      </c>
      <c r="AA1464" t="n">
        <v>110519</v>
      </c>
      <c r="AB1464" t="s"/>
      <c r="AC1464" t="s"/>
      <c r="AD1464" t="s">
        <v>86</v>
      </c>
      <c r="AE1464" t="s"/>
      <c r="AF1464" t="s"/>
      <c r="AG1464" t="s"/>
      <c r="AH1464" t="s"/>
      <c r="AI1464" t="s"/>
      <c r="AJ1464" t="s"/>
      <c r="AK1464" t="s">
        <v>87</v>
      </c>
      <c r="AL1464" t="s"/>
      <c r="AM1464" t="s"/>
      <c r="AN1464" t="s">
        <v>87</v>
      </c>
      <c r="AO1464" t="s">
        <v>88</v>
      </c>
      <c r="AP1464" t="n">
        <v>134</v>
      </c>
      <c r="AQ1464" t="s">
        <v>89</v>
      </c>
      <c r="AR1464" t="s">
        <v>299</v>
      </c>
      <c r="AS1464" t="s"/>
      <c r="AT1464" t="s">
        <v>91</v>
      </c>
      <c r="AU1464" t="s"/>
      <c r="AV1464" t="s"/>
      <c r="AW1464" t="s"/>
      <c r="AX1464" t="s"/>
      <c r="AY1464" t="n">
        <v>2939600</v>
      </c>
      <c r="AZ1464" t="s">
        <v>824</v>
      </c>
      <c r="BA1464" t="s"/>
      <c r="BB1464" t="n">
        <v>1022986</v>
      </c>
      <c r="BC1464" t="n">
        <v>-16.733828</v>
      </c>
      <c r="BD1464" t="n">
        <v>28.080048</v>
      </c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93</v>
      </c>
    </row>
    <row r="1465" spans="1:70">
      <c r="A1465" t="s">
        <v>70</v>
      </c>
      <c r="B1465" t="s">
        <v>71</v>
      </c>
      <c r="C1465" t="s">
        <v>72</v>
      </c>
      <c r="D1465" t="n">
        <v>2</v>
      </c>
      <c r="E1465" t="s">
        <v>823</v>
      </c>
      <c r="F1465" t="n">
        <v>431767</v>
      </c>
      <c r="G1465" t="s">
        <v>74</v>
      </c>
      <c r="H1465" t="s">
        <v>75</v>
      </c>
      <c r="I1465" t="s"/>
      <c r="J1465" t="s">
        <v>76</v>
      </c>
      <c r="K1465" t="n">
        <v>148</v>
      </c>
      <c r="L1465" t="s">
        <v>77</v>
      </c>
      <c r="M1465" t="s"/>
      <c r="N1465" t="s">
        <v>78</v>
      </c>
      <c r="O1465" t="s">
        <v>79</v>
      </c>
      <c r="P1465" t="s">
        <v>823</v>
      </c>
      <c r="Q1465" t="s"/>
      <c r="R1465" t="s">
        <v>80</v>
      </c>
      <c r="S1465" t="s">
        <v>123</v>
      </c>
      <c r="T1465" t="s">
        <v>82</v>
      </c>
      <c r="U1465" t="s"/>
      <c r="V1465" t="s">
        <v>83</v>
      </c>
      <c r="W1465" t="s">
        <v>84</v>
      </c>
      <c r="X1465" t="s"/>
      <c r="Y1465" t="s">
        <v>85</v>
      </c>
      <c r="Z1465">
        <f>HYPERLINK("https://hotelmonitor-cachepage.eclerx.com/savepage/tk_15432199817649188_sr_2047.html","info")</f>
        <v/>
      </c>
      <c r="AA1465" t="n">
        <v>110519</v>
      </c>
      <c r="AB1465" t="s"/>
      <c r="AC1465" t="s"/>
      <c r="AD1465" t="s">
        <v>86</v>
      </c>
      <c r="AE1465" t="s"/>
      <c r="AF1465" t="s"/>
      <c r="AG1465" t="s"/>
      <c r="AH1465" t="s"/>
      <c r="AI1465" t="s"/>
      <c r="AJ1465" t="s"/>
      <c r="AK1465" t="s">
        <v>87</v>
      </c>
      <c r="AL1465" t="s"/>
      <c r="AM1465" t="s"/>
      <c r="AN1465" t="s">
        <v>87</v>
      </c>
      <c r="AO1465" t="s">
        <v>88</v>
      </c>
      <c r="AP1465" t="n">
        <v>134</v>
      </c>
      <c r="AQ1465" t="s">
        <v>89</v>
      </c>
      <c r="AR1465" t="s">
        <v>109</v>
      </c>
      <c r="AS1465" t="s"/>
      <c r="AT1465" t="s">
        <v>91</v>
      </c>
      <c r="AU1465" t="s"/>
      <c r="AV1465" t="s"/>
      <c r="AW1465" t="s"/>
      <c r="AX1465" t="s"/>
      <c r="AY1465" t="n">
        <v>2939600</v>
      </c>
      <c r="AZ1465" t="s">
        <v>824</v>
      </c>
      <c r="BA1465" t="s"/>
      <c r="BB1465" t="n">
        <v>1022986</v>
      </c>
      <c r="BC1465" t="n">
        <v>-16.733828</v>
      </c>
      <c r="BD1465" t="n">
        <v>28.080048</v>
      </c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93</v>
      </c>
    </row>
    <row r="1466" spans="1:70">
      <c r="A1466" t="s">
        <v>70</v>
      </c>
      <c r="B1466" t="s">
        <v>71</v>
      </c>
      <c r="C1466" t="s">
        <v>72</v>
      </c>
      <c r="D1466" t="n">
        <v>2</v>
      </c>
      <c r="E1466" t="s">
        <v>823</v>
      </c>
      <c r="F1466" t="n">
        <v>431767</v>
      </c>
      <c r="G1466" t="s">
        <v>74</v>
      </c>
      <c r="H1466" t="s">
        <v>75</v>
      </c>
      <c r="I1466" t="s"/>
      <c r="J1466" t="s">
        <v>76</v>
      </c>
      <c r="K1466" t="n">
        <v>149</v>
      </c>
      <c r="L1466" t="s">
        <v>77</v>
      </c>
      <c r="M1466" t="s"/>
      <c r="N1466" t="s">
        <v>78</v>
      </c>
      <c r="O1466" t="s">
        <v>79</v>
      </c>
      <c r="P1466" t="s">
        <v>823</v>
      </c>
      <c r="Q1466" t="s"/>
      <c r="R1466" t="s">
        <v>80</v>
      </c>
      <c r="S1466" t="s">
        <v>129</v>
      </c>
      <c r="T1466" t="s">
        <v>82</v>
      </c>
      <c r="U1466" t="s"/>
      <c r="V1466" t="s">
        <v>83</v>
      </c>
      <c r="W1466" t="s">
        <v>84</v>
      </c>
      <c r="X1466" t="s"/>
      <c r="Y1466" t="s">
        <v>85</v>
      </c>
      <c r="Z1466">
        <f>HYPERLINK("https://hotelmonitor-cachepage.eclerx.com/savepage/tk_15432199817649188_sr_2047.html","info")</f>
        <v/>
      </c>
      <c r="AA1466" t="n">
        <v>110519</v>
      </c>
      <c r="AB1466" t="s"/>
      <c r="AC1466" t="s"/>
      <c r="AD1466" t="s">
        <v>86</v>
      </c>
      <c r="AE1466" t="s"/>
      <c r="AF1466" t="s"/>
      <c r="AG1466" t="s"/>
      <c r="AH1466" t="s"/>
      <c r="AI1466" t="s"/>
      <c r="AJ1466" t="s"/>
      <c r="AK1466" t="s">
        <v>87</v>
      </c>
      <c r="AL1466" t="s"/>
      <c r="AM1466" t="s"/>
      <c r="AN1466" t="s">
        <v>87</v>
      </c>
      <c r="AO1466" t="s">
        <v>88</v>
      </c>
      <c r="AP1466" t="n">
        <v>134</v>
      </c>
      <c r="AQ1466" t="s">
        <v>89</v>
      </c>
      <c r="AR1466" t="s">
        <v>116</v>
      </c>
      <c r="AS1466" t="s"/>
      <c r="AT1466" t="s">
        <v>91</v>
      </c>
      <c r="AU1466" t="s"/>
      <c r="AV1466" t="s"/>
      <c r="AW1466" t="s"/>
      <c r="AX1466" t="s"/>
      <c r="AY1466" t="n">
        <v>2939600</v>
      </c>
      <c r="AZ1466" t="s">
        <v>824</v>
      </c>
      <c r="BA1466" t="s"/>
      <c r="BB1466" t="n">
        <v>1022986</v>
      </c>
      <c r="BC1466" t="n">
        <v>-16.733828</v>
      </c>
      <c r="BD1466" t="n">
        <v>28.080048</v>
      </c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93</v>
      </c>
    </row>
    <row r="1467" spans="1:70">
      <c r="A1467" t="s">
        <v>70</v>
      </c>
      <c r="B1467" t="s">
        <v>71</v>
      </c>
      <c r="C1467" t="s">
        <v>72</v>
      </c>
      <c r="D1467" t="n">
        <v>2</v>
      </c>
      <c r="E1467" t="s">
        <v>823</v>
      </c>
      <c r="F1467" t="n">
        <v>431767</v>
      </c>
      <c r="G1467" t="s">
        <v>74</v>
      </c>
      <c r="H1467" t="s">
        <v>75</v>
      </c>
      <c r="I1467" t="s"/>
      <c r="J1467" t="s">
        <v>76</v>
      </c>
      <c r="K1467" t="n">
        <v>159</v>
      </c>
      <c r="L1467" t="s">
        <v>77</v>
      </c>
      <c r="M1467" t="s"/>
      <c r="N1467" t="s">
        <v>78</v>
      </c>
      <c r="O1467" t="s">
        <v>79</v>
      </c>
      <c r="P1467" t="s">
        <v>823</v>
      </c>
      <c r="Q1467" t="s"/>
      <c r="R1467" t="s">
        <v>80</v>
      </c>
      <c r="S1467" t="s">
        <v>704</v>
      </c>
      <c r="T1467" t="s">
        <v>82</v>
      </c>
      <c r="U1467" t="s"/>
      <c r="V1467" t="s">
        <v>83</v>
      </c>
      <c r="W1467" t="s">
        <v>84</v>
      </c>
      <c r="X1467" t="s"/>
      <c r="Y1467" t="s">
        <v>85</v>
      </c>
      <c r="Z1467">
        <f>HYPERLINK("https://hotelmonitor-cachepage.eclerx.com/savepage/tk_15432199817649188_sr_2047.html","info")</f>
        <v/>
      </c>
      <c r="AA1467" t="n">
        <v>110519</v>
      </c>
      <c r="AB1467" t="s"/>
      <c r="AC1467" t="s"/>
      <c r="AD1467" t="s">
        <v>86</v>
      </c>
      <c r="AE1467" t="s"/>
      <c r="AF1467" t="s"/>
      <c r="AG1467" t="s"/>
      <c r="AH1467" t="s"/>
      <c r="AI1467" t="s"/>
      <c r="AJ1467" t="s"/>
      <c r="AK1467" t="s">
        <v>87</v>
      </c>
      <c r="AL1467" t="s"/>
      <c r="AM1467" t="s"/>
      <c r="AN1467" t="s">
        <v>87</v>
      </c>
      <c r="AO1467" t="s">
        <v>88</v>
      </c>
      <c r="AP1467" t="n">
        <v>134</v>
      </c>
      <c r="AQ1467" t="s">
        <v>89</v>
      </c>
      <c r="AR1467" t="s">
        <v>106</v>
      </c>
      <c r="AS1467" t="s"/>
      <c r="AT1467" t="s">
        <v>91</v>
      </c>
      <c r="AU1467" t="s"/>
      <c r="AV1467" t="s"/>
      <c r="AW1467" t="s"/>
      <c r="AX1467" t="s"/>
      <c r="AY1467" t="n">
        <v>2939600</v>
      </c>
      <c r="AZ1467" t="s">
        <v>824</v>
      </c>
      <c r="BA1467" t="s"/>
      <c r="BB1467" t="n">
        <v>1022986</v>
      </c>
      <c r="BC1467" t="n">
        <v>-16.733828</v>
      </c>
      <c r="BD1467" t="n">
        <v>28.080048</v>
      </c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93</v>
      </c>
    </row>
    <row r="1468" spans="1:70">
      <c r="A1468" t="s">
        <v>70</v>
      </c>
      <c r="B1468" t="s">
        <v>71</v>
      </c>
      <c r="C1468" t="s">
        <v>72</v>
      </c>
      <c r="D1468" t="n">
        <v>2</v>
      </c>
      <c r="E1468" t="s">
        <v>823</v>
      </c>
      <c r="F1468" t="n">
        <v>431767</v>
      </c>
      <c r="G1468" t="s">
        <v>74</v>
      </c>
      <c r="H1468" t="s">
        <v>75</v>
      </c>
      <c r="I1468" t="s"/>
      <c r="J1468" t="s">
        <v>76</v>
      </c>
      <c r="K1468" t="n">
        <v>150</v>
      </c>
      <c r="L1468" t="s">
        <v>77</v>
      </c>
      <c r="M1468" t="s"/>
      <c r="N1468" t="s">
        <v>78</v>
      </c>
      <c r="O1468" t="s">
        <v>79</v>
      </c>
      <c r="P1468" t="s">
        <v>823</v>
      </c>
      <c r="Q1468" t="s"/>
      <c r="R1468" t="s">
        <v>80</v>
      </c>
      <c r="S1468" t="s">
        <v>525</v>
      </c>
      <c r="T1468" t="s">
        <v>82</v>
      </c>
      <c r="U1468" t="s"/>
      <c r="V1468" t="s">
        <v>83</v>
      </c>
      <c r="W1468" t="s">
        <v>84</v>
      </c>
      <c r="X1468" t="s"/>
      <c r="Y1468" t="s">
        <v>85</v>
      </c>
      <c r="Z1468">
        <f>HYPERLINK("https://hotelmonitor-cachepage.eclerx.com/savepage/tk_15432199817649188_sr_2047.html","info")</f>
        <v/>
      </c>
      <c r="AA1468" t="n">
        <v>110519</v>
      </c>
      <c r="AB1468" t="s"/>
      <c r="AC1468" t="s"/>
      <c r="AD1468" t="s">
        <v>86</v>
      </c>
      <c r="AE1468" t="s"/>
      <c r="AF1468" t="s"/>
      <c r="AG1468" t="s"/>
      <c r="AH1468" t="s"/>
      <c r="AI1468" t="s"/>
      <c r="AJ1468" t="s"/>
      <c r="AK1468" t="s">
        <v>87</v>
      </c>
      <c r="AL1468" t="s"/>
      <c r="AM1468" t="s"/>
      <c r="AN1468" t="s">
        <v>87</v>
      </c>
      <c r="AO1468" t="s">
        <v>88</v>
      </c>
      <c r="AP1468" t="n">
        <v>134</v>
      </c>
      <c r="AQ1468" t="s">
        <v>89</v>
      </c>
      <c r="AR1468" t="s">
        <v>111</v>
      </c>
      <c r="AS1468" t="s"/>
      <c r="AT1468" t="s">
        <v>91</v>
      </c>
      <c r="AU1468" t="s"/>
      <c r="AV1468" t="s"/>
      <c r="AW1468" t="s"/>
      <c r="AX1468" t="s"/>
      <c r="AY1468" t="n">
        <v>2939600</v>
      </c>
      <c r="AZ1468" t="s">
        <v>824</v>
      </c>
      <c r="BA1468" t="s"/>
      <c r="BB1468" t="n">
        <v>1022986</v>
      </c>
      <c r="BC1468" t="n">
        <v>-16.733828</v>
      </c>
      <c r="BD1468" t="n">
        <v>28.080048</v>
      </c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93</v>
      </c>
    </row>
    <row r="1469" spans="1:70">
      <c r="A1469" t="s">
        <v>70</v>
      </c>
      <c r="B1469" t="s">
        <v>71</v>
      </c>
      <c r="C1469" t="s">
        <v>72</v>
      </c>
      <c r="D1469" t="n">
        <v>2</v>
      </c>
      <c r="E1469" t="s">
        <v>823</v>
      </c>
      <c r="F1469" t="n">
        <v>431767</v>
      </c>
      <c r="G1469" t="s">
        <v>74</v>
      </c>
      <c r="H1469" t="s">
        <v>75</v>
      </c>
      <c r="I1469" t="s"/>
      <c r="J1469" t="s">
        <v>76</v>
      </c>
      <c r="K1469" t="n">
        <v>143</v>
      </c>
      <c r="L1469" t="s">
        <v>77</v>
      </c>
      <c r="M1469" t="s"/>
      <c r="N1469" t="s">
        <v>78</v>
      </c>
      <c r="O1469" t="s">
        <v>79</v>
      </c>
      <c r="P1469" t="s">
        <v>823</v>
      </c>
      <c r="Q1469" t="s"/>
      <c r="R1469" t="s">
        <v>80</v>
      </c>
      <c r="S1469" t="s">
        <v>288</v>
      </c>
      <c r="T1469" t="s">
        <v>82</v>
      </c>
      <c r="U1469" t="s"/>
      <c r="V1469" t="s">
        <v>83</v>
      </c>
      <c r="W1469" t="s">
        <v>84</v>
      </c>
      <c r="X1469" t="s"/>
      <c r="Y1469" t="s">
        <v>85</v>
      </c>
      <c r="Z1469">
        <f>HYPERLINK("https://hotelmonitor-cachepage.eclerx.com/savepage/tk_15432199817649188_sr_2047.html","info")</f>
        <v/>
      </c>
      <c r="AA1469" t="n">
        <v>110519</v>
      </c>
      <c r="AB1469" t="s"/>
      <c r="AC1469" t="s"/>
      <c r="AD1469" t="s">
        <v>86</v>
      </c>
      <c r="AE1469" t="s"/>
      <c r="AF1469" t="s"/>
      <c r="AG1469" t="s"/>
      <c r="AH1469" t="s"/>
      <c r="AI1469" t="s"/>
      <c r="AJ1469" t="s"/>
      <c r="AK1469" t="s">
        <v>87</v>
      </c>
      <c r="AL1469" t="s"/>
      <c r="AM1469" t="s"/>
      <c r="AN1469" t="s">
        <v>87</v>
      </c>
      <c r="AO1469" t="s">
        <v>88</v>
      </c>
      <c r="AP1469" t="n">
        <v>134</v>
      </c>
      <c r="AQ1469" t="s">
        <v>89</v>
      </c>
      <c r="AR1469" t="s">
        <v>99</v>
      </c>
      <c r="AS1469" t="s"/>
      <c r="AT1469" t="s">
        <v>91</v>
      </c>
      <c r="AU1469" t="s"/>
      <c r="AV1469" t="s"/>
      <c r="AW1469" t="s"/>
      <c r="AX1469" t="s"/>
      <c r="AY1469" t="n">
        <v>2939600</v>
      </c>
      <c r="AZ1469" t="s">
        <v>824</v>
      </c>
      <c r="BA1469" t="s"/>
      <c r="BB1469" t="n">
        <v>1022986</v>
      </c>
      <c r="BC1469" t="n">
        <v>-16.733828</v>
      </c>
      <c r="BD1469" t="n">
        <v>28.080048</v>
      </c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93</v>
      </c>
    </row>
    <row r="1470" spans="1:70">
      <c r="A1470" t="s">
        <v>70</v>
      </c>
      <c r="B1470" t="s">
        <v>71</v>
      </c>
      <c r="C1470" t="s">
        <v>72</v>
      </c>
      <c r="D1470" t="n">
        <v>2</v>
      </c>
      <c r="E1470" t="s">
        <v>823</v>
      </c>
      <c r="F1470" t="n">
        <v>431767</v>
      </c>
      <c r="G1470" t="s">
        <v>74</v>
      </c>
      <c r="H1470" t="s">
        <v>75</v>
      </c>
      <c r="I1470" t="s"/>
      <c r="J1470" t="s">
        <v>76</v>
      </c>
      <c r="K1470" t="n">
        <v>158</v>
      </c>
      <c r="L1470" t="s">
        <v>77</v>
      </c>
      <c r="M1470" t="s"/>
      <c r="N1470" t="s">
        <v>78</v>
      </c>
      <c r="O1470" t="s">
        <v>79</v>
      </c>
      <c r="P1470" t="s">
        <v>823</v>
      </c>
      <c r="Q1470" t="s"/>
      <c r="R1470" t="s">
        <v>80</v>
      </c>
      <c r="S1470" t="s">
        <v>127</v>
      </c>
      <c r="T1470" t="s">
        <v>82</v>
      </c>
      <c r="U1470" t="s"/>
      <c r="V1470" t="s">
        <v>83</v>
      </c>
      <c r="W1470" t="s">
        <v>84</v>
      </c>
      <c r="X1470" t="s"/>
      <c r="Y1470" t="s">
        <v>85</v>
      </c>
      <c r="Z1470">
        <f>HYPERLINK("https://hotelmonitor-cachepage.eclerx.com/savepage/tk_15432199817649188_sr_2047.html","info")</f>
        <v/>
      </c>
      <c r="AA1470" t="n">
        <v>110519</v>
      </c>
      <c r="AB1470" t="s"/>
      <c r="AC1470" t="s"/>
      <c r="AD1470" t="s">
        <v>86</v>
      </c>
      <c r="AE1470" t="s"/>
      <c r="AF1470" t="s"/>
      <c r="AG1470" t="s"/>
      <c r="AH1470" t="s"/>
      <c r="AI1470" t="s"/>
      <c r="AJ1470" t="s"/>
      <c r="AK1470" t="s">
        <v>87</v>
      </c>
      <c r="AL1470" t="s"/>
      <c r="AM1470" t="s"/>
      <c r="AN1470" t="s">
        <v>87</v>
      </c>
      <c r="AO1470" t="s">
        <v>88</v>
      </c>
      <c r="AP1470" t="n">
        <v>134</v>
      </c>
      <c r="AQ1470" t="s">
        <v>89</v>
      </c>
      <c r="AR1470" t="s">
        <v>107</v>
      </c>
      <c r="AS1470" t="s"/>
      <c r="AT1470" t="s">
        <v>91</v>
      </c>
      <c r="AU1470" t="s"/>
      <c r="AV1470" t="s"/>
      <c r="AW1470" t="s"/>
      <c r="AX1470" t="s"/>
      <c r="AY1470" t="n">
        <v>2939600</v>
      </c>
      <c r="AZ1470" t="s">
        <v>824</v>
      </c>
      <c r="BA1470" t="s"/>
      <c r="BB1470" t="n">
        <v>1022986</v>
      </c>
      <c r="BC1470" t="n">
        <v>-16.733828</v>
      </c>
      <c r="BD1470" t="n">
        <v>28.080048</v>
      </c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93</v>
      </c>
    </row>
    <row r="1471" spans="1:70">
      <c r="A1471" t="s">
        <v>70</v>
      </c>
      <c r="B1471" t="s">
        <v>71</v>
      </c>
      <c r="C1471" t="s">
        <v>72</v>
      </c>
      <c r="D1471" t="n">
        <v>2</v>
      </c>
      <c r="E1471" t="s">
        <v>825</v>
      </c>
      <c r="F1471" t="s"/>
      <c r="G1471" t="s">
        <v>74</v>
      </c>
      <c r="H1471" t="s">
        <v>75</v>
      </c>
      <c r="I1471" t="s"/>
      <c r="J1471" t="s">
        <v>76</v>
      </c>
      <c r="K1471" t="n">
        <v>52</v>
      </c>
      <c r="L1471" t="s">
        <v>77</v>
      </c>
      <c r="M1471" t="s"/>
      <c r="N1471" t="s">
        <v>78</v>
      </c>
      <c r="O1471" t="s">
        <v>79</v>
      </c>
      <c r="P1471" t="s">
        <v>825</v>
      </c>
      <c r="Q1471" t="s"/>
      <c r="R1471" t="s">
        <v>80</v>
      </c>
      <c r="S1471" t="s">
        <v>491</v>
      </c>
      <c r="T1471" t="s">
        <v>82</v>
      </c>
      <c r="U1471" t="s"/>
      <c r="V1471" t="s">
        <v>83</v>
      </c>
      <c r="W1471" t="s">
        <v>84</v>
      </c>
      <c r="X1471" t="s"/>
      <c r="Y1471" t="s">
        <v>85</v>
      </c>
      <c r="Z1471">
        <f>HYPERLINK("https://hotelmonitor-cachepage.eclerx.com/savepage/tk_15432194453944979_sr_2047.html","info")</f>
        <v/>
      </c>
      <c r="AA1471" t="s"/>
      <c r="AB1471" t="s"/>
      <c r="AC1471" t="s"/>
      <c r="AD1471" t="s">
        <v>86</v>
      </c>
      <c r="AE1471" t="s"/>
      <c r="AF1471" t="s"/>
      <c r="AG1471" t="s"/>
      <c r="AH1471" t="s"/>
      <c r="AI1471" t="s"/>
      <c r="AJ1471" t="s"/>
      <c r="AK1471" t="s">
        <v>87</v>
      </c>
      <c r="AL1471" t="s"/>
      <c r="AM1471" t="s"/>
      <c r="AN1471" t="s">
        <v>87</v>
      </c>
      <c r="AO1471" t="s">
        <v>88</v>
      </c>
      <c r="AP1471" t="n">
        <v>59</v>
      </c>
      <c r="AQ1471" t="s">
        <v>89</v>
      </c>
      <c r="AR1471" t="s">
        <v>71</v>
      </c>
      <c r="AS1471" t="s"/>
      <c r="AT1471" t="s">
        <v>91</v>
      </c>
      <c r="AU1471" t="s"/>
      <c r="AV1471" t="s"/>
      <c r="AW1471" t="s"/>
      <c r="AX1471" t="s"/>
      <c r="AY1471" t="s"/>
      <c r="AZ1471" t="s"/>
      <c r="BA1471" t="s"/>
      <c r="BB1471" t="s"/>
      <c r="BC1471" t="s"/>
      <c r="BD1471" t="s"/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93</v>
      </c>
    </row>
    <row r="1472" spans="1:70">
      <c r="A1472" t="s">
        <v>70</v>
      </c>
      <c r="B1472" t="s">
        <v>71</v>
      </c>
      <c r="C1472" t="s">
        <v>72</v>
      </c>
      <c r="D1472" t="n">
        <v>2</v>
      </c>
      <c r="E1472" t="s">
        <v>825</v>
      </c>
      <c r="F1472" t="s"/>
      <c r="G1472" t="s">
        <v>74</v>
      </c>
      <c r="H1472" t="s">
        <v>75</v>
      </c>
      <c r="I1472" t="s"/>
      <c r="J1472" t="s">
        <v>76</v>
      </c>
      <c r="K1472" t="n">
        <v>52</v>
      </c>
      <c r="L1472" t="s">
        <v>77</v>
      </c>
      <c r="M1472" t="s"/>
      <c r="N1472" t="s">
        <v>78</v>
      </c>
      <c r="O1472" t="s">
        <v>79</v>
      </c>
      <c r="P1472" t="s">
        <v>825</v>
      </c>
      <c r="Q1472" t="s"/>
      <c r="R1472" t="s">
        <v>80</v>
      </c>
      <c r="S1472" t="s">
        <v>491</v>
      </c>
      <c r="T1472" t="s">
        <v>82</v>
      </c>
      <c r="U1472" t="s"/>
      <c r="V1472" t="s">
        <v>83</v>
      </c>
      <c r="W1472" t="s">
        <v>84</v>
      </c>
      <c r="X1472" t="s"/>
      <c r="Y1472" t="s">
        <v>85</v>
      </c>
      <c r="Z1472">
        <f>HYPERLINK("https://hotelmonitor-cachepage.eclerx.com/savepage/tk_15432194453944979_sr_2047.html","info")</f>
        <v/>
      </c>
      <c r="AA1472" t="s"/>
      <c r="AB1472" t="s"/>
      <c r="AC1472" t="s"/>
      <c r="AD1472" t="s">
        <v>86</v>
      </c>
      <c r="AE1472" t="s"/>
      <c r="AF1472" t="s"/>
      <c r="AG1472" t="s"/>
      <c r="AH1472" t="s"/>
      <c r="AI1472" t="s"/>
      <c r="AJ1472" t="s"/>
      <c r="AK1472" t="s">
        <v>87</v>
      </c>
      <c r="AL1472" t="s"/>
      <c r="AM1472" t="s"/>
      <c r="AN1472" t="s">
        <v>87</v>
      </c>
      <c r="AO1472" t="s">
        <v>88</v>
      </c>
      <c r="AP1472" t="n">
        <v>59</v>
      </c>
      <c r="AQ1472" t="s">
        <v>89</v>
      </c>
      <c r="AR1472" t="s">
        <v>414</v>
      </c>
      <c r="AS1472" t="s"/>
      <c r="AT1472" t="s">
        <v>91</v>
      </c>
      <c r="AU1472" t="s"/>
      <c r="AV1472" t="s"/>
      <c r="AW1472" t="s"/>
      <c r="AX1472" t="s"/>
      <c r="AY1472" t="s"/>
      <c r="AZ1472" t="s"/>
      <c r="BA1472" t="s"/>
      <c r="BB1472" t="s"/>
      <c r="BC1472" t="s"/>
      <c r="BD1472" t="s"/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93</v>
      </c>
    </row>
    <row r="1473" spans="1:70">
      <c r="A1473" t="s">
        <v>70</v>
      </c>
      <c r="B1473" t="s">
        <v>71</v>
      </c>
      <c r="C1473" t="s">
        <v>72</v>
      </c>
      <c r="D1473" t="n">
        <v>2</v>
      </c>
      <c r="E1473" t="s">
        <v>826</v>
      </c>
      <c r="F1473" t="s"/>
      <c r="G1473" t="s">
        <v>74</v>
      </c>
      <c r="H1473" t="s">
        <v>75</v>
      </c>
      <c r="I1473" t="s"/>
      <c r="J1473" t="s">
        <v>76</v>
      </c>
      <c r="K1473" t="n">
        <v>47</v>
      </c>
      <c r="L1473" t="s">
        <v>77</v>
      </c>
      <c r="M1473" t="s"/>
      <c r="N1473" t="s">
        <v>78</v>
      </c>
      <c r="O1473" t="s">
        <v>79</v>
      </c>
      <c r="P1473" t="s">
        <v>826</v>
      </c>
      <c r="Q1473" t="s"/>
      <c r="R1473" t="s">
        <v>80</v>
      </c>
      <c r="S1473" t="s">
        <v>286</v>
      </c>
      <c r="T1473" t="s">
        <v>82</v>
      </c>
      <c r="U1473" t="s"/>
      <c r="V1473" t="s">
        <v>83</v>
      </c>
      <c r="W1473" t="s">
        <v>84</v>
      </c>
      <c r="X1473" t="s"/>
      <c r="Y1473" t="s">
        <v>85</v>
      </c>
      <c r="Z1473">
        <f>HYPERLINK("https://hotelmonitor-cachepage.eclerx.com/savepage/tk_15432241923405929_sr_2047.html","info")</f>
        <v/>
      </c>
      <c r="AA1473" t="s"/>
      <c r="AB1473" t="s"/>
      <c r="AC1473" t="s"/>
      <c r="AD1473" t="s">
        <v>86</v>
      </c>
      <c r="AE1473" t="s"/>
      <c r="AF1473" t="s"/>
      <c r="AG1473" t="s"/>
      <c r="AH1473" t="s"/>
      <c r="AI1473" t="s"/>
      <c r="AJ1473" t="s"/>
      <c r="AK1473" t="s">
        <v>87</v>
      </c>
      <c r="AL1473" t="s"/>
      <c r="AM1473" t="s"/>
      <c r="AN1473" t="s">
        <v>87</v>
      </c>
      <c r="AO1473" t="s">
        <v>88</v>
      </c>
      <c r="AP1473" t="n">
        <v>727</v>
      </c>
      <c r="AQ1473" t="s">
        <v>89</v>
      </c>
      <c r="AR1473" t="s">
        <v>146</v>
      </c>
      <c r="AS1473" t="s"/>
      <c r="AT1473" t="s">
        <v>91</v>
      </c>
      <c r="AU1473" t="s"/>
      <c r="AV1473" t="s"/>
      <c r="AW1473" t="s"/>
      <c r="AX1473" t="s"/>
      <c r="AY1473" t="s"/>
      <c r="AZ1473" t="s"/>
      <c r="BA1473" t="s"/>
      <c r="BB1473" t="s"/>
      <c r="BC1473" t="s"/>
      <c r="BD1473" t="s"/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93</v>
      </c>
    </row>
    <row r="1474" spans="1:70">
      <c r="A1474" t="s">
        <v>70</v>
      </c>
      <c r="B1474" t="s">
        <v>71</v>
      </c>
      <c r="C1474" t="s">
        <v>72</v>
      </c>
      <c r="D1474" t="n">
        <v>2</v>
      </c>
      <c r="E1474" t="s">
        <v>826</v>
      </c>
      <c r="F1474" t="s"/>
      <c r="G1474" t="s">
        <v>74</v>
      </c>
      <c r="H1474" t="s">
        <v>75</v>
      </c>
      <c r="I1474" t="s"/>
      <c r="J1474" t="s">
        <v>76</v>
      </c>
      <c r="K1474" t="n">
        <v>47</v>
      </c>
      <c r="L1474" t="s">
        <v>77</v>
      </c>
      <c r="M1474" t="s"/>
      <c r="N1474" t="s">
        <v>78</v>
      </c>
      <c r="O1474" t="s">
        <v>79</v>
      </c>
      <c r="P1474" t="s">
        <v>826</v>
      </c>
      <c r="Q1474" t="s"/>
      <c r="R1474" t="s">
        <v>80</v>
      </c>
      <c r="S1474" t="s">
        <v>286</v>
      </c>
      <c r="T1474" t="s">
        <v>82</v>
      </c>
      <c r="U1474" t="s"/>
      <c r="V1474" t="s">
        <v>83</v>
      </c>
      <c r="W1474" t="s">
        <v>84</v>
      </c>
      <c r="X1474" t="s"/>
      <c r="Y1474" t="s">
        <v>85</v>
      </c>
      <c r="Z1474">
        <f>HYPERLINK("https://hotelmonitor-cachepage.eclerx.com/savepage/tk_15432241923405929_sr_2047.html","info")</f>
        <v/>
      </c>
      <c r="AA1474" t="s"/>
      <c r="AB1474" t="s"/>
      <c r="AC1474" t="s"/>
      <c r="AD1474" t="s">
        <v>86</v>
      </c>
      <c r="AE1474" t="s"/>
      <c r="AF1474" t="s"/>
      <c r="AG1474" t="s"/>
      <c r="AH1474" t="s"/>
      <c r="AI1474" t="s"/>
      <c r="AJ1474" t="s"/>
      <c r="AK1474" t="s">
        <v>87</v>
      </c>
      <c r="AL1474" t="s"/>
      <c r="AM1474" t="s"/>
      <c r="AN1474" t="s">
        <v>87</v>
      </c>
      <c r="AO1474" t="s">
        <v>88</v>
      </c>
      <c r="AP1474" t="n">
        <v>727</v>
      </c>
      <c r="AQ1474" t="s">
        <v>89</v>
      </c>
      <c r="AR1474" t="s">
        <v>149</v>
      </c>
      <c r="AS1474" t="s"/>
      <c r="AT1474" t="s">
        <v>91</v>
      </c>
      <c r="AU1474" t="s"/>
      <c r="AV1474" t="s"/>
      <c r="AW1474" t="s"/>
      <c r="AX1474" t="s"/>
      <c r="AY1474" t="s"/>
      <c r="AZ1474" t="s"/>
      <c r="BA1474" t="s"/>
      <c r="BB1474" t="s"/>
      <c r="BC1474" t="s"/>
      <c r="BD1474" t="s"/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93</v>
      </c>
    </row>
    <row r="1475" spans="1:70">
      <c r="A1475" t="s">
        <v>70</v>
      </c>
      <c r="B1475" t="s">
        <v>71</v>
      </c>
      <c r="C1475" t="s">
        <v>72</v>
      </c>
      <c r="D1475" t="n">
        <v>2</v>
      </c>
      <c r="E1475" t="s">
        <v>827</v>
      </c>
      <c r="F1475" t="n">
        <v>72134</v>
      </c>
      <c r="G1475" t="s">
        <v>74</v>
      </c>
      <c r="H1475" t="s">
        <v>75</v>
      </c>
      <c r="I1475" t="s"/>
      <c r="J1475" t="s">
        <v>76</v>
      </c>
      <c r="K1475" t="n">
        <v>39</v>
      </c>
      <c r="L1475" t="s">
        <v>77</v>
      </c>
      <c r="M1475" t="s"/>
      <c r="N1475" t="s">
        <v>78</v>
      </c>
      <c r="O1475" t="s">
        <v>79</v>
      </c>
      <c r="P1475" t="s">
        <v>828</v>
      </c>
      <c r="Q1475" t="s"/>
      <c r="R1475" t="s">
        <v>80</v>
      </c>
      <c r="S1475" t="s">
        <v>479</v>
      </c>
      <c r="T1475" t="s">
        <v>82</v>
      </c>
      <c r="U1475" t="s"/>
      <c r="V1475" t="s">
        <v>83</v>
      </c>
      <c r="W1475" t="s">
        <v>84</v>
      </c>
      <c r="X1475" t="s"/>
      <c r="Y1475" t="s">
        <v>85</v>
      </c>
      <c r="Z1475">
        <f>HYPERLINK("https://hotelmonitor-cachepage.eclerx.com/savepage/tk_15432204872415793_sr_2047.html","info")</f>
        <v/>
      </c>
      <c r="AA1475" t="n">
        <v>9652</v>
      </c>
      <c r="AB1475" t="s"/>
      <c r="AC1475" t="s"/>
      <c r="AD1475" t="s">
        <v>86</v>
      </c>
      <c r="AE1475" t="s"/>
      <c r="AF1475" t="s"/>
      <c r="AG1475" t="s"/>
      <c r="AH1475" t="s"/>
      <c r="AI1475" t="s"/>
      <c r="AJ1475" t="s"/>
      <c r="AK1475" t="s">
        <v>87</v>
      </c>
      <c r="AL1475" t="s"/>
      <c r="AM1475" t="s"/>
      <c r="AN1475" t="s">
        <v>87</v>
      </c>
      <c r="AO1475" t="s">
        <v>88</v>
      </c>
      <c r="AP1475" t="n">
        <v>206</v>
      </c>
      <c r="AQ1475" t="s">
        <v>89</v>
      </c>
      <c r="AR1475" t="s">
        <v>95</v>
      </c>
      <c r="AS1475" t="s"/>
      <c r="AT1475" t="s">
        <v>91</v>
      </c>
      <c r="AU1475" t="s"/>
      <c r="AV1475" t="s"/>
      <c r="AW1475" t="s"/>
      <c r="AX1475" t="s"/>
      <c r="AY1475" t="n">
        <v>2268012</v>
      </c>
      <c r="AZ1475" t="s">
        <v>829</v>
      </c>
      <c r="BA1475" t="s"/>
      <c r="BB1475" t="n">
        <v>313036</v>
      </c>
      <c r="BC1475" t="n">
        <v>-16.248562</v>
      </c>
      <c r="BD1475" t="n">
        <v>28.467426</v>
      </c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93</v>
      </c>
    </row>
    <row r="1476" spans="1:70">
      <c r="A1476" t="s">
        <v>70</v>
      </c>
      <c r="B1476" t="s">
        <v>71</v>
      </c>
      <c r="C1476" t="s">
        <v>72</v>
      </c>
      <c r="D1476" t="n">
        <v>2</v>
      </c>
      <c r="E1476" t="s">
        <v>827</v>
      </c>
      <c r="F1476" t="n">
        <v>72134</v>
      </c>
      <c r="G1476" t="s">
        <v>74</v>
      </c>
      <c r="H1476" t="s">
        <v>75</v>
      </c>
      <c r="I1476" t="s"/>
      <c r="J1476" t="s">
        <v>76</v>
      </c>
      <c r="K1476" t="n">
        <v>41</v>
      </c>
      <c r="L1476" t="s">
        <v>77</v>
      </c>
      <c r="M1476" t="s"/>
      <c r="N1476" t="s">
        <v>78</v>
      </c>
      <c r="O1476" t="s">
        <v>79</v>
      </c>
      <c r="P1476" t="s">
        <v>828</v>
      </c>
      <c r="Q1476" t="s"/>
      <c r="R1476" t="s">
        <v>80</v>
      </c>
      <c r="S1476" t="s">
        <v>360</v>
      </c>
      <c r="T1476" t="s">
        <v>82</v>
      </c>
      <c r="U1476" t="s"/>
      <c r="V1476" t="s">
        <v>83</v>
      </c>
      <c r="W1476" t="s">
        <v>84</v>
      </c>
      <c r="X1476" t="s"/>
      <c r="Y1476" t="s">
        <v>85</v>
      </c>
      <c r="Z1476">
        <f>HYPERLINK("https://hotelmonitor-cachepage.eclerx.com/savepage/tk_15432204872415793_sr_2047.html","info")</f>
        <v/>
      </c>
      <c r="AA1476" t="n">
        <v>9652</v>
      </c>
      <c r="AB1476" t="s"/>
      <c r="AC1476" t="s"/>
      <c r="AD1476" t="s">
        <v>86</v>
      </c>
      <c r="AE1476" t="s"/>
      <c r="AF1476" t="s"/>
      <c r="AG1476" t="s"/>
      <c r="AH1476" t="s"/>
      <c r="AI1476" t="s"/>
      <c r="AJ1476" t="s"/>
      <c r="AK1476" t="s">
        <v>87</v>
      </c>
      <c r="AL1476" t="s"/>
      <c r="AM1476" t="s"/>
      <c r="AN1476" t="s">
        <v>87</v>
      </c>
      <c r="AO1476" t="s">
        <v>88</v>
      </c>
      <c r="AP1476" t="n">
        <v>206</v>
      </c>
      <c r="AQ1476" t="s">
        <v>89</v>
      </c>
      <c r="AR1476" t="s">
        <v>96</v>
      </c>
      <c r="AS1476" t="s"/>
      <c r="AT1476" t="s">
        <v>91</v>
      </c>
      <c r="AU1476" t="s"/>
      <c r="AV1476" t="s"/>
      <c r="AW1476" t="s"/>
      <c r="AX1476" t="s"/>
      <c r="AY1476" t="n">
        <v>2268012</v>
      </c>
      <c r="AZ1476" t="s">
        <v>829</v>
      </c>
      <c r="BA1476" t="s"/>
      <c r="BB1476" t="n">
        <v>313036</v>
      </c>
      <c r="BC1476" t="n">
        <v>-16.248562</v>
      </c>
      <c r="BD1476" t="n">
        <v>28.467426</v>
      </c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93</v>
      </c>
    </row>
    <row r="1477" spans="1:70">
      <c r="A1477" t="s">
        <v>70</v>
      </c>
      <c r="B1477" t="s">
        <v>71</v>
      </c>
      <c r="C1477" t="s">
        <v>72</v>
      </c>
      <c r="D1477" t="n">
        <v>2</v>
      </c>
      <c r="E1477" t="s">
        <v>827</v>
      </c>
      <c r="F1477" t="n">
        <v>72134</v>
      </c>
      <c r="G1477" t="s">
        <v>74</v>
      </c>
      <c r="H1477" t="s">
        <v>75</v>
      </c>
      <c r="I1477" t="s"/>
      <c r="J1477" t="s">
        <v>76</v>
      </c>
      <c r="K1477" t="n">
        <v>43</v>
      </c>
      <c r="L1477" t="s">
        <v>77</v>
      </c>
      <c r="M1477" t="s"/>
      <c r="N1477" t="s">
        <v>78</v>
      </c>
      <c r="O1477" t="s">
        <v>79</v>
      </c>
      <c r="P1477" t="s">
        <v>828</v>
      </c>
      <c r="Q1477" t="s"/>
      <c r="R1477" t="s">
        <v>80</v>
      </c>
      <c r="S1477" t="s">
        <v>191</v>
      </c>
      <c r="T1477" t="s">
        <v>82</v>
      </c>
      <c r="U1477" t="s"/>
      <c r="V1477" t="s">
        <v>83</v>
      </c>
      <c r="W1477" t="s">
        <v>84</v>
      </c>
      <c r="X1477" t="s"/>
      <c r="Y1477" t="s">
        <v>85</v>
      </c>
      <c r="Z1477">
        <f>HYPERLINK("https://hotelmonitor-cachepage.eclerx.com/savepage/tk_15432204872415793_sr_2047.html","info")</f>
        <v/>
      </c>
      <c r="AA1477" t="n">
        <v>9652</v>
      </c>
      <c r="AB1477" t="s"/>
      <c r="AC1477" t="s"/>
      <c r="AD1477" t="s">
        <v>86</v>
      </c>
      <c r="AE1477" t="s"/>
      <c r="AF1477" t="s"/>
      <c r="AG1477" t="s"/>
      <c r="AH1477" t="s"/>
      <c r="AI1477" t="s"/>
      <c r="AJ1477" t="s"/>
      <c r="AK1477" t="s">
        <v>87</v>
      </c>
      <c r="AL1477" t="s"/>
      <c r="AM1477" t="s"/>
      <c r="AN1477" t="s">
        <v>87</v>
      </c>
      <c r="AO1477" t="s">
        <v>88</v>
      </c>
      <c r="AP1477" t="n">
        <v>206</v>
      </c>
      <c r="AQ1477" t="s">
        <v>89</v>
      </c>
      <c r="AR1477" t="s">
        <v>90</v>
      </c>
      <c r="AS1477" t="s"/>
      <c r="AT1477" t="s">
        <v>91</v>
      </c>
      <c r="AU1477" t="s"/>
      <c r="AV1477" t="s"/>
      <c r="AW1477" t="s"/>
      <c r="AX1477" t="s"/>
      <c r="AY1477" t="n">
        <v>2268012</v>
      </c>
      <c r="AZ1477" t="s">
        <v>829</v>
      </c>
      <c r="BA1477" t="s"/>
      <c r="BB1477" t="n">
        <v>313036</v>
      </c>
      <c r="BC1477" t="n">
        <v>-16.248562</v>
      </c>
      <c r="BD1477" t="n">
        <v>28.467426</v>
      </c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93</v>
      </c>
    </row>
    <row r="1478" spans="1:70">
      <c r="A1478" t="s">
        <v>70</v>
      </c>
      <c r="B1478" t="s">
        <v>71</v>
      </c>
      <c r="C1478" t="s">
        <v>72</v>
      </c>
      <c r="D1478" t="n">
        <v>2</v>
      </c>
      <c r="E1478" t="s">
        <v>827</v>
      </c>
      <c r="F1478" t="n">
        <v>72134</v>
      </c>
      <c r="G1478" t="s">
        <v>74</v>
      </c>
      <c r="H1478" t="s">
        <v>75</v>
      </c>
      <c r="I1478" t="s"/>
      <c r="J1478" t="s">
        <v>76</v>
      </c>
      <c r="K1478" t="n">
        <v>53</v>
      </c>
      <c r="L1478" t="s">
        <v>77</v>
      </c>
      <c r="M1478" t="s"/>
      <c r="N1478" t="s">
        <v>78</v>
      </c>
      <c r="O1478" t="s">
        <v>79</v>
      </c>
      <c r="P1478" t="s">
        <v>828</v>
      </c>
      <c r="Q1478" t="s"/>
      <c r="R1478" t="s">
        <v>80</v>
      </c>
      <c r="S1478" t="s">
        <v>333</v>
      </c>
      <c r="T1478" t="s">
        <v>82</v>
      </c>
      <c r="U1478" t="s"/>
      <c r="V1478" t="s">
        <v>83</v>
      </c>
      <c r="W1478" t="s">
        <v>84</v>
      </c>
      <c r="X1478" t="s"/>
      <c r="Y1478" t="s">
        <v>85</v>
      </c>
      <c r="Z1478">
        <f>HYPERLINK("https://hotelmonitor-cachepage.eclerx.com/savepage/tk_15432204872415793_sr_2047.html","info")</f>
        <v/>
      </c>
      <c r="AA1478" t="n">
        <v>9652</v>
      </c>
      <c r="AB1478" t="s"/>
      <c r="AC1478" t="s"/>
      <c r="AD1478" t="s">
        <v>86</v>
      </c>
      <c r="AE1478" t="s"/>
      <c r="AF1478" t="s"/>
      <c r="AG1478" t="s"/>
      <c r="AH1478" t="s"/>
      <c r="AI1478" t="s"/>
      <c r="AJ1478" t="s"/>
      <c r="AK1478" t="s">
        <v>87</v>
      </c>
      <c r="AL1478" t="s"/>
      <c r="AM1478" t="s"/>
      <c r="AN1478" t="s">
        <v>87</v>
      </c>
      <c r="AO1478" t="s">
        <v>88</v>
      </c>
      <c r="AP1478" t="n">
        <v>206</v>
      </c>
      <c r="AQ1478" t="s">
        <v>89</v>
      </c>
      <c r="AR1478" t="s">
        <v>101</v>
      </c>
      <c r="AS1478" t="s"/>
      <c r="AT1478" t="s">
        <v>91</v>
      </c>
      <c r="AU1478" t="s"/>
      <c r="AV1478" t="s"/>
      <c r="AW1478" t="s"/>
      <c r="AX1478" t="s"/>
      <c r="AY1478" t="n">
        <v>2268012</v>
      </c>
      <c r="AZ1478" t="s">
        <v>829</v>
      </c>
      <c r="BA1478" t="s"/>
      <c r="BB1478" t="n">
        <v>313036</v>
      </c>
      <c r="BC1478" t="n">
        <v>-16.248562</v>
      </c>
      <c r="BD1478" t="n">
        <v>28.467426</v>
      </c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93</v>
      </c>
    </row>
    <row r="1479" spans="1:70">
      <c r="A1479" t="s">
        <v>70</v>
      </c>
      <c r="B1479" t="s">
        <v>71</v>
      </c>
      <c r="C1479" t="s">
        <v>72</v>
      </c>
      <c r="D1479" t="n">
        <v>2</v>
      </c>
      <c r="E1479" t="s">
        <v>827</v>
      </c>
      <c r="F1479" t="n">
        <v>72134</v>
      </c>
      <c r="G1479" t="s">
        <v>74</v>
      </c>
      <c r="H1479" t="s">
        <v>75</v>
      </c>
      <c r="I1479" t="s"/>
      <c r="J1479" t="s">
        <v>76</v>
      </c>
      <c r="K1479" t="n">
        <v>39</v>
      </c>
      <c r="L1479" t="s">
        <v>77</v>
      </c>
      <c r="M1479" t="s"/>
      <c r="N1479" t="s">
        <v>78</v>
      </c>
      <c r="O1479" t="s">
        <v>79</v>
      </c>
      <c r="P1479" t="s">
        <v>828</v>
      </c>
      <c r="Q1479" t="s"/>
      <c r="R1479" t="s">
        <v>80</v>
      </c>
      <c r="S1479" t="s">
        <v>479</v>
      </c>
      <c r="T1479" t="s">
        <v>82</v>
      </c>
      <c r="U1479" t="s"/>
      <c r="V1479" t="s">
        <v>83</v>
      </c>
      <c r="W1479" t="s">
        <v>84</v>
      </c>
      <c r="X1479" t="s"/>
      <c r="Y1479" t="s">
        <v>85</v>
      </c>
      <c r="Z1479">
        <f>HYPERLINK("https://hotelmonitor-cachepage.eclerx.com/savepage/tk_15432204872415793_sr_2047.html","info")</f>
        <v/>
      </c>
      <c r="AA1479" t="n">
        <v>9652</v>
      </c>
      <c r="AB1479" t="s"/>
      <c r="AC1479" t="s"/>
      <c r="AD1479" t="s">
        <v>86</v>
      </c>
      <c r="AE1479" t="s"/>
      <c r="AF1479" t="s"/>
      <c r="AG1479" t="s"/>
      <c r="AH1479" t="s"/>
      <c r="AI1479" t="s"/>
      <c r="AJ1479" t="s"/>
      <c r="AK1479" t="s">
        <v>87</v>
      </c>
      <c r="AL1479" t="s"/>
      <c r="AM1479" t="s"/>
      <c r="AN1479" t="s">
        <v>87</v>
      </c>
      <c r="AO1479" t="s">
        <v>88</v>
      </c>
      <c r="AP1479" t="n">
        <v>206</v>
      </c>
      <c r="AQ1479" t="s">
        <v>89</v>
      </c>
      <c r="AR1479" t="s">
        <v>97</v>
      </c>
      <c r="AS1479" t="s"/>
      <c r="AT1479" t="s">
        <v>91</v>
      </c>
      <c r="AU1479" t="s"/>
      <c r="AV1479" t="s"/>
      <c r="AW1479" t="s"/>
      <c r="AX1479" t="s"/>
      <c r="AY1479" t="n">
        <v>2268012</v>
      </c>
      <c r="AZ1479" t="s">
        <v>829</v>
      </c>
      <c r="BA1479" t="s"/>
      <c r="BB1479" t="n">
        <v>313036</v>
      </c>
      <c r="BC1479" t="n">
        <v>-16.248562</v>
      </c>
      <c r="BD1479" t="n">
        <v>28.467426</v>
      </c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93</v>
      </c>
    </row>
    <row r="1480" spans="1:70">
      <c r="A1480" t="s">
        <v>70</v>
      </c>
      <c r="B1480" t="s">
        <v>71</v>
      </c>
      <c r="C1480" t="s">
        <v>72</v>
      </c>
      <c r="D1480" t="n">
        <v>2</v>
      </c>
      <c r="E1480" t="s">
        <v>827</v>
      </c>
      <c r="F1480" t="n">
        <v>72134</v>
      </c>
      <c r="G1480" t="s">
        <v>74</v>
      </c>
      <c r="H1480" t="s">
        <v>75</v>
      </c>
      <c r="I1480" t="s"/>
      <c r="J1480" t="s">
        <v>76</v>
      </c>
      <c r="K1480" t="n">
        <v>40</v>
      </c>
      <c r="L1480" t="s">
        <v>77</v>
      </c>
      <c r="M1480" t="s"/>
      <c r="N1480" t="s">
        <v>78</v>
      </c>
      <c r="O1480" t="s">
        <v>79</v>
      </c>
      <c r="P1480" t="s">
        <v>828</v>
      </c>
      <c r="Q1480" t="s"/>
      <c r="R1480" t="s">
        <v>80</v>
      </c>
      <c r="S1480" t="s">
        <v>330</v>
      </c>
      <c r="T1480" t="s">
        <v>82</v>
      </c>
      <c r="U1480" t="s"/>
      <c r="V1480" t="s">
        <v>83</v>
      </c>
      <c r="W1480" t="s">
        <v>84</v>
      </c>
      <c r="X1480" t="s"/>
      <c r="Y1480" t="s">
        <v>85</v>
      </c>
      <c r="Z1480">
        <f>HYPERLINK("https://hotelmonitor-cachepage.eclerx.com/savepage/tk_15432204872415793_sr_2047.html","info")</f>
        <v/>
      </c>
      <c r="AA1480" t="n">
        <v>9652</v>
      </c>
      <c r="AB1480" t="s"/>
      <c r="AC1480" t="s"/>
      <c r="AD1480" t="s">
        <v>86</v>
      </c>
      <c r="AE1480" t="s"/>
      <c r="AF1480" t="s"/>
      <c r="AG1480" t="s"/>
      <c r="AH1480" t="s"/>
      <c r="AI1480" t="s"/>
      <c r="AJ1480" t="s"/>
      <c r="AK1480" t="s">
        <v>87</v>
      </c>
      <c r="AL1480" t="s"/>
      <c r="AM1480" t="s"/>
      <c r="AN1480" t="s">
        <v>87</v>
      </c>
      <c r="AO1480" t="s">
        <v>88</v>
      </c>
      <c r="AP1480" t="n">
        <v>206</v>
      </c>
      <c r="AQ1480" t="s">
        <v>89</v>
      </c>
      <c r="AR1480" t="s">
        <v>109</v>
      </c>
      <c r="AS1480" t="s"/>
      <c r="AT1480" t="s">
        <v>91</v>
      </c>
      <c r="AU1480" t="s"/>
      <c r="AV1480" t="s"/>
      <c r="AW1480" t="s"/>
      <c r="AX1480" t="s"/>
      <c r="AY1480" t="n">
        <v>2268012</v>
      </c>
      <c r="AZ1480" t="s">
        <v>829</v>
      </c>
      <c r="BA1480" t="s"/>
      <c r="BB1480" t="n">
        <v>313036</v>
      </c>
      <c r="BC1480" t="n">
        <v>-16.248562</v>
      </c>
      <c r="BD1480" t="n">
        <v>28.467426</v>
      </c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93</v>
      </c>
    </row>
    <row r="1481" spans="1:70">
      <c r="A1481" t="s">
        <v>70</v>
      </c>
      <c r="B1481" t="s">
        <v>71</v>
      </c>
      <c r="C1481" t="s">
        <v>72</v>
      </c>
      <c r="D1481" t="n">
        <v>2</v>
      </c>
      <c r="E1481" t="s">
        <v>827</v>
      </c>
      <c r="F1481" t="n">
        <v>72134</v>
      </c>
      <c r="G1481" t="s">
        <v>74</v>
      </c>
      <c r="H1481" t="s">
        <v>75</v>
      </c>
      <c r="I1481" t="s"/>
      <c r="J1481" t="s">
        <v>76</v>
      </c>
      <c r="K1481" t="n">
        <v>39</v>
      </c>
      <c r="L1481" t="s">
        <v>77</v>
      </c>
      <c r="M1481" t="s"/>
      <c r="N1481" t="s">
        <v>78</v>
      </c>
      <c r="O1481" t="s">
        <v>79</v>
      </c>
      <c r="P1481" t="s">
        <v>828</v>
      </c>
      <c r="Q1481" t="s"/>
      <c r="R1481" t="s">
        <v>80</v>
      </c>
      <c r="S1481" t="s">
        <v>479</v>
      </c>
      <c r="T1481" t="s">
        <v>82</v>
      </c>
      <c r="U1481" t="s"/>
      <c r="V1481" t="s">
        <v>83</v>
      </c>
      <c r="W1481" t="s">
        <v>84</v>
      </c>
      <c r="X1481" t="s"/>
      <c r="Y1481" t="s">
        <v>85</v>
      </c>
      <c r="Z1481">
        <f>HYPERLINK("https://hotelmonitor-cachepage.eclerx.com/savepage/tk_15432204872415793_sr_2047.html","info")</f>
        <v/>
      </c>
      <c r="AA1481" t="n">
        <v>9652</v>
      </c>
      <c r="AB1481" t="s"/>
      <c r="AC1481" t="s"/>
      <c r="AD1481" t="s">
        <v>86</v>
      </c>
      <c r="AE1481" t="s"/>
      <c r="AF1481" t="s"/>
      <c r="AG1481" t="s"/>
      <c r="AH1481" t="s"/>
      <c r="AI1481" t="s"/>
      <c r="AJ1481" t="s"/>
      <c r="AK1481" t="s">
        <v>87</v>
      </c>
      <c r="AL1481" t="s"/>
      <c r="AM1481" t="s"/>
      <c r="AN1481" t="s">
        <v>87</v>
      </c>
      <c r="AO1481" t="s">
        <v>88</v>
      </c>
      <c r="AP1481" t="n">
        <v>206</v>
      </c>
      <c r="AQ1481" t="s">
        <v>89</v>
      </c>
      <c r="AR1481" t="s">
        <v>116</v>
      </c>
      <c r="AS1481" t="s"/>
      <c r="AT1481" t="s">
        <v>91</v>
      </c>
      <c r="AU1481" t="s"/>
      <c r="AV1481" t="s"/>
      <c r="AW1481" t="s"/>
      <c r="AX1481" t="s"/>
      <c r="AY1481" t="n">
        <v>2268012</v>
      </c>
      <c r="AZ1481" t="s">
        <v>829</v>
      </c>
      <c r="BA1481" t="s"/>
      <c r="BB1481" t="n">
        <v>313036</v>
      </c>
      <c r="BC1481" t="n">
        <v>-16.248562</v>
      </c>
      <c r="BD1481" t="n">
        <v>28.467426</v>
      </c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93</v>
      </c>
    </row>
    <row r="1482" spans="1:70">
      <c r="A1482" t="s">
        <v>70</v>
      </c>
      <c r="B1482" t="s">
        <v>71</v>
      </c>
      <c r="C1482" t="s">
        <v>72</v>
      </c>
      <c r="D1482" t="n">
        <v>2</v>
      </c>
      <c r="E1482" t="s">
        <v>827</v>
      </c>
      <c r="F1482" t="n">
        <v>72134</v>
      </c>
      <c r="G1482" t="s">
        <v>74</v>
      </c>
      <c r="H1482" t="s">
        <v>75</v>
      </c>
      <c r="I1482" t="s"/>
      <c r="J1482" t="s">
        <v>76</v>
      </c>
      <c r="K1482" t="n">
        <v>39</v>
      </c>
      <c r="L1482" t="s">
        <v>77</v>
      </c>
      <c r="M1482" t="s"/>
      <c r="N1482" t="s">
        <v>78</v>
      </c>
      <c r="O1482" t="s">
        <v>79</v>
      </c>
      <c r="P1482" t="s">
        <v>828</v>
      </c>
      <c r="Q1482" t="s"/>
      <c r="R1482" t="s">
        <v>80</v>
      </c>
      <c r="S1482" t="s">
        <v>479</v>
      </c>
      <c r="T1482" t="s">
        <v>82</v>
      </c>
      <c r="U1482" t="s"/>
      <c r="V1482" t="s">
        <v>83</v>
      </c>
      <c r="W1482" t="s">
        <v>84</v>
      </c>
      <c r="X1482" t="s"/>
      <c r="Y1482" t="s">
        <v>85</v>
      </c>
      <c r="Z1482">
        <f>HYPERLINK("https://hotelmonitor-cachepage.eclerx.com/savepage/tk_15432204872415793_sr_2047.html","info")</f>
        <v/>
      </c>
      <c r="AA1482" t="n">
        <v>9652</v>
      </c>
      <c r="AB1482" t="s"/>
      <c r="AC1482" t="s"/>
      <c r="AD1482" t="s">
        <v>86</v>
      </c>
      <c r="AE1482" t="s"/>
      <c r="AF1482" t="s"/>
      <c r="AG1482" t="s"/>
      <c r="AH1482" t="s"/>
      <c r="AI1482" t="s"/>
      <c r="AJ1482" t="s"/>
      <c r="AK1482" t="s">
        <v>87</v>
      </c>
      <c r="AL1482" t="s"/>
      <c r="AM1482" t="s"/>
      <c r="AN1482" t="s">
        <v>87</v>
      </c>
      <c r="AO1482" t="s">
        <v>88</v>
      </c>
      <c r="AP1482" t="n">
        <v>206</v>
      </c>
      <c r="AQ1482" t="s">
        <v>89</v>
      </c>
      <c r="AR1482" t="s">
        <v>95</v>
      </c>
      <c r="AS1482" t="s"/>
      <c r="AT1482" t="s">
        <v>91</v>
      </c>
      <c r="AU1482" t="s"/>
      <c r="AV1482" t="s"/>
      <c r="AW1482" t="s"/>
      <c r="AX1482" t="s"/>
      <c r="AY1482" t="n">
        <v>2268012</v>
      </c>
      <c r="AZ1482" t="s">
        <v>829</v>
      </c>
      <c r="BA1482" t="s"/>
      <c r="BB1482" t="n">
        <v>313036</v>
      </c>
      <c r="BC1482" t="n">
        <v>-16.248562</v>
      </c>
      <c r="BD1482" t="n">
        <v>28.467426</v>
      </c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93</v>
      </c>
    </row>
    <row r="1483" spans="1:70">
      <c r="A1483" t="s">
        <v>70</v>
      </c>
      <c r="B1483" t="s">
        <v>71</v>
      </c>
      <c r="C1483" t="s">
        <v>72</v>
      </c>
      <c r="D1483" t="n">
        <v>2</v>
      </c>
      <c r="E1483" t="s">
        <v>827</v>
      </c>
      <c r="F1483" t="n">
        <v>72134</v>
      </c>
      <c r="G1483" t="s">
        <v>74</v>
      </c>
      <c r="H1483" t="s">
        <v>75</v>
      </c>
      <c r="I1483" t="s"/>
      <c r="J1483" t="s">
        <v>76</v>
      </c>
      <c r="K1483" t="n">
        <v>39</v>
      </c>
      <c r="L1483" t="s">
        <v>77</v>
      </c>
      <c r="M1483" t="s"/>
      <c r="N1483" t="s">
        <v>78</v>
      </c>
      <c r="O1483" t="s">
        <v>79</v>
      </c>
      <c r="P1483" t="s">
        <v>828</v>
      </c>
      <c r="Q1483" t="s"/>
      <c r="R1483" t="s">
        <v>80</v>
      </c>
      <c r="S1483" t="s">
        <v>479</v>
      </c>
      <c r="T1483" t="s">
        <v>82</v>
      </c>
      <c r="U1483" t="s"/>
      <c r="V1483" t="s">
        <v>83</v>
      </c>
      <c r="W1483" t="s">
        <v>84</v>
      </c>
      <c r="X1483" t="s"/>
      <c r="Y1483" t="s">
        <v>85</v>
      </c>
      <c r="Z1483">
        <f>HYPERLINK("https://hotelmonitor-cachepage.eclerx.com/savepage/tk_15432204872415793_sr_2047.html","info")</f>
        <v/>
      </c>
      <c r="AA1483" t="n">
        <v>9652</v>
      </c>
      <c r="AB1483" t="s"/>
      <c r="AC1483" t="s"/>
      <c r="AD1483" t="s">
        <v>86</v>
      </c>
      <c r="AE1483" t="s"/>
      <c r="AF1483" t="s"/>
      <c r="AG1483" t="s"/>
      <c r="AH1483" t="s"/>
      <c r="AI1483" t="s"/>
      <c r="AJ1483" t="s"/>
      <c r="AK1483" t="s">
        <v>87</v>
      </c>
      <c r="AL1483" t="s"/>
      <c r="AM1483" t="s"/>
      <c r="AN1483" t="s">
        <v>87</v>
      </c>
      <c r="AO1483" t="s">
        <v>88</v>
      </c>
      <c r="AP1483" t="n">
        <v>206</v>
      </c>
      <c r="AQ1483" t="s">
        <v>89</v>
      </c>
      <c r="AR1483" t="s">
        <v>111</v>
      </c>
      <c r="AS1483" t="s"/>
      <c r="AT1483" t="s">
        <v>91</v>
      </c>
      <c r="AU1483" t="s"/>
      <c r="AV1483" t="s"/>
      <c r="AW1483" t="s"/>
      <c r="AX1483" t="s"/>
      <c r="AY1483" t="n">
        <v>2268012</v>
      </c>
      <c r="AZ1483" t="s">
        <v>829</v>
      </c>
      <c r="BA1483" t="s"/>
      <c r="BB1483" t="n">
        <v>313036</v>
      </c>
      <c r="BC1483" t="n">
        <v>-16.248562</v>
      </c>
      <c r="BD1483" t="n">
        <v>28.467426</v>
      </c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93</v>
      </c>
    </row>
    <row r="1484" spans="1:70">
      <c r="A1484" t="s">
        <v>70</v>
      </c>
      <c r="B1484" t="s">
        <v>71</v>
      </c>
      <c r="C1484" t="s">
        <v>72</v>
      </c>
      <c r="D1484" t="n">
        <v>2</v>
      </c>
      <c r="E1484" t="s">
        <v>827</v>
      </c>
      <c r="F1484" t="n">
        <v>72134</v>
      </c>
      <c r="G1484" t="s">
        <v>74</v>
      </c>
      <c r="H1484" t="s">
        <v>75</v>
      </c>
      <c r="I1484" t="s"/>
      <c r="J1484" t="s">
        <v>76</v>
      </c>
      <c r="K1484" t="n">
        <v>42</v>
      </c>
      <c r="L1484" t="s">
        <v>77</v>
      </c>
      <c r="M1484" t="s"/>
      <c r="N1484" t="s">
        <v>78</v>
      </c>
      <c r="O1484" t="s">
        <v>79</v>
      </c>
      <c r="P1484" t="s">
        <v>828</v>
      </c>
      <c r="Q1484" t="s"/>
      <c r="R1484" t="s">
        <v>80</v>
      </c>
      <c r="S1484" t="s">
        <v>284</v>
      </c>
      <c r="T1484" t="s">
        <v>82</v>
      </c>
      <c r="U1484" t="s"/>
      <c r="V1484" t="s">
        <v>83</v>
      </c>
      <c r="W1484" t="s">
        <v>84</v>
      </c>
      <c r="X1484" t="s"/>
      <c r="Y1484" t="s">
        <v>85</v>
      </c>
      <c r="Z1484">
        <f>HYPERLINK("https://hotelmonitor-cachepage.eclerx.com/savepage/tk_15432204872415793_sr_2047.html","info")</f>
        <v/>
      </c>
      <c r="AA1484" t="n">
        <v>9652</v>
      </c>
      <c r="AB1484" t="s"/>
      <c r="AC1484" t="s"/>
      <c r="AD1484" t="s">
        <v>86</v>
      </c>
      <c r="AE1484" t="s"/>
      <c r="AF1484" t="s"/>
      <c r="AG1484" t="s"/>
      <c r="AH1484" t="s"/>
      <c r="AI1484" t="s"/>
      <c r="AJ1484" t="s"/>
      <c r="AK1484" t="s">
        <v>87</v>
      </c>
      <c r="AL1484" t="s"/>
      <c r="AM1484" t="s"/>
      <c r="AN1484" t="s">
        <v>87</v>
      </c>
      <c r="AO1484" t="s">
        <v>88</v>
      </c>
      <c r="AP1484" t="n">
        <v>206</v>
      </c>
      <c r="AQ1484" t="s">
        <v>89</v>
      </c>
      <c r="AR1484" t="s">
        <v>299</v>
      </c>
      <c r="AS1484" t="s"/>
      <c r="AT1484" t="s">
        <v>91</v>
      </c>
      <c r="AU1484" t="s"/>
      <c r="AV1484" t="s"/>
      <c r="AW1484" t="s"/>
      <c r="AX1484" t="s"/>
      <c r="AY1484" t="n">
        <v>2268012</v>
      </c>
      <c r="AZ1484" t="s">
        <v>829</v>
      </c>
      <c r="BA1484" t="s"/>
      <c r="BB1484" t="n">
        <v>313036</v>
      </c>
      <c r="BC1484" t="n">
        <v>-16.248562</v>
      </c>
      <c r="BD1484" t="n">
        <v>28.467426</v>
      </c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93</v>
      </c>
    </row>
    <row r="1485" spans="1:70">
      <c r="A1485" t="s">
        <v>70</v>
      </c>
      <c r="B1485" t="s">
        <v>71</v>
      </c>
      <c r="C1485" t="s">
        <v>72</v>
      </c>
      <c r="D1485" t="n">
        <v>2</v>
      </c>
      <c r="E1485" t="s">
        <v>827</v>
      </c>
      <c r="F1485" t="n">
        <v>72134</v>
      </c>
      <c r="G1485" t="s">
        <v>74</v>
      </c>
      <c r="H1485" t="s">
        <v>75</v>
      </c>
      <c r="I1485" t="s"/>
      <c r="J1485" t="s">
        <v>76</v>
      </c>
      <c r="K1485" t="n">
        <v>41</v>
      </c>
      <c r="L1485" t="s">
        <v>77</v>
      </c>
      <c r="M1485" t="s"/>
      <c r="N1485" t="s">
        <v>78</v>
      </c>
      <c r="O1485" t="s">
        <v>79</v>
      </c>
      <c r="P1485" t="s">
        <v>828</v>
      </c>
      <c r="Q1485" t="s"/>
      <c r="R1485" t="s">
        <v>80</v>
      </c>
      <c r="S1485" t="s">
        <v>360</v>
      </c>
      <c r="T1485" t="s">
        <v>82</v>
      </c>
      <c r="U1485" t="s"/>
      <c r="V1485" t="s">
        <v>83</v>
      </c>
      <c r="W1485" t="s">
        <v>84</v>
      </c>
      <c r="X1485" t="s"/>
      <c r="Y1485" t="s">
        <v>85</v>
      </c>
      <c r="Z1485">
        <f>HYPERLINK("https://hotelmonitor-cachepage.eclerx.com/savepage/tk_15432204872415793_sr_2047.html","info")</f>
        <v/>
      </c>
      <c r="AA1485" t="n">
        <v>9652</v>
      </c>
      <c r="AB1485" t="s"/>
      <c r="AC1485" t="s"/>
      <c r="AD1485" t="s">
        <v>86</v>
      </c>
      <c r="AE1485" t="s"/>
      <c r="AF1485" t="s"/>
      <c r="AG1485" t="s"/>
      <c r="AH1485" t="s"/>
      <c r="AI1485" t="s"/>
      <c r="AJ1485" t="s"/>
      <c r="AK1485" t="s">
        <v>87</v>
      </c>
      <c r="AL1485" t="s"/>
      <c r="AM1485" t="s"/>
      <c r="AN1485" t="s">
        <v>87</v>
      </c>
      <c r="AO1485" t="s">
        <v>88</v>
      </c>
      <c r="AP1485" t="n">
        <v>206</v>
      </c>
      <c r="AQ1485" t="s">
        <v>89</v>
      </c>
      <c r="AR1485" t="s">
        <v>228</v>
      </c>
      <c r="AS1485" t="s"/>
      <c r="AT1485" t="s">
        <v>91</v>
      </c>
      <c r="AU1485" t="s"/>
      <c r="AV1485" t="s"/>
      <c r="AW1485" t="s"/>
      <c r="AX1485" t="s"/>
      <c r="AY1485" t="n">
        <v>2268012</v>
      </c>
      <c r="AZ1485" t="s">
        <v>829</v>
      </c>
      <c r="BA1485" t="s"/>
      <c r="BB1485" t="n">
        <v>313036</v>
      </c>
      <c r="BC1485" t="n">
        <v>-16.248562</v>
      </c>
      <c r="BD1485" t="n">
        <v>28.467426</v>
      </c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93</v>
      </c>
    </row>
    <row r="1486" spans="1:70">
      <c r="A1486" t="s">
        <v>70</v>
      </c>
      <c r="B1486" t="s">
        <v>71</v>
      </c>
      <c r="C1486" t="s">
        <v>72</v>
      </c>
      <c r="D1486" t="n">
        <v>2</v>
      </c>
      <c r="E1486" t="s">
        <v>830</v>
      </c>
      <c r="F1486" t="s"/>
      <c r="G1486" t="s">
        <v>74</v>
      </c>
      <c r="H1486" t="s">
        <v>75</v>
      </c>
      <c r="I1486" t="s"/>
      <c r="J1486" t="s">
        <v>76</v>
      </c>
      <c r="K1486" t="n">
        <v>58</v>
      </c>
      <c r="L1486" t="s">
        <v>77</v>
      </c>
      <c r="M1486" t="s"/>
      <c r="N1486" t="s">
        <v>78</v>
      </c>
      <c r="O1486" t="s">
        <v>79</v>
      </c>
      <c r="P1486" t="s">
        <v>830</v>
      </c>
      <c r="Q1486" t="s"/>
      <c r="R1486" t="s">
        <v>80</v>
      </c>
      <c r="S1486" t="s">
        <v>376</v>
      </c>
      <c r="T1486" t="s">
        <v>82</v>
      </c>
      <c r="U1486" t="s"/>
      <c r="V1486" t="s">
        <v>83</v>
      </c>
      <c r="W1486" t="s">
        <v>84</v>
      </c>
      <c r="X1486" t="s"/>
      <c r="Y1486" t="s">
        <v>85</v>
      </c>
      <c r="Z1486">
        <f>HYPERLINK("https://hotelmonitor-cachepage.eclerx.com/savepage/tk_15432205301830463_sr_2047.html","info")</f>
        <v/>
      </c>
      <c r="AA1486" t="s"/>
      <c r="AB1486" t="s"/>
      <c r="AC1486" t="s"/>
      <c r="AD1486" t="s">
        <v>86</v>
      </c>
      <c r="AE1486" t="s"/>
      <c r="AF1486" t="s"/>
      <c r="AG1486" t="s"/>
      <c r="AH1486" t="s"/>
      <c r="AI1486" t="s"/>
      <c r="AJ1486" t="s"/>
      <c r="AK1486" t="s">
        <v>87</v>
      </c>
      <c r="AL1486" t="s"/>
      <c r="AM1486" t="s"/>
      <c r="AN1486" t="s">
        <v>87</v>
      </c>
      <c r="AO1486" t="s">
        <v>88</v>
      </c>
      <c r="AP1486" t="n">
        <v>212</v>
      </c>
      <c r="AQ1486" t="s">
        <v>89</v>
      </c>
      <c r="AR1486" t="s">
        <v>71</v>
      </c>
      <c r="AS1486" t="s"/>
      <c r="AT1486" t="s">
        <v>91</v>
      </c>
      <c r="AU1486" t="s"/>
      <c r="AV1486" t="s"/>
      <c r="AW1486" t="s"/>
      <c r="AX1486" t="s"/>
      <c r="AY1486" t="s"/>
      <c r="AZ1486" t="s"/>
      <c r="BA1486" t="s"/>
      <c r="BB1486" t="s"/>
      <c r="BC1486" t="s"/>
      <c r="BD1486" t="s"/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93</v>
      </c>
    </row>
    <row r="1487" spans="1:70">
      <c r="A1487" t="s">
        <v>70</v>
      </c>
      <c r="B1487" t="s">
        <v>71</v>
      </c>
      <c r="C1487" t="s">
        <v>72</v>
      </c>
      <c r="D1487" t="n">
        <v>2</v>
      </c>
      <c r="E1487" t="s">
        <v>831</v>
      </c>
      <c r="F1487" t="n">
        <v>6022847</v>
      </c>
      <c r="G1487" t="s">
        <v>74</v>
      </c>
      <c r="H1487" t="s">
        <v>75</v>
      </c>
      <c r="I1487" t="s"/>
      <c r="J1487" t="s">
        <v>76</v>
      </c>
      <c r="K1487" t="n">
        <v>90</v>
      </c>
      <c r="L1487" t="s">
        <v>77</v>
      </c>
      <c r="M1487" t="s"/>
      <c r="N1487" t="s">
        <v>78</v>
      </c>
      <c r="O1487" t="s">
        <v>79</v>
      </c>
      <c r="P1487" t="s">
        <v>832</v>
      </c>
      <c r="Q1487" t="s"/>
      <c r="R1487" t="s">
        <v>80</v>
      </c>
      <c r="S1487" t="s">
        <v>240</v>
      </c>
      <c r="T1487" t="s">
        <v>82</v>
      </c>
      <c r="U1487" t="s"/>
      <c r="V1487" t="s">
        <v>83</v>
      </c>
      <c r="W1487" t="s">
        <v>84</v>
      </c>
      <c r="X1487" t="s"/>
      <c r="Y1487" t="s">
        <v>85</v>
      </c>
      <c r="Z1487">
        <f>HYPERLINK("https://hotelmonitor-cachepage.eclerx.com/savepage/tk_15432195717046847_sr_2047.html","info")</f>
        <v/>
      </c>
      <c r="AA1487" t="n">
        <v>132970</v>
      </c>
      <c r="AB1487" t="s"/>
      <c r="AC1487" t="s"/>
      <c r="AD1487" t="s">
        <v>86</v>
      </c>
      <c r="AE1487" t="s"/>
      <c r="AF1487" t="s"/>
      <c r="AG1487" t="s"/>
      <c r="AH1487" t="s"/>
      <c r="AI1487" t="s"/>
      <c r="AJ1487" t="s"/>
      <c r="AK1487" t="s">
        <v>87</v>
      </c>
      <c r="AL1487" t="s"/>
      <c r="AM1487" t="s"/>
      <c r="AN1487" t="s">
        <v>87</v>
      </c>
      <c r="AO1487" t="s">
        <v>88</v>
      </c>
      <c r="AP1487" t="n">
        <v>77</v>
      </c>
      <c r="AQ1487" t="s">
        <v>89</v>
      </c>
      <c r="AR1487" t="s">
        <v>95</v>
      </c>
      <c r="AS1487" t="s"/>
      <c r="AT1487" t="s">
        <v>91</v>
      </c>
      <c r="AU1487" t="s"/>
      <c r="AV1487" t="s"/>
      <c r="AW1487" t="s"/>
      <c r="AX1487" t="s"/>
      <c r="AY1487" t="n">
        <v>2267956</v>
      </c>
      <c r="AZ1487" t="s">
        <v>833</v>
      </c>
      <c r="BA1487" t="s"/>
      <c r="BB1487" t="n">
        <v>5566661</v>
      </c>
      <c r="BC1487" t="n">
        <v>-16.81602</v>
      </c>
      <c r="BD1487" t="n">
        <v>28.29855</v>
      </c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93</v>
      </c>
    </row>
    <row r="1488" spans="1:70">
      <c r="A1488" t="s">
        <v>70</v>
      </c>
      <c r="B1488" t="s">
        <v>71</v>
      </c>
      <c r="C1488" t="s">
        <v>72</v>
      </c>
      <c r="D1488" t="n">
        <v>2</v>
      </c>
      <c r="E1488" t="s">
        <v>831</v>
      </c>
      <c r="F1488" t="n">
        <v>6022847</v>
      </c>
      <c r="G1488" t="s">
        <v>74</v>
      </c>
      <c r="H1488" t="s">
        <v>75</v>
      </c>
      <c r="I1488" t="s"/>
      <c r="J1488" t="s">
        <v>76</v>
      </c>
      <c r="K1488" t="n">
        <v>96</v>
      </c>
      <c r="L1488" t="s">
        <v>77</v>
      </c>
      <c r="M1488" t="s"/>
      <c r="N1488" t="s">
        <v>78</v>
      </c>
      <c r="O1488" t="s">
        <v>79</v>
      </c>
      <c r="P1488" t="s">
        <v>832</v>
      </c>
      <c r="Q1488" t="s"/>
      <c r="R1488" t="s">
        <v>80</v>
      </c>
      <c r="S1488" t="s">
        <v>140</v>
      </c>
      <c r="T1488" t="s">
        <v>82</v>
      </c>
      <c r="U1488" t="s"/>
      <c r="V1488" t="s">
        <v>83</v>
      </c>
      <c r="W1488" t="s">
        <v>84</v>
      </c>
      <c r="X1488" t="s"/>
      <c r="Y1488" t="s">
        <v>85</v>
      </c>
      <c r="Z1488">
        <f>HYPERLINK("https://hotelmonitor-cachepage.eclerx.com/savepage/tk_15432195717046847_sr_2047.html","info")</f>
        <v/>
      </c>
      <c r="AA1488" t="n">
        <v>132970</v>
      </c>
      <c r="AB1488" t="s"/>
      <c r="AC1488" t="s"/>
      <c r="AD1488" t="s">
        <v>86</v>
      </c>
      <c r="AE1488" t="s"/>
      <c r="AF1488" t="s"/>
      <c r="AG1488" t="s"/>
      <c r="AH1488" t="s"/>
      <c r="AI1488" t="s"/>
      <c r="AJ1488" t="s"/>
      <c r="AK1488" t="s">
        <v>87</v>
      </c>
      <c r="AL1488" t="s"/>
      <c r="AM1488" t="s"/>
      <c r="AN1488" t="s">
        <v>87</v>
      </c>
      <c r="AO1488" t="s">
        <v>88</v>
      </c>
      <c r="AP1488" t="n">
        <v>77</v>
      </c>
      <c r="AQ1488" t="s">
        <v>89</v>
      </c>
      <c r="AR1488" t="s">
        <v>96</v>
      </c>
      <c r="AS1488" t="s"/>
      <c r="AT1488" t="s">
        <v>91</v>
      </c>
      <c r="AU1488" t="s"/>
      <c r="AV1488" t="s"/>
      <c r="AW1488" t="s"/>
      <c r="AX1488" t="s"/>
      <c r="AY1488" t="n">
        <v>2267956</v>
      </c>
      <c r="AZ1488" t="s">
        <v>833</v>
      </c>
      <c r="BA1488" t="s"/>
      <c r="BB1488" t="n">
        <v>5566661</v>
      </c>
      <c r="BC1488" t="n">
        <v>-16.81602</v>
      </c>
      <c r="BD1488" t="n">
        <v>28.29855</v>
      </c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93</v>
      </c>
    </row>
    <row r="1489" spans="1:70">
      <c r="A1489" t="s">
        <v>70</v>
      </c>
      <c r="B1489" t="s">
        <v>71</v>
      </c>
      <c r="C1489" t="s">
        <v>72</v>
      </c>
      <c r="D1489" t="n">
        <v>2</v>
      </c>
      <c r="E1489" t="s">
        <v>831</v>
      </c>
      <c r="F1489" t="n">
        <v>6022847</v>
      </c>
      <c r="G1489" t="s">
        <v>74</v>
      </c>
      <c r="H1489" t="s">
        <v>75</v>
      </c>
      <c r="I1489" t="s"/>
      <c r="J1489" t="s">
        <v>76</v>
      </c>
      <c r="K1489" t="n">
        <v>90</v>
      </c>
      <c r="L1489" t="s">
        <v>77</v>
      </c>
      <c r="M1489" t="s"/>
      <c r="N1489" t="s">
        <v>78</v>
      </c>
      <c r="O1489" t="s">
        <v>79</v>
      </c>
      <c r="P1489" t="s">
        <v>832</v>
      </c>
      <c r="Q1489" t="s"/>
      <c r="R1489" t="s">
        <v>80</v>
      </c>
      <c r="S1489" t="s">
        <v>240</v>
      </c>
      <c r="T1489" t="s">
        <v>82</v>
      </c>
      <c r="U1489" t="s"/>
      <c r="V1489" t="s">
        <v>83</v>
      </c>
      <c r="W1489" t="s">
        <v>84</v>
      </c>
      <c r="X1489" t="s"/>
      <c r="Y1489" t="s">
        <v>85</v>
      </c>
      <c r="Z1489">
        <f>HYPERLINK("https://hotelmonitor-cachepage.eclerx.com/savepage/tk_15432195717046847_sr_2047.html","info")</f>
        <v/>
      </c>
      <c r="AA1489" t="n">
        <v>132970</v>
      </c>
      <c r="AB1489" t="s"/>
      <c r="AC1489" t="s"/>
      <c r="AD1489" t="s">
        <v>86</v>
      </c>
      <c r="AE1489" t="s"/>
      <c r="AF1489" t="s"/>
      <c r="AG1489" t="s"/>
      <c r="AH1489" t="s"/>
      <c r="AI1489" t="s"/>
      <c r="AJ1489" t="s"/>
      <c r="AK1489" t="s">
        <v>87</v>
      </c>
      <c r="AL1489" t="s"/>
      <c r="AM1489" t="s"/>
      <c r="AN1489" t="s">
        <v>87</v>
      </c>
      <c r="AO1489" t="s">
        <v>88</v>
      </c>
      <c r="AP1489" t="n">
        <v>77</v>
      </c>
      <c r="AQ1489" t="s">
        <v>89</v>
      </c>
      <c r="AR1489" t="s">
        <v>97</v>
      </c>
      <c r="AS1489" t="s"/>
      <c r="AT1489" t="s">
        <v>91</v>
      </c>
      <c r="AU1489" t="s"/>
      <c r="AV1489" t="s"/>
      <c r="AW1489" t="s"/>
      <c r="AX1489" t="s"/>
      <c r="AY1489" t="n">
        <v>2267956</v>
      </c>
      <c r="AZ1489" t="s">
        <v>833</v>
      </c>
      <c r="BA1489" t="s"/>
      <c r="BB1489" t="n">
        <v>5566661</v>
      </c>
      <c r="BC1489" t="n">
        <v>-16.81602</v>
      </c>
      <c r="BD1489" t="n">
        <v>28.29855</v>
      </c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93</v>
      </c>
    </row>
    <row r="1490" spans="1:70">
      <c r="A1490" t="s">
        <v>70</v>
      </c>
      <c r="B1490" t="s">
        <v>71</v>
      </c>
      <c r="C1490" t="s">
        <v>72</v>
      </c>
      <c r="D1490" t="n">
        <v>2</v>
      </c>
      <c r="E1490" t="s">
        <v>831</v>
      </c>
      <c r="F1490" t="n">
        <v>6022847</v>
      </c>
      <c r="G1490" t="s">
        <v>74</v>
      </c>
      <c r="H1490" t="s">
        <v>75</v>
      </c>
      <c r="I1490" t="s"/>
      <c r="J1490" t="s">
        <v>76</v>
      </c>
      <c r="K1490" t="n">
        <v>103</v>
      </c>
      <c r="L1490" t="s">
        <v>77</v>
      </c>
      <c r="M1490" t="s"/>
      <c r="N1490" t="s">
        <v>78</v>
      </c>
      <c r="O1490" t="s">
        <v>79</v>
      </c>
      <c r="P1490" t="s">
        <v>832</v>
      </c>
      <c r="Q1490" t="s"/>
      <c r="R1490" t="s">
        <v>80</v>
      </c>
      <c r="S1490" t="s">
        <v>279</v>
      </c>
      <c r="T1490" t="s">
        <v>82</v>
      </c>
      <c r="U1490" t="s"/>
      <c r="V1490" t="s">
        <v>83</v>
      </c>
      <c r="W1490" t="s">
        <v>84</v>
      </c>
      <c r="X1490" t="s"/>
      <c r="Y1490" t="s">
        <v>85</v>
      </c>
      <c r="Z1490">
        <f>HYPERLINK("https://hotelmonitor-cachepage.eclerx.com/savepage/tk_15432195717046847_sr_2047.html","info")</f>
        <v/>
      </c>
      <c r="AA1490" t="n">
        <v>132970</v>
      </c>
      <c r="AB1490" t="s"/>
      <c r="AC1490" t="s"/>
      <c r="AD1490" t="s">
        <v>86</v>
      </c>
      <c r="AE1490" t="s"/>
      <c r="AF1490" t="s"/>
      <c r="AG1490" t="s"/>
      <c r="AH1490" t="s"/>
      <c r="AI1490" t="s"/>
      <c r="AJ1490" t="s"/>
      <c r="AK1490" t="s">
        <v>87</v>
      </c>
      <c r="AL1490" t="s"/>
      <c r="AM1490" t="s"/>
      <c r="AN1490" t="s">
        <v>87</v>
      </c>
      <c r="AO1490" t="s">
        <v>88</v>
      </c>
      <c r="AP1490" t="n">
        <v>77</v>
      </c>
      <c r="AQ1490" t="s">
        <v>89</v>
      </c>
      <c r="AR1490" t="s">
        <v>113</v>
      </c>
      <c r="AS1490" t="s"/>
      <c r="AT1490" t="s">
        <v>91</v>
      </c>
      <c r="AU1490" t="s"/>
      <c r="AV1490" t="s"/>
      <c r="AW1490" t="s"/>
      <c r="AX1490" t="s"/>
      <c r="AY1490" t="n">
        <v>2267956</v>
      </c>
      <c r="AZ1490" t="s">
        <v>833</v>
      </c>
      <c r="BA1490" t="s"/>
      <c r="BB1490" t="n">
        <v>5566661</v>
      </c>
      <c r="BC1490" t="n">
        <v>-16.81602</v>
      </c>
      <c r="BD1490" t="n">
        <v>28.29855</v>
      </c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93</v>
      </c>
    </row>
    <row r="1491" spans="1:70">
      <c r="A1491" t="s">
        <v>70</v>
      </c>
      <c r="B1491" t="s">
        <v>71</v>
      </c>
      <c r="C1491" t="s">
        <v>72</v>
      </c>
      <c r="D1491" t="n">
        <v>2</v>
      </c>
      <c r="E1491" t="s">
        <v>831</v>
      </c>
      <c r="F1491" t="n">
        <v>6022847</v>
      </c>
      <c r="G1491" t="s">
        <v>74</v>
      </c>
      <c r="H1491" t="s">
        <v>75</v>
      </c>
      <c r="I1491" t="s"/>
      <c r="J1491" t="s">
        <v>76</v>
      </c>
      <c r="K1491" t="n">
        <v>90</v>
      </c>
      <c r="L1491" t="s">
        <v>77</v>
      </c>
      <c r="M1491" t="s"/>
      <c r="N1491" t="s">
        <v>78</v>
      </c>
      <c r="O1491" t="s">
        <v>79</v>
      </c>
      <c r="P1491" t="s">
        <v>832</v>
      </c>
      <c r="Q1491" t="s"/>
      <c r="R1491" t="s">
        <v>80</v>
      </c>
      <c r="S1491" t="s">
        <v>240</v>
      </c>
      <c r="T1491" t="s">
        <v>82</v>
      </c>
      <c r="U1491" t="s"/>
      <c r="V1491" t="s">
        <v>83</v>
      </c>
      <c r="W1491" t="s">
        <v>84</v>
      </c>
      <c r="X1491" t="s"/>
      <c r="Y1491" t="s">
        <v>85</v>
      </c>
      <c r="Z1491">
        <f>HYPERLINK("https://hotelmonitor-cachepage.eclerx.com/savepage/tk_15432195717046847_sr_2047.html","info")</f>
        <v/>
      </c>
      <c r="AA1491" t="n">
        <v>132970</v>
      </c>
      <c r="AB1491" t="s"/>
      <c r="AC1491" t="s"/>
      <c r="AD1491" t="s">
        <v>86</v>
      </c>
      <c r="AE1491" t="s"/>
      <c r="AF1491" t="s"/>
      <c r="AG1491" t="s"/>
      <c r="AH1491" t="s"/>
      <c r="AI1491" t="s"/>
      <c r="AJ1491" t="s"/>
      <c r="AK1491" t="s">
        <v>87</v>
      </c>
      <c r="AL1491" t="s"/>
      <c r="AM1491" t="s"/>
      <c r="AN1491" t="s">
        <v>87</v>
      </c>
      <c r="AO1491" t="s">
        <v>88</v>
      </c>
      <c r="AP1491" t="n">
        <v>77</v>
      </c>
      <c r="AQ1491" t="s">
        <v>89</v>
      </c>
      <c r="AR1491" t="s">
        <v>116</v>
      </c>
      <c r="AS1491" t="s"/>
      <c r="AT1491" t="s">
        <v>91</v>
      </c>
      <c r="AU1491" t="s"/>
      <c r="AV1491" t="s"/>
      <c r="AW1491" t="s"/>
      <c r="AX1491" t="s"/>
      <c r="AY1491" t="n">
        <v>2267956</v>
      </c>
      <c r="AZ1491" t="s">
        <v>833</v>
      </c>
      <c r="BA1491" t="s"/>
      <c r="BB1491" t="n">
        <v>5566661</v>
      </c>
      <c r="BC1491" t="n">
        <v>-16.81602</v>
      </c>
      <c r="BD1491" t="n">
        <v>28.29855</v>
      </c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93</v>
      </c>
    </row>
    <row r="1492" spans="1:70">
      <c r="A1492" t="s">
        <v>70</v>
      </c>
      <c r="B1492" t="s">
        <v>71</v>
      </c>
      <c r="C1492" t="s">
        <v>72</v>
      </c>
      <c r="D1492" t="n">
        <v>2</v>
      </c>
      <c r="E1492" t="s">
        <v>831</v>
      </c>
      <c r="F1492" t="n">
        <v>6022847</v>
      </c>
      <c r="G1492" t="s">
        <v>74</v>
      </c>
      <c r="H1492" t="s">
        <v>75</v>
      </c>
      <c r="I1492" t="s"/>
      <c r="J1492" t="s">
        <v>76</v>
      </c>
      <c r="K1492" t="n">
        <v>107</v>
      </c>
      <c r="L1492" t="s">
        <v>77</v>
      </c>
      <c r="M1492" t="s"/>
      <c r="N1492" t="s">
        <v>78</v>
      </c>
      <c r="O1492" t="s">
        <v>79</v>
      </c>
      <c r="P1492" t="s">
        <v>832</v>
      </c>
      <c r="Q1492" t="s"/>
      <c r="R1492" t="s">
        <v>80</v>
      </c>
      <c r="S1492" t="s">
        <v>340</v>
      </c>
      <c r="T1492" t="s">
        <v>82</v>
      </c>
      <c r="U1492" t="s"/>
      <c r="V1492" t="s">
        <v>83</v>
      </c>
      <c r="W1492" t="s">
        <v>84</v>
      </c>
      <c r="X1492" t="s"/>
      <c r="Y1492" t="s">
        <v>85</v>
      </c>
      <c r="Z1492">
        <f>HYPERLINK("https://hotelmonitor-cachepage.eclerx.com/savepage/tk_15432195717046847_sr_2047.html","info")</f>
        <v/>
      </c>
      <c r="AA1492" t="n">
        <v>132970</v>
      </c>
      <c r="AB1492" t="s"/>
      <c r="AC1492" t="s"/>
      <c r="AD1492" t="s">
        <v>86</v>
      </c>
      <c r="AE1492" t="s"/>
      <c r="AF1492" t="s"/>
      <c r="AG1492" t="s"/>
      <c r="AH1492" t="s"/>
      <c r="AI1492" t="s"/>
      <c r="AJ1492" t="s"/>
      <c r="AK1492" t="s">
        <v>87</v>
      </c>
      <c r="AL1492" t="s"/>
      <c r="AM1492" t="s"/>
      <c r="AN1492" t="s">
        <v>87</v>
      </c>
      <c r="AO1492" t="s">
        <v>88</v>
      </c>
      <c r="AP1492" t="n">
        <v>77</v>
      </c>
      <c r="AQ1492" t="s">
        <v>89</v>
      </c>
      <c r="AR1492" t="s">
        <v>111</v>
      </c>
      <c r="AS1492" t="s"/>
      <c r="AT1492" t="s">
        <v>91</v>
      </c>
      <c r="AU1492" t="s"/>
      <c r="AV1492" t="s"/>
      <c r="AW1492" t="s"/>
      <c r="AX1492" t="s"/>
      <c r="AY1492" t="n">
        <v>2267956</v>
      </c>
      <c r="AZ1492" t="s">
        <v>833</v>
      </c>
      <c r="BA1492" t="s"/>
      <c r="BB1492" t="n">
        <v>5566661</v>
      </c>
      <c r="BC1492" t="n">
        <v>-16.81602</v>
      </c>
      <c r="BD1492" t="n">
        <v>28.29855</v>
      </c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93</v>
      </c>
    </row>
    <row r="1493" spans="1:70">
      <c r="A1493" t="s">
        <v>70</v>
      </c>
      <c r="B1493" t="s">
        <v>71</v>
      </c>
      <c r="C1493" t="s">
        <v>72</v>
      </c>
      <c r="D1493" t="n">
        <v>2</v>
      </c>
      <c r="E1493" t="s">
        <v>831</v>
      </c>
      <c r="F1493" t="n">
        <v>6022847</v>
      </c>
      <c r="G1493" t="s">
        <v>74</v>
      </c>
      <c r="H1493" t="s">
        <v>75</v>
      </c>
      <c r="I1493" t="s"/>
      <c r="J1493" t="s">
        <v>76</v>
      </c>
      <c r="K1493" t="n">
        <v>93</v>
      </c>
      <c r="L1493" t="s">
        <v>77</v>
      </c>
      <c r="M1493" t="s"/>
      <c r="N1493" t="s">
        <v>78</v>
      </c>
      <c r="O1493" t="s">
        <v>79</v>
      </c>
      <c r="P1493" t="s">
        <v>832</v>
      </c>
      <c r="Q1493" t="s"/>
      <c r="R1493" t="s">
        <v>80</v>
      </c>
      <c r="S1493" t="s">
        <v>248</v>
      </c>
      <c r="T1493" t="s">
        <v>82</v>
      </c>
      <c r="U1493" t="s"/>
      <c r="V1493" t="s">
        <v>83</v>
      </c>
      <c r="W1493" t="s">
        <v>84</v>
      </c>
      <c r="X1493" t="s"/>
      <c r="Y1493" t="s">
        <v>85</v>
      </c>
      <c r="Z1493">
        <f>HYPERLINK("https://hotelmonitor-cachepage.eclerx.com/savepage/tk_15432195717046847_sr_2047.html","info")</f>
        <v/>
      </c>
      <c r="AA1493" t="n">
        <v>132970</v>
      </c>
      <c r="AB1493" t="s"/>
      <c r="AC1493" t="s"/>
      <c r="AD1493" t="s">
        <v>86</v>
      </c>
      <c r="AE1493" t="s"/>
      <c r="AF1493" t="s"/>
      <c r="AG1493" t="s"/>
      <c r="AH1493" t="s"/>
      <c r="AI1493" t="s"/>
      <c r="AJ1493" t="s"/>
      <c r="AK1493" t="s">
        <v>87</v>
      </c>
      <c r="AL1493" t="s"/>
      <c r="AM1493" t="s"/>
      <c r="AN1493" t="s">
        <v>87</v>
      </c>
      <c r="AO1493" t="s">
        <v>88</v>
      </c>
      <c r="AP1493" t="n">
        <v>77</v>
      </c>
      <c r="AQ1493" t="s">
        <v>89</v>
      </c>
      <c r="AR1493" t="s">
        <v>99</v>
      </c>
      <c r="AS1493" t="s"/>
      <c r="AT1493" t="s">
        <v>91</v>
      </c>
      <c r="AU1493" t="s"/>
      <c r="AV1493" t="s"/>
      <c r="AW1493" t="s"/>
      <c r="AX1493" t="s"/>
      <c r="AY1493" t="n">
        <v>2267956</v>
      </c>
      <c r="AZ1493" t="s">
        <v>833</v>
      </c>
      <c r="BA1493" t="s"/>
      <c r="BB1493" t="n">
        <v>5566661</v>
      </c>
      <c r="BC1493" t="n">
        <v>-16.81602</v>
      </c>
      <c r="BD1493" t="n">
        <v>28.29855</v>
      </c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93</v>
      </c>
    </row>
    <row r="1494" spans="1:70">
      <c r="A1494" t="s">
        <v>70</v>
      </c>
      <c r="B1494" t="s">
        <v>71</v>
      </c>
      <c r="C1494" t="s">
        <v>72</v>
      </c>
      <c r="D1494" t="n">
        <v>2</v>
      </c>
      <c r="E1494" t="s">
        <v>831</v>
      </c>
      <c r="F1494" t="n">
        <v>6022847</v>
      </c>
      <c r="G1494" t="s">
        <v>74</v>
      </c>
      <c r="H1494" t="s">
        <v>75</v>
      </c>
      <c r="I1494" t="s"/>
      <c r="J1494" t="s">
        <v>76</v>
      </c>
      <c r="K1494" t="n">
        <v>96</v>
      </c>
      <c r="L1494" t="s">
        <v>77</v>
      </c>
      <c r="M1494" t="s"/>
      <c r="N1494" t="s">
        <v>78</v>
      </c>
      <c r="O1494" t="s">
        <v>79</v>
      </c>
      <c r="P1494" t="s">
        <v>832</v>
      </c>
      <c r="Q1494" t="s"/>
      <c r="R1494" t="s">
        <v>80</v>
      </c>
      <c r="S1494" t="s">
        <v>140</v>
      </c>
      <c r="T1494" t="s">
        <v>82</v>
      </c>
      <c r="U1494" t="s"/>
      <c r="V1494" t="s">
        <v>83</v>
      </c>
      <c r="W1494" t="s">
        <v>84</v>
      </c>
      <c r="X1494" t="s"/>
      <c r="Y1494" t="s">
        <v>85</v>
      </c>
      <c r="Z1494">
        <f>HYPERLINK("https://hotelmonitor-cachepage.eclerx.com/savepage/tk_15432195717046847_sr_2047.html","info")</f>
        <v/>
      </c>
      <c r="AA1494" t="n">
        <v>132970</v>
      </c>
      <c r="AB1494" t="s"/>
      <c r="AC1494" t="s"/>
      <c r="AD1494" t="s">
        <v>86</v>
      </c>
      <c r="AE1494" t="s"/>
      <c r="AF1494" t="s"/>
      <c r="AG1494" t="s"/>
      <c r="AH1494" t="s"/>
      <c r="AI1494" t="s"/>
      <c r="AJ1494" t="s"/>
      <c r="AK1494" t="s">
        <v>87</v>
      </c>
      <c r="AL1494" t="s"/>
      <c r="AM1494" t="s"/>
      <c r="AN1494" t="s">
        <v>87</v>
      </c>
      <c r="AO1494" t="s">
        <v>88</v>
      </c>
      <c r="AP1494" t="n">
        <v>77</v>
      </c>
      <c r="AQ1494" t="s">
        <v>89</v>
      </c>
      <c r="AR1494" t="s">
        <v>107</v>
      </c>
      <c r="AS1494" t="s"/>
      <c r="AT1494" t="s">
        <v>91</v>
      </c>
      <c r="AU1494" t="s"/>
      <c r="AV1494" t="s"/>
      <c r="AW1494" t="s"/>
      <c r="AX1494" t="s"/>
      <c r="AY1494" t="n">
        <v>2267956</v>
      </c>
      <c r="AZ1494" t="s">
        <v>833</v>
      </c>
      <c r="BA1494" t="s"/>
      <c r="BB1494" t="n">
        <v>5566661</v>
      </c>
      <c r="BC1494" t="n">
        <v>-16.81602</v>
      </c>
      <c r="BD1494" t="n">
        <v>28.29855</v>
      </c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93</v>
      </c>
    </row>
    <row r="1495" spans="1:70">
      <c r="A1495" t="s">
        <v>70</v>
      </c>
      <c r="B1495" t="s">
        <v>71</v>
      </c>
      <c r="C1495" t="s">
        <v>72</v>
      </c>
      <c r="D1495" t="n">
        <v>2</v>
      </c>
      <c r="E1495" t="s">
        <v>831</v>
      </c>
      <c r="F1495" t="n">
        <v>6022847</v>
      </c>
      <c r="G1495" t="s">
        <v>74</v>
      </c>
      <c r="H1495" t="s">
        <v>75</v>
      </c>
      <c r="I1495" t="s"/>
      <c r="J1495" t="s">
        <v>76</v>
      </c>
      <c r="K1495" t="n">
        <v>106</v>
      </c>
      <c r="L1495" t="s">
        <v>77</v>
      </c>
      <c r="M1495" t="s"/>
      <c r="N1495" t="s">
        <v>78</v>
      </c>
      <c r="O1495" t="s">
        <v>79</v>
      </c>
      <c r="P1495" t="s">
        <v>832</v>
      </c>
      <c r="Q1495" t="s"/>
      <c r="R1495" t="s">
        <v>80</v>
      </c>
      <c r="S1495" t="s">
        <v>368</v>
      </c>
      <c r="T1495" t="s">
        <v>82</v>
      </c>
      <c r="U1495" t="s"/>
      <c r="V1495" t="s">
        <v>83</v>
      </c>
      <c r="W1495" t="s">
        <v>84</v>
      </c>
      <c r="X1495" t="s"/>
      <c r="Y1495" t="s">
        <v>85</v>
      </c>
      <c r="Z1495">
        <f>HYPERLINK("https://hotelmonitor-cachepage.eclerx.com/savepage/tk_15432195717046847_sr_2047.html","info")</f>
        <v/>
      </c>
      <c r="AA1495" t="n">
        <v>132970</v>
      </c>
      <c r="AB1495" t="s"/>
      <c r="AC1495" t="s"/>
      <c r="AD1495" t="s">
        <v>86</v>
      </c>
      <c r="AE1495" t="s"/>
      <c r="AF1495" t="s"/>
      <c r="AG1495" t="s"/>
      <c r="AH1495" t="s"/>
      <c r="AI1495" t="s"/>
      <c r="AJ1495" t="s"/>
      <c r="AK1495" t="s">
        <v>87</v>
      </c>
      <c r="AL1495" t="s"/>
      <c r="AM1495" t="s"/>
      <c r="AN1495" t="s">
        <v>87</v>
      </c>
      <c r="AO1495" t="s">
        <v>88</v>
      </c>
      <c r="AP1495" t="n">
        <v>77</v>
      </c>
      <c r="AQ1495" t="s">
        <v>89</v>
      </c>
      <c r="AR1495" t="s">
        <v>105</v>
      </c>
      <c r="AS1495" t="s"/>
      <c r="AT1495" t="s">
        <v>91</v>
      </c>
      <c r="AU1495" t="s"/>
      <c r="AV1495" t="s"/>
      <c r="AW1495" t="s"/>
      <c r="AX1495" t="s"/>
      <c r="AY1495" t="n">
        <v>2267956</v>
      </c>
      <c r="AZ1495" t="s">
        <v>833</v>
      </c>
      <c r="BA1495" t="s"/>
      <c r="BB1495" t="n">
        <v>5566661</v>
      </c>
      <c r="BC1495" t="n">
        <v>-16.81602</v>
      </c>
      <c r="BD1495" t="n">
        <v>28.29855</v>
      </c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93</v>
      </c>
    </row>
    <row r="1496" spans="1:70">
      <c r="A1496" t="s">
        <v>70</v>
      </c>
      <c r="B1496" t="s">
        <v>71</v>
      </c>
      <c r="C1496" t="s">
        <v>72</v>
      </c>
      <c r="D1496" t="n">
        <v>2</v>
      </c>
      <c r="E1496" t="s">
        <v>831</v>
      </c>
      <c r="F1496" t="n">
        <v>6022847</v>
      </c>
      <c r="G1496" t="s">
        <v>74</v>
      </c>
      <c r="H1496" t="s">
        <v>75</v>
      </c>
      <c r="I1496" t="s"/>
      <c r="J1496" t="s">
        <v>76</v>
      </c>
      <c r="K1496" t="n">
        <v>90</v>
      </c>
      <c r="L1496" t="s">
        <v>77</v>
      </c>
      <c r="M1496" t="s"/>
      <c r="N1496" t="s">
        <v>78</v>
      </c>
      <c r="O1496" t="s">
        <v>79</v>
      </c>
      <c r="P1496" t="s">
        <v>832</v>
      </c>
      <c r="Q1496" t="s"/>
      <c r="R1496" t="s">
        <v>80</v>
      </c>
      <c r="S1496" t="s">
        <v>240</v>
      </c>
      <c r="T1496" t="s">
        <v>82</v>
      </c>
      <c r="U1496" t="s"/>
      <c r="V1496" t="s">
        <v>83</v>
      </c>
      <c r="W1496" t="s">
        <v>84</v>
      </c>
      <c r="X1496" t="s"/>
      <c r="Y1496" t="s">
        <v>85</v>
      </c>
      <c r="Z1496">
        <f>HYPERLINK("https://hotelmonitor-cachepage.eclerx.com/savepage/tk_15432195717046847_sr_2047.html","info")</f>
        <v/>
      </c>
      <c r="AA1496" t="n">
        <v>132970</v>
      </c>
      <c r="AB1496" t="s"/>
      <c r="AC1496" t="s"/>
      <c r="AD1496" t="s">
        <v>86</v>
      </c>
      <c r="AE1496" t="s"/>
      <c r="AF1496" t="s"/>
      <c r="AG1496" t="s"/>
      <c r="AH1496" t="s"/>
      <c r="AI1496" t="s"/>
      <c r="AJ1496" t="s"/>
      <c r="AK1496" t="s">
        <v>87</v>
      </c>
      <c r="AL1496" t="s"/>
      <c r="AM1496" t="s"/>
      <c r="AN1496" t="s">
        <v>87</v>
      </c>
      <c r="AO1496" t="s">
        <v>88</v>
      </c>
      <c r="AP1496" t="n">
        <v>77</v>
      </c>
      <c r="AQ1496" t="s">
        <v>89</v>
      </c>
      <c r="AR1496" t="s">
        <v>95</v>
      </c>
      <c r="AS1496" t="s"/>
      <c r="AT1496" t="s">
        <v>91</v>
      </c>
      <c r="AU1496" t="s"/>
      <c r="AV1496" t="s"/>
      <c r="AW1496" t="s"/>
      <c r="AX1496" t="s"/>
      <c r="AY1496" t="n">
        <v>2267956</v>
      </c>
      <c r="AZ1496" t="s">
        <v>833</v>
      </c>
      <c r="BA1496" t="s"/>
      <c r="BB1496" t="n">
        <v>5566661</v>
      </c>
      <c r="BC1496" t="n">
        <v>-16.81602</v>
      </c>
      <c r="BD1496" t="n">
        <v>28.29855</v>
      </c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93</v>
      </c>
    </row>
    <row r="1497" spans="1:70">
      <c r="A1497" t="s">
        <v>70</v>
      </c>
      <c r="B1497" t="s">
        <v>71</v>
      </c>
      <c r="C1497" t="s">
        <v>72</v>
      </c>
      <c r="D1497" t="n">
        <v>2</v>
      </c>
      <c r="E1497" t="s">
        <v>834</v>
      </c>
      <c r="F1497" t="n">
        <v>-1</v>
      </c>
      <c r="G1497" t="s">
        <v>74</v>
      </c>
      <c r="H1497" t="s">
        <v>75</v>
      </c>
      <c r="I1497" t="s"/>
      <c r="J1497" t="s">
        <v>76</v>
      </c>
      <c r="K1497" t="n">
        <v>69</v>
      </c>
      <c r="L1497" t="s">
        <v>77</v>
      </c>
      <c r="M1497" t="s"/>
      <c r="N1497" t="s">
        <v>78</v>
      </c>
      <c r="O1497" t="s">
        <v>79</v>
      </c>
      <c r="P1497" t="s">
        <v>834</v>
      </c>
      <c r="Q1497" t="s"/>
      <c r="R1497" t="s">
        <v>80</v>
      </c>
      <c r="S1497" t="s">
        <v>354</v>
      </c>
      <c r="T1497" t="s">
        <v>82</v>
      </c>
      <c r="U1497" t="s"/>
      <c r="V1497" t="s">
        <v>83</v>
      </c>
      <c r="W1497" t="s">
        <v>84</v>
      </c>
      <c r="X1497" t="s"/>
      <c r="Y1497" t="s">
        <v>85</v>
      </c>
      <c r="Z1497">
        <f>HYPERLINK("https://hotelmonitor-cachepage.eclerx.com/savepage/tk_1543219988779414_sr_2047.html","info")</f>
        <v/>
      </c>
      <c r="AA1497" t="n">
        <v>-3668860</v>
      </c>
      <c r="AB1497" t="s"/>
      <c r="AC1497" t="s"/>
      <c r="AD1497" t="s">
        <v>86</v>
      </c>
      <c r="AE1497" t="s"/>
      <c r="AF1497" t="s"/>
      <c r="AG1497" t="s"/>
      <c r="AH1497" t="s"/>
      <c r="AI1497" t="s"/>
      <c r="AJ1497" t="s"/>
      <c r="AK1497" t="s">
        <v>87</v>
      </c>
      <c r="AL1497" t="s"/>
      <c r="AM1497" t="s"/>
      <c r="AN1497" t="s">
        <v>87</v>
      </c>
      <c r="AO1497" t="s">
        <v>88</v>
      </c>
      <c r="AP1497" t="n">
        <v>135</v>
      </c>
      <c r="AQ1497" t="s">
        <v>89</v>
      </c>
      <c r="AR1497" t="s">
        <v>99</v>
      </c>
      <c r="AS1497" t="s"/>
      <c r="AT1497" t="s">
        <v>91</v>
      </c>
      <c r="AU1497" t="s"/>
      <c r="AV1497" t="s"/>
      <c r="AW1497" t="s"/>
      <c r="AX1497" t="s"/>
      <c r="AY1497" t="n">
        <v>3668860</v>
      </c>
      <c r="AZ1497" t="s"/>
      <c r="BA1497" t="s"/>
      <c r="BB1497" t="n">
        <v>9762006</v>
      </c>
      <c r="BC1497" t="s"/>
      <c r="BD1497" t="s"/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93</v>
      </c>
    </row>
    <row r="1498" spans="1:70">
      <c r="A1498" t="s">
        <v>70</v>
      </c>
      <c r="B1498" t="s">
        <v>71</v>
      </c>
      <c r="C1498" t="s">
        <v>72</v>
      </c>
      <c r="D1498" t="n">
        <v>2</v>
      </c>
      <c r="E1498" t="s">
        <v>834</v>
      </c>
      <c r="F1498" t="n">
        <v>-1</v>
      </c>
      <c r="G1498" t="s">
        <v>74</v>
      </c>
      <c r="H1498" t="s">
        <v>75</v>
      </c>
      <c r="I1498" t="s"/>
      <c r="J1498" t="s">
        <v>76</v>
      </c>
      <c r="K1498" t="n">
        <v>74</v>
      </c>
      <c r="L1498" t="s">
        <v>77</v>
      </c>
      <c r="M1498" t="s"/>
      <c r="N1498" t="s">
        <v>78</v>
      </c>
      <c r="O1498" t="s">
        <v>79</v>
      </c>
      <c r="P1498" t="s">
        <v>834</v>
      </c>
      <c r="Q1498" t="s"/>
      <c r="R1498" t="s">
        <v>80</v>
      </c>
      <c r="S1498" t="s">
        <v>246</v>
      </c>
      <c r="T1498" t="s">
        <v>82</v>
      </c>
      <c r="U1498" t="s"/>
      <c r="V1498" t="s">
        <v>83</v>
      </c>
      <c r="W1498" t="s">
        <v>84</v>
      </c>
      <c r="X1498" t="s"/>
      <c r="Y1498" t="s">
        <v>85</v>
      </c>
      <c r="Z1498">
        <f>HYPERLINK("https://hotelmonitor-cachepage.eclerx.com/savepage/tk_1543219988779414_sr_2047.html","info")</f>
        <v/>
      </c>
      <c r="AA1498" t="n">
        <v>-3668860</v>
      </c>
      <c r="AB1498" t="s"/>
      <c r="AC1498" t="s"/>
      <c r="AD1498" t="s">
        <v>86</v>
      </c>
      <c r="AE1498" t="s"/>
      <c r="AF1498" t="s"/>
      <c r="AG1498" t="s"/>
      <c r="AH1498" t="s"/>
      <c r="AI1498" t="s"/>
      <c r="AJ1498" t="s"/>
      <c r="AK1498" t="s">
        <v>87</v>
      </c>
      <c r="AL1498" t="s"/>
      <c r="AM1498" t="s"/>
      <c r="AN1498" t="s">
        <v>87</v>
      </c>
      <c r="AO1498" t="s">
        <v>88</v>
      </c>
      <c r="AP1498" t="n">
        <v>135</v>
      </c>
      <c r="AQ1498" t="s">
        <v>89</v>
      </c>
      <c r="AR1498" t="s">
        <v>95</v>
      </c>
      <c r="AS1498" t="s"/>
      <c r="AT1498" t="s">
        <v>91</v>
      </c>
      <c r="AU1498" t="s"/>
      <c r="AV1498" t="s"/>
      <c r="AW1498" t="s"/>
      <c r="AX1498" t="s"/>
      <c r="AY1498" t="n">
        <v>3668860</v>
      </c>
      <c r="AZ1498" t="s"/>
      <c r="BA1498" t="s"/>
      <c r="BB1498" t="n">
        <v>9762006</v>
      </c>
      <c r="BC1498" t="s"/>
      <c r="BD1498" t="s"/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93</v>
      </c>
    </row>
    <row r="1499" spans="1:70">
      <c r="A1499" t="s">
        <v>70</v>
      </c>
      <c r="B1499" t="s">
        <v>71</v>
      </c>
      <c r="C1499" t="s">
        <v>72</v>
      </c>
      <c r="D1499" t="n">
        <v>2</v>
      </c>
      <c r="E1499" t="s">
        <v>834</v>
      </c>
      <c r="F1499" t="n">
        <v>-1</v>
      </c>
      <c r="G1499" t="s">
        <v>74</v>
      </c>
      <c r="H1499" t="s">
        <v>75</v>
      </c>
      <c r="I1499" t="s"/>
      <c r="J1499" t="s">
        <v>76</v>
      </c>
      <c r="K1499" t="n">
        <v>79</v>
      </c>
      <c r="L1499" t="s">
        <v>77</v>
      </c>
      <c r="M1499" t="s"/>
      <c r="N1499" t="s">
        <v>78</v>
      </c>
      <c r="O1499" t="s">
        <v>79</v>
      </c>
      <c r="P1499" t="s">
        <v>834</v>
      </c>
      <c r="Q1499" t="s"/>
      <c r="R1499" t="s">
        <v>80</v>
      </c>
      <c r="S1499" t="s">
        <v>210</v>
      </c>
      <c r="T1499" t="s">
        <v>82</v>
      </c>
      <c r="U1499" t="s"/>
      <c r="V1499" t="s">
        <v>83</v>
      </c>
      <c r="W1499" t="s">
        <v>84</v>
      </c>
      <c r="X1499" t="s"/>
      <c r="Y1499" t="s">
        <v>85</v>
      </c>
      <c r="Z1499">
        <f>HYPERLINK("https://hotelmonitor-cachepage.eclerx.com/savepage/tk_1543219988779414_sr_2047.html","info")</f>
        <v/>
      </c>
      <c r="AA1499" t="n">
        <v>-3668860</v>
      </c>
      <c r="AB1499" t="s"/>
      <c r="AC1499" t="s"/>
      <c r="AD1499" t="s">
        <v>86</v>
      </c>
      <c r="AE1499" t="s"/>
      <c r="AF1499" t="s"/>
      <c r="AG1499" t="s"/>
      <c r="AH1499" t="s"/>
      <c r="AI1499" t="s"/>
      <c r="AJ1499" t="s"/>
      <c r="AK1499" t="s">
        <v>87</v>
      </c>
      <c r="AL1499" t="s"/>
      <c r="AM1499" t="s"/>
      <c r="AN1499" t="s">
        <v>87</v>
      </c>
      <c r="AO1499" t="s">
        <v>88</v>
      </c>
      <c r="AP1499" t="n">
        <v>135</v>
      </c>
      <c r="AQ1499" t="s">
        <v>89</v>
      </c>
      <c r="AR1499" t="s">
        <v>96</v>
      </c>
      <c r="AS1499" t="s"/>
      <c r="AT1499" t="s">
        <v>91</v>
      </c>
      <c r="AU1499" t="s"/>
      <c r="AV1499" t="s"/>
      <c r="AW1499" t="s"/>
      <c r="AX1499" t="s"/>
      <c r="AY1499" t="n">
        <v>3668860</v>
      </c>
      <c r="AZ1499" t="s"/>
      <c r="BA1499" t="s"/>
      <c r="BB1499" t="n">
        <v>9762006</v>
      </c>
      <c r="BC1499" t="s"/>
      <c r="BD1499" t="s"/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93</v>
      </c>
    </row>
    <row r="1500" spans="1:70">
      <c r="A1500" t="s">
        <v>70</v>
      </c>
      <c r="B1500" t="s">
        <v>71</v>
      </c>
      <c r="C1500" t="s">
        <v>72</v>
      </c>
      <c r="D1500" t="n">
        <v>2</v>
      </c>
      <c r="E1500" t="s">
        <v>834</v>
      </c>
      <c r="F1500" t="n">
        <v>-1</v>
      </c>
      <c r="G1500" t="s">
        <v>74</v>
      </c>
      <c r="H1500" t="s">
        <v>75</v>
      </c>
      <c r="I1500" t="s"/>
      <c r="J1500" t="s">
        <v>76</v>
      </c>
      <c r="K1500" t="n">
        <v>74</v>
      </c>
      <c r="L1500" t="s">
        <v>77</v>
      </c>
      <c r="M1500" t="s"/>
      <c r="N1500" t="s">
        <v>78</v>
      </c>
      <c r="O1500" t="s">
        <v>79</v>
      </c>
      <c r="P1500" t="s">
        <v>834</v>
      </c>
      <c r="Q1500" t="s"/>
      <c r="R1500" t="s">
        <v>80</v>
      </c>
      <c r="S1500" t="s">
        <v>246</v>
      </c>
      <c r="T1500" t="s">
        <v>82</v>
      </c>
      <c r="U1500" t="s"/>
      <c r="V1500" t="s">
        <v>83</v>
      </c>
      <c r="W1500" t="s">
        <v>84</v>
      </c>
      <c r="X1500" t="s"/>
      <c r="Y1500" t="s">
        <v>85</v>
      </c>
      <c r="Z1500">
        <f>HYPERLINK("https://hotelmonitor-cachepage.eclerx.com/savepage/tk_1543219988779414_sr_2047.html","info")</f>
        <v/>
      </c>
      <c r="AA1500" t="n">
        <v>-3668860</v>
      </c>
      <c r="AB1500" t="s"/>
      <c r="AC1500" t="s"/>
      <c r="AD1500" t="s">
        <v>86</v>
      </c>
      <c r="AE1500" t="s"/>
      <c r="AF1500" t="s"/>
      <c r="AG1500" t="s"/>
      <c r="AH1500" t="s"/>
      <c r="AI1500" t="s"/>
      <c r="AJ1500" t="s"/>
      <c r="AK1500" t="s">
        <v>87</v>
      </c>
      <c r="AL1500" t="s"/>
      <c r="AM1500" t="s"/>
      <c r="AN1500" t="s">
        <v>87</v>
      </c>
      <c r="AO1500" t="s">
        <v>88</v>
      </c>
      <c r="AP1500" t="n">
        <v>135</v>
      </c>
      <c r="AQ1500" t="s">
        <v>89</v>
      </c>
      <c r="AR1500" t="s">
        <v>97</v>
      </c>
      <c r="AS1500" t="s"/>
      <c r="AT1500" t="s">
        <v>91</v>
      </c>
      <c r="AU1500" t="s"/>
      <c r="AV1500" t="s"/>
      <c r="AW1500" t="s"/>
      <c r="AX1500" t="s"/>
      <c r="AY1500" t="n">
        <v>3668860</v>
      </c>
      <c r="AZ1500" t="s"/>
      <c r="BA1500" t="s"/>
      <c r="BB1500" t="n">
        <v>9762006</v>
      </c>
      <c r="BC1500" t="s"/>
      <c r="BD1500" t="s"/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93</v>
      </c>
    </row>
    <row r="1501" spans="1:70">
      <c r="A1501" t="s">
        <v>70</v>
      </c>
      <c r="B1501" t="s">
        <v>71</v>
      </c>
      <c r="C1501" t="s">
        <v>72</v>
      </c>
      <c r="D1501" t="n">
        <v>2</v>
      </c>
      <c r="E1501" t="s">
        <v>834</v>
      </c>
      <c r="F1501" t="n">
        <v>-1</v>
      </c>
      <c r="G1501" t="s">
        <v>74</v>
      </c>
      <c r="H1501" t="s">
        <v>75</v>
      </c>
      <c r="I1501" t="s"/>
      <c r="J1501" t="s">
        <v>76</v>
      </c>
      <c r="K1501" t="n">
        <v>74</v>
      </c>
      <c r="L1501" t="s">
        <v>77</v>
      </c>
      <c r="M1501" t="s"/>
      <c r="N1501" t="s">
        <v>78</v>
      </c>
      <c r="O1501" t="s">
        <v>79</v>
      </c>
      <c r="P1501" t="s">
        <v>834</v>
      </c>
      <c r="Q1501" t="s"/>
      <c r="R1501" t="s">
        <v>80</v>
      </c>
      <c r="S1501" t="s">
        <v>246</v>
      </c>
      <c r="T1501" t="s">
        <v>82</v>
      </c>
      <c r="U1501" t="s"/>
      <c r="V1501" t="s">
        <v>83</v>
      </c>
      <c r="W1501" t="s">
        <v>84</v>
      </c>
      <c r="X1501" t="s"/>
      <c r="Y1501" t="s">
        <v>85</v>
      </c>
      <c r="Z1501">
        <f>HYPERLINK("https://hotelmonitor-cachepage.eclerx.com/savepage/tk_1543219988779414_sr_2047.html","info")</f>
        <v/>
      </c>
      <c r="AA1501" t="n">
        <v>-3668860</v>
      </c>
      <c r="AB1501" t="s"/>
      <c r="AC1501" t="s"/>
      <c r="AD1501" t="s">
        <v>86</v>
      </c>
      <c r="AE1501" t="s"/>
      <c r="AF1501" t="s"/>
      <c r="AG1501" t="s"/>
      <c r="AH1501" t="s"/>
      <c r="AI1501" t="s"/>
      <c r="AJ1501" t="s"/>
      <c r="AK1501" t="s">
        <v>87</v>
      </c>
      <c r="AL1501" t="s"/>
      <c r="AM1501" t="s"/>
      <c r="AN1501" t="s">
        <v>87</v>
      </c>
      <c r="AO1501" t="s">
        <v>88</v>
      </c>
      <c r="AP1501" t="n">
        <v>135</v>
      </c>
      <c r="AQ1501" t="s">
        <v>89</v>
      </c>
      <c r="AR1501" t="s">
        <v>90</v>
      </c>
      <c r="AS1501" t="s"/>
      <c r="AT1501" t="s">
        <v>91</v>
      </c>
      <c r="AU1501" t="s"/>
      <c r="AV1501" t="s"/>
      <c r="AW1501" t="s"/>
      <c r="AX1501" t="s"/>
      <c r="AY1501" t="n">
        <v>3668860</v>
      </c>
      <c r="AZ1501" t="s"/>
      <c r="BA1501" t="s"/>
      <c r="BB1501" t="n">
        <v>9762006</v>
      </c>
      <c r="BC1501" t="s"/>
      <c r="BD1501" t="s"/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93</v>
      </c>
    </row>
    <row r="1502" spans="1:70">
      <c r="A1502" t="s">
        <v>70</v>
      </c>
      <c r="B1502" t="s">
        <v>71</v>
      </c>
      <c r="C1502" t="s">
        <v>72</v>
      </c>
      <c r="D1502" t="n">
        <v>2</v>
      </c>
      <c r="E1502" t="s">
        <v>834</v>
      </c>
      <c r="F1502" t="n">
        <v>-1</v>
      </c>
      <c r="G1502" t="s">
        <v>74</v>
      </c>
      <c r="H1502" t="s">
        <v>75</v>
      </c>
      <c r="I1502" t="s"/>
      <c r="J1502" t="s">
        <v>76</v>
      </c>
      <c r="K1502" t="n">
        <v>90</v>
      </c>
      <c r="L1502" t="s">
        <v>77</v>
      </c>
      <c r="M1502" t="s"/>
      <c r="N1502" t="s">
        <v>78</v>
      </c>
      <c r="O1502" t="s">
        <v>79</v>
      </c>
      <c r="P1502" t="s">
        <v>834</v>
      </c>
      <c r="Q1502" t="s"/>
      <c r="R1502" t="s">
        <v>80</v>
      </c>
      <c r="S1502" t="s">
        <v>240</v>
      </c>
      <c r="T1502" t="s">
        <v>82</v>
      </c>
      <c r="U1502" t="s"/>
      <c r="V1502" t="s">
        <v>83</v>
      </c>
      <c r="W1502" t="s">
        <v>84</v>
      </c>
      <c r="X1502" t="s"/>
      <c r="Y1502" t="s">
        <v>85</v>
      </c>
      <c r="Z1502">
        <f>HYPERLINK("https://hotelmonitor-cachepage.eclerx.com/savepage/tk_1543219988779414_sr_2047.html","info")</f>
        <v/>
      </c>
      <c r="AA1502" t="n">
        <v>-3668860</v>
      </c>
      <c r="AB1502" t="s"/>
      <c r="AC1502" t="s"/>
      <c r="AD1502" t="s">
        <v>86</v>
      </c>
      <c r="AE1502" t="s"/>
      <c r="AF1502" t="s"/>
      <c r="AG1502" t="s"/>
      <c r="AH1502" t="s"/>
      <c r="AI1502" t="s"/>
      <c r="AJ1502" t="s"/>
      <c r="AK1502" t="s">
        <v>87</v>
      </c>
      <c r="AL1502" t="s"/>
      <c r="AM1502" t="s"/>
      <c r="AN1502" t="s">
        <v>87</v>
      </c>
      <c r="AO1502" t="s">
        <v>88</v>
      </c>
      <c r="AP1502" t="n">
        <v>135</v>
      </c>
      <c r="AQ1502" t="s">
        <v>89</v>
      </c>
      <c r="AR1502" t="s">
        <v>105</v>
      </c>
      <c r="AS1502" t="s"/>
      <c r="AT1502" t="s">
        <v>91</v>
      </c>
      <c r="AU1502" t="s"/>
      <c r="AV1502" t="s"/>
      <c r="AW1502" t="s"/>
      <c r="AX1502" t="s"/>
      <c r="AY1502" t="n">
        <v>3668860</v>
      </c>
      <c r="AZ1502" t="s"/>
      <c r="BA1502" t="s"/>
      <c r="BB1502" t="n">
        <v>9762006</v>
      </c>
      <c r="BC1502" t="s"/>
      <c r="BD1502" t="s"/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93</v>
      </c>
    </row>
    <row r="1503" spans="1:70">
      <c r="A1503" t="s">
        <v>70</v>
      </c>
      <c r="B1503" t="s">
        <v>71</v>
      </c>
      <c r="C1503" t="s">
        <v>72</v>
      </c>
      <c r="D1503" t="n">
        <v>2</v>
      </c>
      <c r="E1503" t="s">
        <v>834</v>
      </c>
      <c r="F1503" t="n">
        <v>-1</v>
      </c>
      <c r="G1503" t="s">
        <v>74</v>
      </c>
      <c r="H1503" t="s">
        <v>75</v>
      </c>
      <c r="I1503" t="s"/>
      <c r="J1503" t="s">
        <v>76</v>
      </c>
      <c r="K1503" t="n">
        <v>82</v>
      </c>
      <c r="L1503" t="s">
        <v>77</v>
      </c>
      <c r="M1503" t="s"/>
      <c r="N1503" t="s">
        <v>78</v>
      </c>
      <c r="O1503" t="s">
        <v>79</v>
      </c>
      <c r="P1503" t="s">
        <v>834</v>
      </c>
      <c r="Q1503" t="s"/>
      <c r="R1503" t="s">
        <v>80</v>
      </c>
      <c r="S1503" t="s">
        <v>227</v>
      </c>
      <c r="T1503" t="s">
        <v>82</v>
      </c>
      <c r="U1503" t="s"/>
      <c r="V1503" t="s">
        <v>83</v>
      </c>
      <c r="W1503" t="s">
        <v>84</v>
      </c>
      <c r="X1503" t="s"/>
      <c r="Y1503" t="s">
        <v>85</v>
      </c>
      <c r="Z1503">
        <f>HYPERLINK("https://hotelmonitor-cachepage.eclerx.com/savepage/tk_1543219988779414_sr_2047.html","info")</f>
        <v/>
      </c>
      <c r="AA1503" t="n">
        <v>-3668860</v>
      </c>
      <c r="AB1503" t="s"/>
      <c r="AC1503" t="s"/>
      <c r="AD1503" t="s">
        <v>86</v>
      </c>
      <c r="AE1503" t="s"/>
      <c r="AF1503" t="s"/>
      <c r="AG1503" t="s"/>
      <c r="AH1503" t="s"/>
      <c r="AI1503" t="s"/>
      <c r="AJ1503" t="s"/>
      <c r="AK1503" t="s">
        <v>87</v>
      </c>
      <c r="AL1503" t="s"/>
      <c r="AM1503" t="s"/>
      <c r="AN1503" t="s">
        <v>87</v>
      </c>
      <c r="AO1503" t="s">
        <v>88</v>
      </c>
      <c r="AP1503" t="n">
        <v>135</v>
      </c>
      <c r="AQ1503" t="s">
        <v>89</v>
      </c>
      <c r="AR1503" t="s">
        <v>113</v>
      </c>
      <c r="AS1503" t="s"/>
      <c r="AT1503" t="s">
        <v>91</v>
      </c>
      <c r="AU1503" t="s"/>
      <c r="AV1503" t="s"/>
      <c r="AW1503" t="s"/>
      <c r="AX1503" t="s"/>
      <c r="AY1503" t="n">
        <v>3668860</v>
      </c>
      <c r="AZ1503" t="s"/>
      <c r="BA1503" t="s"/>
      <c r="BB1503" t="n">
        <v>9762006</v>
      </c>
      <c r="BC1503" t="s"/>
      <c r="BD1503" t="s"/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93</v>
      </c>
    </row>
    <row r="1504" spans="1:70">
      <c r="A1504" t="s">
        <v>70</v>
      </c>
      <c r="B1504" t="s">
        <v>71</v>
      </c>
      <c r="C1504" t="s">
        <v>72</v>
      </c>
      <c r="D1504" t="n">
        <v>2</v>
      </c>
      <c r="E1504" t="s">
        <v>834</v>
      </c>
      <c r="F1504" t="n">
        <v>-1</v>
      </c>
      <c r="G1504" t="s">
        <v>74</v>
      </c>
      <c r="H1504" t="s">
        <v>75</v>
      </c>
      <c r="I1504" t="s"/>
      <c r="J1504" t="s">
        <v>76</v>
      </c>
      <c r="K1504" t="n">
        <v>79</v>
      </c>
      <c r="L1504" t="s">
        <v>77</v>
      </c>
      <c r="M1504" t="s"/>
      <c r="N1504" t="s">
        <v>78</v>
      </c>
      <c r="O1504" t="s">
        <v>79</v>
      </c>
      <c r="P1504" t="s">
        <v>834</v>
      </c>
      <c r="Q1504" t="s"/>
      <c r="R1504" t="s">
        <v>80</v>
      </c>
      <c r="S1504" t="s">
        <v>210</v>
      </c>
      <c r="T1504" t="s">
        <v>82</v>
      </c>
      <c r="U1504" t="s"/>
      <c r="V1504" t="s">
        <v>83</v>
      </c>
      <c r="W1504" t="s">
        <v>84</v>
      </c>
      <c r="X1504" t="s"/>
      <c r="Y1504" t="s">
        <v>85</v>
      </c>
      <c r="Z1504">
        <f>HYPERLINK("https://hotelmonitor-cachepage.eclerx.com/savepage/tk_1543219988779414_sr_2047.html","info")</f>
        <v/>
      </c>
      <c r="AA1504" t="n">
        <v>-3668860</v>
      </c>
      <c r="AB1504" t="s"/>
      <c r="AC1504" t="s"/>
      <c r="AD1504" t="s">
        <v>86</v>
      </c>
      <c r="AE1504" t="s"/>
      <c r="AF1504" t="s"/>
      <c r="AG1504" t="s"/>
      <c r="AH1504" t="s"/>
      <c r="AI1504" t="s"/>
      <c r="AJ1504" t="s"/>
      <c r="AK1504" t="s">
        <v>87</v>
      </c>
      <c r="AL1504" t="s"/>
      <c r="AM1504" t="s"/>
      <c r="AN1504" t="s">
        <v>87</v>
      </c>
      <c r="AO1504" t="s">
        <v>88</v>
      </c>
      <c r="AP1504" t="n">
        <v>135</v>
      </c>
      <c r="AQ1504" t="s">
        <v>89</v>
      </c>
      <c r="AR1504" t="s">
        <v>111</v>
      </c>
      <c r="AS1504" t="s"/>
      <c r="AT1504" t="s">
        <v>91</v>
      </c>
      <c r="AU1504" t="s"/>
      <c r="AV1504" t="s"/>
      <c r="AW1504" t="s"/>
      <c r="AX1504" t="s"/>
      <c r="AY1504" t="n">
        <v>3668860</v>
      </c>
      <c r="AZ1504" t="s"/>
      <c r="BA1504" t="s"/>
      <c r="BB1504" t="n">
        <v>9762006</v>
      </c>
      <c r="BC1504" t="s"/>
      <c r="BD1504" t="s"/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93</v>
      </c>
    </row>
    <row r="1505" spans="1:70">
      <c r="A1505" t="s">
        <v>70</v>
      </c>
      <c r="B1505" t="s">
        <v>71</v>
      </c>
      <c r="C1505" t="s">
        <v>72</v>
      </c>
      <c r="D1505" t="n">
        <v>2</v>
      </c>
      <c r="E1505" t="s">
        <v>834</v>
      </c>
      <c r="F1505" t="n">
        <v>-1</v>
      </c>
      <c r="G1505" t="s">
        <v>74</v>
      </c>
      <c r="H1505" t="s">
        <v>75</v>
      </c>
      <c r="I1505" t="s"/>
      <c r="J1505" t="s">
        <v>76</v>
      </c>
      <c r="K1505" t="n">
        <v>74</v>
      </c>
      <c r="L1505" t="s">
        <v>77</v>
      </c>
      <c r="M1505" t="s"/>
      <c r="N1505" t="s">
        <v>78</v>
      </c>
      <c r="O1505" t="s">
        <v>79</v>
      </c>
      <c r="P1505" t="s">
        <v>834</v>
      </c>
      <c r="Q1505" t="s"/>
      <c r="R1505" t="s">
        <v>80</v>
      </c>
      <c r="S1505" t="s">
        <v>246</v>
      </c>
      <c r="T1505" t="s">
        <v>82</v>
      </c>
      <c r="U1505" t="s"/>
      <c r="V1505" t="s">
        <v>83</v>
      </c>
      <c r="W1505" t="s">
        <v>84</v>
      </c>
      <c r="X1505" t="s"/>
      <c r="Y1505" t="s">
        <v>85</v>
      </c>
      <c r="Z1505">
        <f>HYPERLINK("https://hotelmonitor-cachepage.eclerx.com/savepage/tk_1543219988779414_sr_2047.html","info")</f>
        <v/>
      </c>
      <c r="AA1505" t="n">
        <v>-3668860</v>
      </c>
      <c r="AB1505" t="s"/>
      <c r="AC1505" t="s"/>
      <c r="AD1505" t="s">
        <v>86</v>
      </c>
      <c r="AE1505" t="s"/>
      <c r="AF1505" t="s"/>
      <c r="AG1505" t="s"/>
      <c r="AH1505" t="s"/>
      <c r="AI1505" t="s"/>
      <c r="AJ1505" t="s"/>
      <c r="AK1505" t="s">
        <v>87</v>
      </c>
      <c r="AL1505" t="s"/>
      <c r="AM1505" t="s"/>
      <c r="AN1505" t="s">
        <v>87</v>
      </c>
      <c r="AO1505" t="s">
        <v>88</v>
      </c>
      <c r="AP1505" t="n">
        <v>135</v>
      </c>
      <c r="AQ1505" t="s">
        <v>89</v>
      </c>
      <c r="AR1505" t="s">
        <v>116</v>
      </c>
      <c r="AS1505" t="s"/>
      <c r="AT1505" t="s">
        <v>91</v>
      </c>
      <c r="AU1505" t="s"/>
      <c r="AV1505" t="s"/>
      <c r="AW1505" t="s"/>
      <c r="AX1505" t="s"/>
      <c r="AY1505" t="n">
        <v>3668860</v>
      </c>
      <c r="AZ1505" t="s"/>
      <c r="BA1505" t="s"/>
      <c r="BB1505" t="n">
        <v>9762006</v>
      </c>
      <c r="BC1505" t="s"/>
      <c r="BD1505" t="s"/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93</v>
      </c>
    </row>
    <row r="1506" spans="1:70">
      <c r="A1506" t="s">
        <v>70</v>
      </c>
      <c r="B1506" t="s">
        <v>71</v>
      </c>
      <c r="C1506" t="s">
        <v>72</v>
      </c>
      <c r="D1506" t="n">
        <v>2</v>
      </c>
      <c r="E1506" t="s">
        <v>834</v>
      </c>
      <c r="F1506" t="n">
        <v>-1</v>
      </c>
      <c r="G1506" t="s">
        <v>74</v>
      </c>
      <c r="H1506" t="s">
        <v>75</v>
      </c>
      <c r="I1506" t="s"/>
      <c r="J1506" t="s">
        <v>76</v>
      </c>
      <c r="K1506" t="n">
        <v>79</v>
      </c>
      <c r="L1506" t="s">
        <v>77</v>
      </c>
      <c r="M1506" t="s"/>
      <c r="N1506" t="s">
        <v>78</v>
      </c>
      <c r="O1506" t="s">
        <v>79</v>
      </c>
      <c r="P1506" t="s">
        <v>834</v>
      </c>
      <c r="Q1506" t="s"/>
      <c r="R1506" t="s">
        <v>80</v>
      </c>
      <c r="S1506" t="s">
        <v>210</v>
      </c>
      <c r="T1506" t="s">
        <v>82</v>
      </c>
      <c r="U1506" t="s"/>
      <c r="V1506" t="s">
        <v>83</v>
      </c>
      <c r="W1506" t="s">
        <v>84</v>
      </c>
      <c r="X1506" t="s"/>
      <c r="Y1506" t="s">
        <v>85</v>
      </c>
      <c r="Z1506">
        <f>HYPERLINK("https://hotelmonitor-cachepage.eclerx.com/savepage/tk_1543219988779414_sr_2047.html","info")</f>
        <v/>
      </c>
      <c r="AA1506" t="n">
        <v>-3668860</v>
      </c>
      <c r="AB1506" t="s"/>
      <c r="AC1506" t="s"/>
      <c r="AD1506" t="s">
        <v>86</v>
      </c>
      <c r="AE1506" t="s"/>
      <c r="AF1506" t="s"/>
      <c r="AG1506" t="s"/>
      <c r="AH1506" t="s"/>
      <c r="AI1506" t="s"/>
      <c r="AJ1506" t="s"/>
      <c r="AK1506" t="s">
        <v>87</v>
      </c>
      <c r="AL1506" t="s"/>
      <c r="AM1506" t="s"/>
      <c r="AN1506" t="s">
        <v>87</v>
      </c>
      <c r="AO1506" t="s">
        <v>88</v>
      </c>
      <c r="AP1506" t="n">
        <v>135</v>
      </c>
      <c r="AQ1506" t="s">
        <v>89</v>
      </c>
      <c r="AR1506" t="s">
        <v>106</v>
      </c>
      <c r="AS1506" t="s"/>
      <c r="AT1506" t="s">
        <v>91</v>
      </c>
      <c r="AU1506" t="s"/>
      <c r="AV1506" t="s"/>
      <c r="AW1506" t="s"/>
      <c r="AX1506" t="s"/>
      <c r="AY1506" t="n">
        <v>3668860</v>
      </c>
      <c r="AZ1506" t="s"/>
      <c r="BA1506" t="s"/>
      <c r="BB1506" t="n">
        <v>9762006</v>
      </c>
      <c r="BC1506" t="s"/>
      <c r="BD1506" t="s"/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93</v>
      </c>
    </row>
    <row r="1507" spans="1:70">
      <c r="A1507" t="s">
        <v>70</v>
      </c>
      <c r="B1507" t="s">
        <v>71</v>
      </c>
      <c r="C1507" t="s">
        <v>72</v>
      </c>
      <c r="D1507" t="n">
        <v>2</v>
      </c>
      <c r="E1507" t="s">
        <v>834</v>
      </c>
      <c r="F1507" t="n">
        <v>-1</v>
      </c>
      <c r="G1507" t="s">
        <v>74</v>
      </c>
      <c r="H1507" t="s">
        <v>75</v>
      </c>
      <c r="I1507" t="s"/>
      <c r="J1507" t="s">
        <v>76</v>
      </c>
      <c r="K1507" t="n">
        <v>81</v>
      </c>
      <c r="L1507" t="s">
        <v>77</v>
      </c>
      <c r="M1507" t="s"/>
      <c r="N1507" t="s">
        <v>78</v>
      </c>
      <c r="O1507" t="s">
        <v>79</v>
      </c>
      <c r="P1507" t="s">
        <v>834</v>
      </c>
      <c r="Q1507" t="s"/>
      <c r="R1507" t="s">
        <v>80</v>
      </c>
      <c r="S1507" t="s">
        <v>184</v>
      </c>
      <c r="T1507" t="s">
        <v>82</v>
      </c>
      <c r="U1507" t="s"/>
      <c r="V1507" t="s">
        <v>83</v>
      </c>
      <c r="W1507" t="s">
        <v>84</v>
      </c>
      <c r="X1507" t="s"/>
      <c r="Y1507" t="s">
        <v>85</v>
      </c>
      <c r="Z1507">
        <f>HYPERLINK("https://hotelmonitor-cachepage.eclerx.com/savepage/tk_1543219988779414_sr_2047.html","info")</f>
        <v/>
      </c>
      <c r="AA1507" t="n">
        <v>-3668860</v>
      </c>
      <c r="AB1507" t="s"/>
      <c r="AC1507" t="s"/>
      <c r="AD1507" t="s">
        <v>86</v>
      </c>
      <c r="AE1507" t="s"/>
      <c r="AF1507" t="s"/>
      <c r="AG1507" t="s"/>
      <c r="AH1507" t="s"/>
      <c r="AI1507" t="s"/>
      <c r="AJ1507" t="s"/>
      <c r="AK1507" t="s">
        <v>87</v>
      </c>
      <c r="AL1507" t="s"/>
      <c r="AM1507" t="s"/>
      <c r="AN1507" t="s">
        <v>87</v>
      </c>
      <c r="AO1507" t="s">
        <v>88</v>
      </c>
      <c r="AP1507" t="n">
        <v>135</v>
      </c>
      <c r="AQ1507" t="s">
        <v>89</v>
      </c>
      <c r="AR1507" t="s">
        <v>115</v>
      </c>
      <c r="AS1507" t="s"/>
      <c r="AT1507" t="s">
        <v>91</v>
      </c>
      <c r="AU1507" t="s"/>
      <c r="AV1507" t="s"/>
      <c r="AW1507" t="s"/>
      <c r="AX1507" t="s"/>
      <c r="AY1507" t="n">
        <v>3668860</v>
      </c>
      <c r="AZ1507" t="s"/>
      <c r="BA1507" t="s"/>
      <c r="BB1507" t="n">
        <v>9762006</v>
      </c>
      <c r="BC1507" t="s"/>
      <c r="BD1507" t="s"/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93</v>
      </c>
    </row>
    <row r="1508" spans="1:70">
      <c r="A1508" t="s">
        <v>70</v>
      </c>
      <c r="B1508" t="s">
        <v>71</v>
      </c>
      <c r="C1508" t="s">
        <v>72</v>
      </c>
      <c r="D1508" t="n">
        <v>2</v>
      </c>
      <c r="E1508" t="s">
        <v>835</v>
      </c>
      <c r="F1508" t="n">
        <v>579819</v>
      </c>
      <c r="G1508" t="s">
        <v>74</v>
      </c>
      <c r="H1508" t="s">
        <v>75</v>
      </c>
      <c r="I1508" t="s"/>
      <c r="J1508" t="s">
        <v>76</v>
      </c>
      <c r="K1508" t="n">
        <v>87</v>
      </c>
      <c r="L1508" t="s">
        <v>77</v>
      </c>
      <c r="M1508" t="s"/>
      <c r="N1508" t="s">
        <v>78</v>
      </c>
      <c r="O1508" t="s">
        <v>79</v>
      </c>
      <c r="P1508" t="s">
        <v>836</v>
      </c>
      <c r="Q1508" t="s"/>
      <c r="R1508" t="s">
        <v>80</v>
      </c>
      <c r="S1508" t="s">
        <v>475</v>
      </c>
      <c r="T1508" t="s">
        <v>82</v>
      </c>
      <c r="U1508" t="s"/>
      <c r="V1508" t="s">
        <v>83</v>
      </c>
      <c r="W1508" t="s">
        <v>84</v>
      </c>
      <c r="X1508" t="s"/>
      <c r="Y1508" t="s">
        <v>85</v>
      </c>
      <c r="Z1508">
        <f>HYPERLINK("https://hotelmonitor-cachepage.eclerx.com/savepage/tk_15432230214212415_sr_2047.html","info")</f>
        <v/>
      </c>
      <c r="AA1508" t="n">
        <v>14942</v>
      </c>
      <c r="AB1508" t="s"/>
      <c r="AC1508" t="s"/>
      <c r="AD1508" t="s">
        <v>86</v>
      </c>
      <c r="AE1508" t="s"/>
      <c r="AF1508" t="s"/>
      <c r="AG1508" t="s"/>
      <c r="AH1508" t="s"/>
      <c r="AI1508" t="s"/>
      <c r="AJ1508" t="s"/>
      <c r="AK1508" t="s">
        <v>87</v>
      </c>
      <c r="AL1508" t="s"/>
      <c r="AM1508" t="s"/>
      <c r="AN1508" t="s">
        <v>87</v>
      </c>
      <c r="AO1508" t="s">
        <v>88</v>
      </c>
      <c r="AP1508" t="n">
        <v>561</v>
      </c>
      <c r="AQ1508" t="s">
        <v>89</v>
      </c>
      <c r="AR1508" t="s">
        <v>99</v>
      </c>
      <c r="AS1508" t="s"/>
      <c r="AT1508" t="s">
        <v>91</v>
      </c>
      <c r="AU1508" t="s"/>
      <c r="AV1508" t="s"/>
      <c r="AW1508" t="s"/>
      <c r="AX1508" t="s"/>
      <c r="AY1508" t="n">
        <v>2268457</v>
      </c>
      <c r="AZ1508" t="s">
        <v>837</v>
      </c>
      <c r="BA1508" t="s"/>
      <c r="BB1508" t="n">
        <v>634096</v>
      </c>
      <c r="BC1508" t="n">
        <v>-16.735006</v>
      </c>
      <c r="BD1508" t="n">
        <v>28.087717</v>
      </c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93</v>
      </c>
    </row>
    <row r="1509" spans="1:70">
      <c r="A1509" t="s">
        <v>70</v>
      </c>
      <c r="B1509" t="s">
        <v>71</v>
      </c>
      <c r="C1509" t="s">
        <v>72</v>
      </c>
      <c r="D1509" t="n">
        <v>2</v>
      </c>
      <c r="E1509" t="s">
        <v>835</v>
      </c>
      <c r="F1509" t="n">
        <v>579819</v>
      </c>
      <c r="G1509" t="s">
        <v>74</v>
      </c>
      <c r="H1509" t="s">
        <v>75</v>
      </c>
      <c r="I1509" t="s"/>
      <c r="J1509" t="s">
        <v>76</v>
      </c>
      <c r="K1509" t="n">
        <v>88</v>
      </c>
      <c r="L1509" t="s">
        <v>77</v>
      </c>
      <c r="M1509" t="s"/>
      <c r="N1509" t="s">
        <v>78</v>
      </c>
      <c r="O1509" t="s">
        <v>79</v>
      </c>
      <c r="P1509" t="s">
        <v>836</v>
      </c>
      <c r="Q1509" t="s"/>
      <c r="R1509" t="s">
        <v>80</v>
      </c>
      <c r="S1509" t="s">
        <v>476</v>
      </c>
      <c r="T1509" t="s">
        <v>82</v>
      </c>
      <c r="U1509" t="s"/>
      <c r="V1509" t="s">
        <v>83</v>
      </c>
      <c r="W1509" t="s">
        <v>84</v>
      </c>
      <c r="X1509" t="s"/>
      <c r="Y1509" t="s">
        <v>85</v>
      </c>
      <c r="Z1509">
        <f>HYPERLINK("https://hotelmonitor-cachepage.eclerx.com/savepage/tk_15432230214212415_sr_2047.html","info")</f>
        <v/>
      </c>
      <c r="AA1509" t="n">
        <v>14942</v>
      </c>
      <c r="AB1509" t="s"/>
      <c r="AC1509" t="s"/>
      <c r="AD1509" t="s">
        <v>86</v>
      </c>
      <c r="AE1509" t="s"/>
      <c r="AF1509" t="s"/>
      <c r="AG1509" t="s"/>
      <c r="AH1509" t="s"/>
      <c r="AI1509" t="s"/>
      <c r="AJ1509" t="s"/>
      <c r="AK1509" t="s">
        <v>87</v>
      </c>
      <c r="AL1509" t="s"/>
      <c r="AM1509" t="s"/>
      <c r="AN1509" t="s">
        <v>87</v>
      </c>
      <c r="AO1509" t="s">
        <v>88</v>
      </c>
      <c r="AP1509" t="n">
        <v>561</v>
      </c>
      <c r="AQ1509" t="s">
        <v>89</v>
      </c>
      <c r="AR1509" t="s">
        <v>90</v>
      </c>
      <c r="AS1509" t="s"/>
      <c r="AT1509" t="s">
        <v>91</v>
      </c>
      <c r="AU1509" t="s"/>
      <c r="AV1509" t="s"/>
      <c r="AW1509" t="s"/>
      <c r="AX1509" t="s"/>
      <c r="AY1509" t="n">
        <v>2268457</v>
      </c>
      <c r="AZ1509" t="s">
        <v>837</v>
      </c>
      <c r="BA1509" t="s"/>
      <c r="BB1509" t="n">
        <v>634096</v>
      </c>
      <c r="BC1509" t="n">
        <v>-16.735006</v>
      </c>
      <c r="BD1509" t="n">
        <v>28.087717</v>
      </c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93</v>
      </c>
    </row>
    <row r="1510" spans="1:70">
      <c r="A1510" t="s">
        <v>70</v>
      </c>
      <c r="B1510" t="s">
        <v>71</v>
      </c>
      <c r="C1510" t="s">
        <v>72</v>
      </c>
      <c r="D1510" t="n">
        <v>2</v>
      </c>
      <c r="E1510" t="s">
        <v>835</v>
      </c>
      <c r="F1510" t="n">
        <v>579819</v>
      </c>
      <c r="G1510" t="s">
        <v>74</v>
      </c>
      <c r="H1510" t="s">
        <v>75</v>
      </c>
      <c r="I1510" t="s"/>
      <c r="J1510" t="s">
        <v>76</v>
      </c>
      <c r="K1510" t="n">
        <v>90</v>
      </c>
      <c r="L1510" t="s">
        <v>77</v>
      </c>
      <c r="M1510" t="s"/>
      <c r="N1510" t="s">
        <v>78</v>
      </c>
      <c r="O1510" t="s">
        <v>79</v>
      </c>
      <c r="P1510" t="s">
        <v>836</v>
      </c>
      <c r="Q1510" t="s"/>
      <c r="R1510" t="s">
        <v>80</v>
      </c>
      <c r="S1510" t="s">
        <v>240</v>
      </c>
      <c r="T1510" t="s">
        <v>82</v>
      </c>
      <c r="U1510" t="s"/>
      <c r="V1510" t="s">
        <v>83</v>
      </c>
      <c r="W1510" t="s">
        <v>84</v>
      </c>
      <c r="X1510" t="s"/>
      <c r="Y1510" t="s">
        <v>85</v>
      </c>
      <c r="Z1510">
        <f>HYPERLINK("https://hotelmonitor-cachepage.eclerx.com/savepage/tk_15432230214212415_sr_2047.html","info")</f>
        <v/>
      </c>
      <c r="AA1510" t="n">
        <v>14942</v>
      </c>
      <c r="AB1510" t="s"/>
      <c r="AC1510" t="s"/>
      <c r="AD1510" t="s">
        <v>86</v>
      </c>
      <c r="AE1510" t="s"/>
      <c r="AF1510" t="s"/>
      <c r="AG1510" t="s"/>
      <c r="AH1510" t="s"/>
      <c r="AI1510" t="s"/>
      <c r="AJ1510" t="s"/>
      <c r="AK1510" t="s">
        <v>87</v>
      </c>
      <c r="AL1510" t="s"/>
      <c r="AM1510" t="s"/>
      <c r="AN1510" t="s">
        <v>87</v>
      </c>
      <c r="AO1510" t="s">
        <v>88</v>
      </c>
      <c r="AP1510" t="n">
        <v>561</v>
      </c>
      <c r="AQ1510" t="s">
        <v>89</v>
      </c>
      <c r="AR1510" t="s">
        <v>107</v>
      </c>
      <c r="AS1510" t="s"/>
      <c r="AT1510" t="s">
        <v>91</v>
      </c>
      <c r="AU1510" t="s"/>
      <c r="AV1510" t="s"/>
      <c r="AW1510" t="s"/>
      <c r="AX1510" t="s"/>
      <c r="AY1510" t="n">
        <v>2268457</v>
      </c>
      <c r="AZ1510" t="s">
        <v>837</v>
      </c>
      <c r="BA1510" t="s"/>
      <c r="BB1510" t="n">
        <v>634096</v>
      </c>
      <c r="BC1510" t="n">
        <v>-16.735006</v>
      </c>
      <c r="BD1510" t="n">
        <v>28.087717</v>
      </c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93</v>
      </c>
    </row>
    <row r="1511" spans="1:70">
      <c r="A1511" t="s">
        <v>70</v>
      </c>
      <c r="B1511" t="s">
        <v>71</v>
      </c>
      <c r="C1511" t="s">
        <v>72</v>
      </c>
      <c r="D1511" t="n">
        <v>2</v>
      </c>
      <c r="E1511" t="s">
        <v>835</v>
      </c>
      <c r="F1511" t="n">
        <v>579819</v>
      </c>
      <c r="G1511" t="s">
        <v>74</v>
      </c>
      <c r="H1511" t="s">
        <v>75</v>
      </c>
      <c r="I1511" t="s"/>
      <c r="J1511" t="s">
        <v>76</v>
      </c>
      <c r="K1511" t="n">
        <v>97</v>
      </c>
      <c r="L1511" t="s">
        <v>77</v>
      </c>
      <c r="M1511" t="s"/>
      <c r="N1511" t="s">
        <v>78</v>
      </c>
      <c r="O1511" t="s">
        <v>79</v>
      </c>
      <c r="P1511" t="s">
        <v>836</v>
      </c>
      <c r="Q1511" t="s"/>
      <c r="R1511" t="s">
        <v>80</v>
      </c>
      <c r="S1511" t="s">
        <v>138</v>
      </c>
      <c r="T1511" t="s">
        <v>82</v>
      </c>
      <c r="U1511" t="s"/>
      <c r="V1511" t="s">
        <v>83</v>
      </c>
      <c r="W1511" t="s">
        <v>84</v>
      </c>
      <c r="X1511" t="s"/>
      <c r="Y1511" t="s">
        <v>85</v>
      </c>
      <c r="Z1511">
        <f>HYPERLINK("https://hotelmonitor-cachepage.eclerx.com/savepage/tk_15432230214212415_sr_2047.html","info")</f>
        <v/>
      </c>
      <c r="AA1511" t="n">
        <v>14942</v>
      </c>
      <c r="AB1511" t="s"/>
      <c r="AC1511" t="s"/>
      <c r="AD1511" t="s">
        <v>86</v>
      </c>
      <c r="AE1511" t="s"/>
      <c r="AF1511" t="s"/>
      <c r="AG1511" t="s"/>
      <c r="AH1511" t="s"/>
      <c r="AI1511" t="s"/>
      <c r="AJ1511" t="s"/>
      <c r="AK1511" t="s">
        <v>87</v>
      </c>
      <c r="AL1511" t="s"/>
      <c r="AM1511" t="s"/>
      <c r="AN1511" t="s">
        <v>87</v>
      </c>
      <c r="AO1511" t="s">
        <v>88</v>
      </c>
      <c r="AP1511" t="n">
        <v>561</v>
      </c>
      <c r="AQ1511" t="s">
        <v>89</v>
      </c>
      <c r="AR1511" t="s">
        <v>111</v>
      </c>
      <c r="AS1511" t="s"/>
      <c r="AT1511" t="s">
        <v>91</v>
      </c>
      <c r="AU1511" t="s"/>
      <c r="AV1511" t="s"/>
      <c r="AW1511" t="s"/>
      <c r="AX1511" t="s"/>
      <c r="AY1511" t="n">
        <v>2268457</v>
      </c>
      <c r="AZ1511" t="s">
        <v>837</v>
      </c>
      <c r="BA1511" t="s"/>
      <c r="BB1511" t="n">
        <v>634096</v>
      </c>
      <c r="BC1511" t="n">
        <v>-16.735006</v>
      </c>
      <c r="BD1511" t="n">
        <v>28.087717</v>
      </c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93</v>
      </c>
    </row>
    <row r="1512" spans="1:70">
      <c r="A1512" t="s">
        <v>70</v>
      </c>
      <c r="B1512" t="s">
        <v>71</v>
      </c>
      <c r="C1512" t="s">
        <v>72</v>
      </c>
      <c r="D1512" t="n">
        <v>2</v>
      </c>
      <c r="E1512" t="s">
        <v>838</v>
      </c>
      <c r="F1512" t="n">
        <v>-1</v>
      </c>
      <c r="G1512" t="s">
        <v>74</v>
      </c>
      <c r="H1512" t="s">
        <v>75</v>
      </c>
      <c r="I1512" t="s"/>
      <c r="J1512" t="s">
        <v>76</v>
      </c>
      <c r="K1512" t="n">
        <v>244</v>
      </c>
      <c r="L1512" t="s">
        <v>77</v>
      </c>
      <c r="M1512" t="s"/>
      <c r="N1512" t="s">
        <v>78</v>
      </c>
      <c r="O1512" t="s">
        <v>79</v>
      </c>
      <c r="P1512" t="s">
        <v>838</v>
      </c>
      <c r="Q1512" t="s"/>
      <c r="R1512" t="s">
        <v>80</v>
      </c>
      <c r="S1512" t="s">
        <v>399</v>
      </c>
      <c r="T1512" t="s">
        <v>82</v>
      </c>
      <c r="U1512" t="s"/>
      <c r="V1512" t="s">
        <v>83</v>
      </c>
      <c r="W1512" t="s">
        <v>84</v>
      </c>
      <c r="X1512" t="s"/>
      <c r="Y1512" t="s">
        <v>85</v>
      </c>
      <c r="Z1512">
        <f>HYPERLINK("https://hotelmonitor-cachepage.eclerx.com/savepage/tk_15432224826536503_sr_2047.html","info")</f>
        <v/>
      </c>
      <c r="AA1512" t="n">
        <v>-6206394</v>
      </c>
      <c r="AB1512" t="s"/>
      <c r="AC1512" t="s"/>
      <c r="AD1512" t="s">
        <v>86</v>
      </c>
      <c r="AE1512" t="s"/>
      <c r="AF1512" t="s"/>
      <c r="AG1512" t="s"/>
      <c r="AH1512" t="s"/>
      <c r="AI1512" t="s"/>
      <c r="AJ1512" t="s"/>
      <c r="AK1512" t="s">
        <v>87</v>
      </c>
      <c r="AL1512" t="s"/>
      <c r="AM1512" t="s"/>
      <c r="AN1512" t="s">
        <v>87</v>
      </c>
      <c r="AO1512" t="s">
        <v>88</v>
      </c>
      <c r="AP1512" t="n">
        <v>485</v>
      </c>
      <c r="AQ1512" t="s">
        <v>89</v>
      </c>
      <c r="AR1512" t="s">
        <v>97</v>
      </c>
      <c r="AS1512" t="s"/>
      <c r="AT1512" t="s">
        <v>91</v>
      </c>
      <c r="AU1512" t="s"/>
      <c r="AV1512" t="s"/>
      <c r="AW1512" t="s"/>
      <c r="AX1512" t="s"/>
      <c r="AY1512" t="n">
        <v>6206394</v>
      </c>
      <c r="AZ1512" t="s"/>
      <c r="BA1512" t="s"/>
      <c r="BB1512" t="n">
        <v>1422366</v>
      </c>
      <c r="BC1512" t="s"/>
      <c r="BD1512" t="s"/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93</v>
      </c>
    </row>
    <row r="1513" spans="1:70">
      <c r="A1513" t="s">
        <v>70</v>
      </c>
      <c r="B1513" t="s">
        <v>71</v>
      </c>
      <c r="C1513" t="s">
        <v>72</v>
      </c>
      <c r="D1513" t="n">
        <v>2</v>
      </c>
      <c r="E1513" t="s">
        <v>838</v>
      </c>
      <c r="F1513" t="n">
        <v>-1</v>
      </c>
      <c r="G1513" t="s">
        <v>74</v>
      </c>
      <c r="H1513" t="s">
        <v>75</v>
      </c>
      <c r="I1513" t="s"/>
      <c r="J1513" t="s">
        <v>76</v>
      </c>
      <c r="K1513" t="n">
        <v>244</v>
      </c>
      <c r="L1513" t="s">
        <v>77</v>
      </c>
      <c r="M1513" t="s"/>
      <c r="N1513" t="s">
        <v>78</v>
      </c>
      <c r="O1513" t="s">
        <v>79</v>
      </c>
      <c r="P1513" t="s">
        <v>838</v>
      </c>
      <c r="Q1513" t="s"/>
      <c r="R1513" t="s">
        <v>80</v>
      </c>
      <c r="S1513" t="s">
        <v>399</v>
      </c>
      <c r="T1513" t="s">
        <v>82</v>
      </c>
      <c r="U1513" t="s"/>
      <c r="V1513" t="s">
        <v>83</v>
      </c>
      <c r="W1513" t="s">
        <v>84</v>
      </c>
      <c r="X1513" t="s"/>
      <c r="Y1513" t="s">
        <v>85</v>
      </c>
      <c r="Z1513">
        <f>HYPERLINK("https://hotelmonitor-cachepage.eclerx.com/savepage/tk_15432224826536503_sr_2047.html","info")</f>
        <v/>
      </c>
      <c r="AA1513" t="n">
        <v>-6206394</v>
      </c>
      <c r="AB1513" t="s"/>
      <c r="AC1513" t="s"/>
      <c r="AD1513" t="s">
        <v>86</v>
      </c>
      <c r="AE1513" t="s"/>
      <c r="AF1513" t="s"/>
      <c r="AG1513" t="s"/>
      <c r="AH1513" t="s"/>
      <c r="AI1513" t="s"/>
      <c r="AJ1513" t="s"/>
      <c r="AK1513" t="s">
        <v>87</v>
      </c>
      <c r="AL1513" t="s"/>
      <c r="AM1513" t="s"/>
      <c r="AN1513" t="s">
        <v>87</v>
      </c>
      <c r="AO1513" t="s">
        <v>88</v>
      </c>
      <c r="AP1513" t="n">
        <v>485</v>
      </c>
      <c r="AQ1513" t="s">
        <v>89</v>
      </c>
      <c r="AR1513" t="s">
        <v>95</v>
      </c>
      <c r="AS1513" t="s"/>
      <c r="AT1513" t="s">
        <v>91</v>
      </c>
      <c r="AU1513" t="s"/>
      <c r="AV1513" t="s"/>
      <c r="AW1513" t="s"/>
      <c r="AX1513" t="s"/>
      <c r="AY1513" t="n">
        <v>6206394</v>
      </c>
      <c r="AZ1513" t="s"/>
      <c r="BA1513" t="s"/>
      <c r="BB1513" t="n">
        <v>1422366</v>
      </c>
      <c r="BC1513" t="s"/>
      <c r="BD1513" t="s"/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93</v>
      </c>
    </row>
    <row r="1514" spans="1:70">
      <c r="A1514" t="s">
        <v>70</v>
      </c>
      <c r="B1514" t="s">
        <v>71</v>
      </c>
      <c r="C1514" t="s">
        <v>72</v>
      </c>
      <c r="D1514" t="n">
        <v>2</v>
      </c>
      <c r="E1514" t="s">
        <v>838</v>
      </c>
      <c r="F1514" t="n">
        <v>-1</v>
      </c>
      <c r="G1514" t="s">
        <v>74</v>
      </c>
      <c r="H1514" t="s">
        <v>75</v>
      </c>
      <c r="I1514" t="s"/>
      <c r="J1514" t="s">
        <v>76</v>
      </c>
      <c r="K1514" t="n">
        <v>244</v>
      </c>
      <c r="L1514" t="s">
        <v>77</v>
      </c>
      <c r="M1514" t="s"/>
      <c r="N1514" t="s">
        <v>78</v>
      </c>
      <c r="O1514" t="s">
        <v>79</v>
      </c>
      <c r="P1514" t="s">
        <v>838</v>
      </c>
      <c r="Q1514" t="s"/>
      <c r="R1514" t="s">
        <v>80</v>
      </c>
      <c r="S1514" t="s">
        <v>399</v>
      </c>
      <c r="T1514" t="s">
        <v>82</v>
      </c>
      <c r="U1514" t="s"/>
      <c r="V1514" t="s">
        <v>83</v>
      </c>
      <c r="W1514" t="s">
        <v>84</v>
      </c>
      <c r="X1514" t="s"/>
      <c r="Y1514" t="s">
        <v>85</v>
      </c>
      <c r="Z1514">
        <f>HYPERLINK("https://hotelmonitor-cachepage.eclerx.com/savepage/tk_15432224826536503_sr_2047.html","info")</f>
        <v/>
      </c>
      <c r="AA1514" t="n">
        <v>-6206394</v>
      </c>
      <c r="AB1514" t="s"/>
      <c r="AC1514" t="s"/>
      <c r="AD1514" t="s">
        <v>86</v>
      </c>
      <c r="AE1514" t="s"/>
      <c r="AF1514" t="s"/>
      <c r="AG1514" t="s"/>
      <c r="AH1514" t="s"/>
      <c r="AI1514" t="s"/>
      <c r="AJ1514" t="s"/>
      <c r="AK1514" t="s">
        <v>87</v>
      </c>
      <c r="AL1514" t="s"/>
      <c r="AM1514" t="s"/>
      <c r="AN1514" t="s">
        <v>87</v>
      </c>
      <c r="AO1514" t="s">
        <v>88</v>
      </c>
      <c r="AP1514" t="n">
        <v>485</v>
      </c>
      <c r="AQ1514" t="s">
        <v>89</v>
      </c>
      <c r="AR1514" t="s">
        <v>116</v>
      </c>
      <c r="AS1514" t="s"/>
      <c r="AT1514" t="s">
        <v>91</v>
      </c>
      <c r="AU1514" t="s"/>
      <c r="AV1514" t="s"/>
      <c r="AW1514" t="s"/>
      <c r="AX1514" t="s"/>
      <c r="AY1514" t="n">
        <v>6206394</v>
      </c>
      <c r="AZ1514" t="s"/>
      <c r="BA1514" t="s"/>
      <c r="BB1514" t="n">
        <v>1422366</v>
      </c>
      <c r="BC1514" t="s"/>
      <c r="BD1514" t="s"/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93</v>
      </c>
    </row>
    <row r="1515" spans="1:70">
      <c r="A1515" t="s">
        <v>70</v>
      </c>
      <c r="B1515" t="s">
        <v>71</v>
      </c>
      <c r="C1515" t="s">
        <v>72</v>
      </c>
      <c r="D1515" t="n">
        <v>2</v>
      </c>
      <c r="E1515" t="s">
        <v>838</v>
      </c>
      <c r="F1515" t="n">
        <v>-1</v>
      </c>
      <c r="G1515" t="s">
        <v>74</v>
      </c>
      <c r="H1515" t="s">
        <v>75</v>
      </c>
      <c r="I1515" t="s"/>
      <c r="J1515" t="s">
        <v>76</v>
      </c>
      <c r="K1515" t="n">
        <v>244</v>
      </c>
      <c r="L1515" t="s">
        <v>77</v>
      </c>
      <c r="M1515" t="s"/>
      <c r="N1515" t="s">
        <v>78</v>
      </c>
      <c r="O1515" t="s">
        <v>79</v>
      </c>
      <c r="P1515" t="s">
        <v>838</v>
      </c>
      <c r="Q1515" t="s"/>
      <c r="R1515" t="s">
        <v>80</v>
      </c>
      <c r="S1515" t="s">
        <v>399</v>
      </c>
      <c r="T1515" t="s">
        <v>82</v>
      </c>
      <c r="U1515" t="s"/>
      <c r="V1515" t="s">
        <v>83</v>
      </c>
      <c r="W1515" t="s">
        <v>84</v>
      </c>
      <c r="X1515" t="s"/>
      <c r="Y1515" t="s">
        <v>85</v>
      </c>
      <c r="Z1515">
        <f>HYPERLINK("https://hotelmonitor-cachepage.eclerx.com/savepage/tk_15432224826536503_sr_2047.html","info")</f>
        <v/>
      </c>
      <c r="AA1515" t="n">
        <v>-6206394</v>
      </c>
      <c r="AB1515" t="s"/>
      <c r="AC1515" t="s"/>
      <c r="AD1515" t="s">
        <v>86</v>
      </c>
      <c r="AE1515" t="s"/>
      <c r="AF1515" t="s"/>
      <c r="AG1515" t="s"/>
      <c r="AH1515" t="s"/>
      <c r="AI1515" t="s"/>
      <c r="AJ1515" t="s"/>
      <c r="AK1515" t="s">
        <v>87</v>
      </c>
      <c r="AL1515" t="s"/>
      <c r="AM1515" t="s"/>
      <c r="AN1515" t="s">
        <v>87</v>
      </c>
      <c r="AO1515" t="s">
        <v>88</v>
      </c>
      <c r="AP1515" t="n">
        <v>485</v>
      </c>
      <c r="AQ1515" t="s">
        <v>89</v>
      </c>
      <c r="AR1515" t="s">
        <v>96</v>
      </c>
      <c r="AS1515" t="s"/>
      <c r="AT1515" t="s">
        <v>91</v>
      </c>
      <c r="AU1515" t="s"/>
      <c r="AV1515" t="s"/>
      <c r="AW1515" t="s"/>
      <c r="AX1515" t="s"/>
      <c r="AY1515" t="n">
        <v>6206394</v>
      </c>
      <c r="AZ1515" t="s"/>
      <c r="BA1515" t="s"/>
      <c r="BB1515" t="n">
        <v>1422366</v>
      </c>
      <c r="BC1515" t="s"/>
      <c r="BD1515" t="s"/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93</v>
      </c>
    </row>
    <row r="1516" spans="1:70">
      <c r="A1516" t="s">
        <v>70</v>
      </c>
      <c r="B1516" t="s">
        <v>71</v>
      </c>
      <c r="C1516" t="s">
        <v>72</v>
      </c>
      <c r="D1516" t="n">
        <v>2</v>
      </c>
      <c r="E1516" t="s">
        <v>838</v>
      </c>
      <c r="F1516" t="n">
        <v>-1</v>
      </c>
      <c r="G1516" t="s">
        <v>74</v>
      </c>
      <c r="H1516" t="s">
        <v>75</v>
      </c>
      <c r="I1516" t="s"/>
      <c r="J1516" t="s">
        <v>76</v>
      </c>
      <c r="K1516" t="n">
        <v>260</v>
      </c>
      <c r="L1516" t="s">
        <v>77</v>
      </c>
      <c r="M1516" t="s"/>
      <c r="N1516" t="s">
        <v>78</v>
      </c>
      <c r="O1516" t="s">
        <v>79</v>
      </c>
      <c r="P1516" t="s">
        <v>838</v>
      </c>
      <c r="Q1516" t="s"/>
      <c r="R1516" t="s">
        <v>80</v>
      </c>
      <c r="S1516" t="s">
        <v>839</v>
      </c>
      <c r="T1516" t="s">
        <v>82</v>
      </c>
      <c r="U1516" t="s"/>
      <c r="V1516" t="s">
        <v>83</v>
      </c>
      <c r="W1516" t="s">
        <v>84</v>
      </c>
      <c r="X1516" t="s"/>
      <c r="Y1516" t="s">
        <v>85</v>
      </c>
      <c r="Z1516">
        <f>HYPERLINK("https://hotelmonitor-cachepage.eclerx.com/savepage/tk_15432224826536503_sr_2047.html","info")</f>
        <v/>
      </c>
      <c r="AA1516" t="n">
        <v>-6206394</v>
      </c>
      <c r="AB1516" t="s"/>
      <c r="AC1516" t="s"/>
      <c r="AD1516" t="s">
        <v>86</v>
      </c>
      <c r="AE1516" t="s"/>
      <c r="AF1516" t="s"/>
      <c r="AG1516" t="s"/>
      <c r="AH1516" t="s"/>
      <c r="AI1516" t="s"/>
      <c r="AJ1516" t="s"/>
      <c r="AK1516" t="s">
        <v>87</v>
      </c>
      <c r="AL1516" t="s"/>
      <c r="AM1516" t="s"/>
      <c r="AN1516" t="s">
        <v>87</v>
      </c>
      <c r="AO1516" t="s">
        <v>88</v>
      </c>
      <c r="AP1516" t="n">
        <v>485</v>
      </c>
      <c r="AQ1516" t="s">
        <v>89</v>
      </c>
      <c r="AR1516" t="s">
        <v>90</v>
      </c>
      <c r="AS1516" t="s"/>
      <c r="AT1516" t="s">
        <v>91</v>
      </c>
      <c r="AU1516" t="s"/>
      <c r="AV1516" t="s"/>
      <c r="AW1516" t="s"/>
      <c r="AX1516" t="s"/>
      <c r="AY1516" t="n">
        <v>6206394</v>
      </c>
      <c r="AZ1516" t="s"/>
      <c r="BA1516" t="s"/>
      <c r="BB1516" t="n">
        <v>1422366</v>
      </c>
      <c r="BC1516" t="s"/>
      <c r="BD1516" t="s"/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93</v>
      </c>
    </row>
    <row r="1517" spans="1:70">
      <c r="A1517" t="s">
        <v>70</v>
      </c>
      <c r="B1517" t="s">
        <v>71</v>
      </c>
      <c r="C1517" t="s">
        <v>72</v>
      </c>
      <c r="D1517" t="n">
        <v>2</v>
      </c>
      <c r="E1517" t="s">
        <v>838</v>
      </c>
      <c r="F1517" t="n">
        <v>-1</v>
      </c>
      <c r="G1517" t="s">
        <v>74</v>
      </c>
      <c r="H1517" t="s">
        <v>75</v>
      </c>
      <c r="I1517" t="s"/>
      <c r="J1517" t="s">
        <v>76</v>
      </c>
      <c r="K1517" t="n">
        <v>244</v>
      </c>
      <c r="L1517" t="s">
        <v>77</v>
      </c>
      <c r="M1517" t="s"/>
      <c r="N1517" t="s">
        <v>78</v>
      </c>
      <c r="O1517" t="s">
        <v>79</v>
      </c>
      <c r="P1517" t="s">
        <v>838</v>
      </c>
      <c r="Q1517" t="s"/>
      <c r="R1517" t="s">
        <v>80</v>
      </c>
      <c r="S1517" t="s">
        <v>399</v>
      </c>
      <c r="T1517" t="s">
        <v>82</v>
      </c>
      <c r="U1517" t="s"/>
      <c r="V1517" t="s">
        <v>83</v>
      </c>
      <c r="W1517" t="s">
        <v>84</v>
      </c>
      <c r="X1517" t="s"/>
      <c r="Y1517" t="s">
        <v>85</v>
      </c>
      <c r="Z1517">
        <f>HYPERLINK("https://hotelmonitor-cachepage.eclerx.com/savepage/tk_15432224826536503_sr_2047.html","info")</f>
        <v/>
      </c>
      <c r="AA1517" t="n">
        <v>-6206394</v>
      </c>
      <c r="AB1517" t="s"/>
      <c r="AC1517" t="s"/>
      <c r="AD1517" t="s">
        <v>86</v>
      </c>
      <c r="AE1517" t="s"/>
      <c r="AF1517" t="s"/>
      <c r="AG1517" t="s"/>
      <c r="AH1517" t="s"/>
      <c r="AI1517" t="s"/>
      <c r="AJ1517" t="s"/>
      <c r="AK1517" t="s">
        <v>87</v>
      </c>
      <c r="AL1517" t="s"/>
      <c r="AM1517" t="s"/>
      <c r="AN1517" t="s">
        <v>87</v>
      </c>
      <c r="AO1517" t="s">
        <v>88</v>
      </c>
      <c r="AP1517" t="n">
        <v>485</v>
      </c>
      <c r="AQ1517" t="s">
        <v>89</v>
      </c>
      <c r="AR1517" t="s">
        <v>96</v>
      </c>
      <c r="AS1517" t="s"/>
      <c r="AT1517" t="s">
        <v>91</v>
      </c>
      <c r="AU1517" t="s"/>
      <c r="AV1517" t="s"/>
      <c r="AW1517" t="s"/>
      <c r="AX1517" t="s"/>
      <c r="AY1517" t="n">
        <v>6206394</v>
      </c>
      <c r="AZ1517" t="s"/>
      <c r="BA1517" t="s"/>
      <c r="BB1517" t="n">
        <v>1422366</v>
      </c>
      <c r="BC1517" t="s"/>
      <c r="BD1517" t="s"/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93</v>
      </c>
    </row>
    <row r="1518" spans="1:70">
      <c r="A1518" t="s">
        <v>70</v>
      </c>
      <c r="B1518" t="s">
        <v>71</v>
      </c>
      <c r="C1518" t="s">
        <v>72</v>
      </c>
      <c r="D1518" t="n">
        <v>2</v>
      </c>
      <c r="E1518" t="s">
        <v>838</v>
      </c>
      <c r="F1518" t="n">
        <v>-1</v>
      </c>
      <c r="G1518" t="s">
        <v>74</v>
      </c>
      <c r="H1518" t="s">
        <v>75</v>
      </c>
      <c r="I1518" t="s"/>
      <c r="J1518" t="s">
        <v>76</v>
      </c>
      <c r="K1518" t="n">
        <v>244</v>
      </c>
      <c r="L1518" t="s">
        <v>77</v>
      </c>
      <c r="M1518" t="s"/>
      <c r="N1518" t="s">
        <v>78</v>
      </c>
      <c r="O1518" t="s">
        <v>79</v>
      </c>
      <c r="P1518" t="s">
        <v>838</v>
      </c>
      <c r="Q1518" t="s"/>
      <c r="R1518" t="s">
        <v>80</v>
      </c>
      <c r="S1518" t="s">
        <v>399</v>
      </c>
      <c r="T1518" t="s">
        <v>82</v>
      </c>
      <c r="U1518" t="s"/>
      <c r="V1518" t="s">
        <v>83</v>
      </c>
      <c r="W1518" t="s">
        <v>84</v>
      </c>
      <c r="X1518" t="s"/>
      <c r="Y1518" t="s">
        <v>85</v>
      </c>
      <c r="Z1518">
        <f>HYPERLINK("https://hotelmonitor-cachepage.eclerx.com/savepage/tk_15432224826536503_sr_2047.html","info")</f>
        <v/>
      </c>
      <c r="AA1518" t="n">
        <v>-6206394</v>
      </c>
      <c r="AB1518" t="s"/>
      <c r="AC1518" t="s"/>
      <c r="AD1518" t="s">
        <v>86</v>
      </c>
      <c r="AE1518" t="s"/>
      <c r="AF1518" t="s"/>
      <c r="AG1518" t="s"/>
      <c r="AH1518" t="s"/>
      <c r="AI1518" t="s"/>
      <c r="AJ1518" t="s"/>
      <c r="AK1518" t="s">
        <v>87</v>
      </c>
      <c r="AL1518" t="s"/>
      <c r="AM1518" t="s"/>
      <c r="AN1518" t="s">
        <v>87</v>
      </c>
      <c r="AO1518" t="s">
        <v>88</v>
      </c>
      <c r="AP1518" t="n">
        <v>485</v>
      </c>
      <c r="AQ1518" t="s">
        <v>89</v>
      </c>
      <c r="AR1518" t="s">
        <v>106</v>
      </c>
      <c r="AS1518" t="s"/>
      <c r="AT1518" t="s">
        <v>91</v>
      </c>
      <c r="AU1518" t="s"/>
      <c r="AV1518" t="s"/>
      <c r="AW1518" t="s"/>
      <c r="AX1518" t="s"/>
      <c r="AY1518" t="n">
        <v>6206394</v>
      </c>
      <c r="AZ1518" t="s"/>
      <c r="BA1518" t="s"/>
      <c r="BB1518" t="n">
        <v>1422366</v>
      </c>
      <c r="BC1518" t="s"/>
      <c r="BD1518" t="s"/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93</v>
      </c>
    </row>
    <row r="1519" spans="1:70">
      <c r="A1519" t="s">
        <v>70</v>
      </c>
      <c r="B1519" t="s">
        <v>71</v>
      </c>
      <c r="C1519" t="s">
        <v>72</v>
      </c>
      <c r="D1519" t="n">
        <v>2</v>
      </c>
      <c r="E1519" t="s">
        <v>838</v>
      </c>
      <c r="F1519" t="n">
        <v>-1</v>
      </c>
      <c r="G1519" t="s">
        <v>74</v>
      </c>
      <c r="H1519" t="s">
        <v>75</v>
      </c>
      <c r="I1519" t="s"/>
      <c r="J1519" t="s">
        <v>76</v>
      </c>
      <c r="K1519" t="n">
        <v>244</v>
      </c>
      <c r="L1519" t="s">
        <v>77</v>
      </c>
      <c r="M1519" t="s"/>
      <c r="N1519" t="s">
        <v>78</v>
      </c>
      <c r="O1519" t="s">
        <v>79</v>
      </c>
      <c r="P1519" t="s">
        <v>838</v>
      </c>
      <c r="Q1519" t="s"/>
      <c r="R1519" t="s">
        <v>80</v>
      </c>
      <c r="S1519" t="s">
        <v>399</v>
      </c>
      <c r="T1519" t="s">
        <v>82</v>
      </c>
      <c r="U1519" t="s"/>
      <c r="V1519" t="s">
        <v>83</v>
      </c>
      <c r="W1519" t="s">
        <v>84</v>
      </c>
      <c r="X1519" t="s"/>
      <c r="Y1519" t="s">
        <v>85</v>
      </c>
      <c r="Z1519">
        <f>HYPERLINK("https://hotelmonitor-cachepage.eclerx.com/savepage/tk_15432224826536503_sr_2047.html","info")</f>
        <v/>
      </c>
      <c r="AA1519" t="n">
        <v>-6206394</v>
      </c>
      <c r="AB1519" t="s"/>
      <c r="AC1519" t="s"/>
      <c r="AD1519" t="s">
        <v>86</v>
      </c>
      <c r="AE1519" t="s"/>
      <c r="AF1519" t="s"/>
      <c r="AG1519" t="s"/>
      <c r="AH1519" t="s"/>
      <c r="AI1519" t="s"/>
      <c r="AJ1519" t="s"/>
      <c r="AK1519" t="s">
        <v>87</v>
      </c>
      <c r="AL1519" t="s"/>
      <c r="AM1519" t="s"/>
      <c r="AN1519" t="s">
        <v>87</v>
      </c>
      <c r="AO1519" t="s">
        <v>88</v>
      </c>
      <c r="AP1519" t="n">
        <v>485</v>
      </c>
      <c r="AQ1519" t="s">
        <v>89</v>
      </c>
      <c r="AR1519" t="s">
        <v>111</v>
      </c>
      <c r="AS1519" t="s"/>
      <c r="AT1519" t="s">
        <v>91</v>
      </c>
      <c r="AU1519" t="s"/>
      <c r="AV1519" t="s"/>
      <c r="AW1519" t="s"/>
      <c r="AX1519" t="s"/>
      <c r="AY1519" t="n">
        <v>6206394</v>
      </c>
      <c r="AZ1519" t="s"/>
      <c r="BA1519" t="s"/>
      <c r="BB1519" t="n">
        <v>1422366</v>
      </c>
      <c r="BC1519" t="s"/>
      <c r="BD1519" t="s"/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93</v>
      </c>
    </row>
    <row r="1520" spans="1:70">
      <c r="A1520" t="s">
        <v>70</v>
      </c>
      <c r="B1520" t="s">
        <v>71</v>
      </c>
      <c r="C1520" t="s">
        <v>72</v>
      </c>
      <c r="D1520" t="n">
        <v>2</v>
      </c>
      <c r="E1520" t="s">
        <v>840</v>
      </c>
      <c r="F1520" t="s"/>
      <c r="G1520" t="s">
        <v>74</v>
      </c>
      <c r="H1520" t="s">
        <v>75</v>
      </c>
      <c r="I1520" t="s"/>
      <c r="J1520" t="s">
        <v>76</v>
      </c>
      <c r="K1520" t="n">
        <v>71</v>
      </c>
      <c r="L1520" t="s">
        <v>77</v>
      </c>
      <c r="M1520" t="s"/>
      <c r="N1520" t="s">
        <v>78</v>
      </c>
      <c r="O1520" t="s">
        <v>79</v>
      </c>
      <c r="P1520" t="s">
        <v>840</v>
      </c>
      <c r="Q1520" t="s"/>
      <c r="R1520" t="s">
        <v>80</v>
      </c>
      <c r="S1520" t="s">
        <v>187</v>
      </c>
      <c r="T1520" t="s">
        <v>82</v>
      </c>
      <c r="U1520" t="s"/>
      <c r="V1520" t="s">
        <v>83</v>
      </c>
      <c r="W1520" t="s">
        <v>84</v>
      </c>
      <c r="X1520" t="s"/>
      <c r="Y1520" t="s">
        <v>85</v>
      </c>
      <c r="Z1520">
        <f>HYPERLINK("https://hotelmonitor-cachepage.eclerx.com/savepage/tk_15432205805261586_sr_2047.html","info")</f>
        <v/>
      </c>
      <c r="AA1520" t="s"/>
      <c r="AB1520" t="s"/>
      <c r="AC1520" t="s"/>
      <c r="AD1520" t="s">
        <v>86</v>
      </c>
      <c r="AE1520" t="s"/>
      <c r="AF1520" t="s"/>
      <c r="AG1520" t="s"/>
      <c r="AH1520" t="s"/>
      <c r="AI1520" t="s"/>
      <c r="AJ1520" t="s"/>
      <c r="AK1520" t="s">
        <v>87</v>
      </c>
      <c r="AL1520" t="s"/>
      <c r="AM1520" t="s"/>
      <c r="AN1520" t="s">
        <v>87</v>
      </c>
      <c r="AO1520" t="s">
        <v>88</v>
      </c>
      <c r="AP1520" t="n">
        <v>219</v>
      </c>
      <c r="AQ1520" t="s">
        <v>89</v>
      </c>
      <c r="AR1520" t="s">
        <v>121</v>
      </c>
      <c r="AS1520" t="s"/>
      <c r="AT1520" t="s">
        <v>91</v>
      </c>
      <c r="AU1520" t="s"/>
      <c r="AV1520" t="s"/>
      <c r="AW1520" t="s"/>
      <c r="AX1520" t="s"/>
      <c r="AY1520" t="s"/>
      <c r="AZ1520" t="s"/>
      <c r="BA1520" t="s"/>
      <c r="BB1520" t="s"/>
      <c r="BC1520" t="s"/>
      <c r="BD1520" t="s"/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93</v>
      </c>
    </row>
    <row r="1521" spans="1:70">
      <c r="A1521" t="s">
        <v>70</v>
      </c>
      <c r="B1521" t="s">
        <v>71</v>
      </c>
      <c r="C1521" t="s">
        <v>72</v>
      </c>
      <c r="D1521" t="n">
        <v>2</v>
      </c>
      <c r="E1521" t="s">
        <v>840</v>
      </c>
      <c r="F1521" t="s"/>
      <c r="G1521" t="s">
        <v>74</v>
      </c>
      <c r="H1521" t="s">
        <v>75</v>
      </c>
      <c r="I1521" t="s"/>
      <c r="J1521" t="s">
        <v>76</v>
      </c>
      <c r="K1521" t="n">
        <v>71</v>
      </c>
      <c r="L1521" t="s">
        <v>77</v>
      </c>
      <c r="M1521" t="s"/>
      <c r="N1521" t="s">
        <v>78</v>
      </c>
      <c r="O1521" t="s">
        <v>79</v>
      </c>
      <c r="P1521" t="s">
        <v>840</v>
      </c>
      <c r="Q1521" t="s"/>
      <c r="R1521" t="s">
        <v>80</v>
      </c>
      <c r="S1521" t="s">
        <v>187</v>
      </c>
      <c r="T1521" t="s">
        <v>82</v>
      </c>
      <c r="U1521" t="s"/>
      <c r="V1521" t="s">
        <v>83</v>
      </c>
      <c r="W1521" t="s">
        <v>84</v>
      </c>
      <c r="X1521" t="s"/>
      <c r="Y1521" t="s">
        <v>85</v>
      </c>
      <c r="Z1521">
        <f>HYPERLINK("https://hotelmonitor-cachepage.eclerx.com/savepage/tk_15432205805261586_sr_2047.html","info")</f>
        <v/>
      </c>
      <c r="AA1521" t="s"/>
      <c r="AB1521" t="s"/>
      <c r="AC1521" t="s"/>
      <c r="AD1521" t="s">
        <v>86</v>
      </c>
      <c r="AE1521" t="s"/>
      <c r="AF1521" t="s"/>
      <c r="AG1521" t="s"/>
      <c r="AH1521" t="s"/>
      <c r="AI1521" t="s"/>
      <c r="AJ1521" t="s"/>
      <c r="AK1521" t="s">
        <v>87</v>
      </c>
      <c r="AL1521" t="s"/>
      <c r="AM1521" t="s"/>
      <c r="AN1521" t="s">
        <v>87</v>
      </c>
      <c r="AO1521" t="s">
        <v>88</v>
      </c>
      <c r="AP1521" t="n">
        <v>219</v>
      </c>
      <c r="AQ1521" t="s">
        <v>89</v>
      </c>
      <c r="AR1521" t="s">
        <v>71</v>
      </c>
      <c r="AS1521" t="s"/>
      <c r="AT1521" t="s">
        <v>91</v>
      </c>
      <c r="AU1521" t="s"/>
      <c r="AV1521" t="s"/>
      <c r="AW1521" t="s"/>
      <c r="AX1521" t="s"/>
      <c r="AY1521" t="s"/>
      <c r="AZ1521" t="s"/>
      <c r="BA1521" t="s"/>
      <c r="BB1521" t="s"/>
      <c r="BC1521" t="s"/>
      <c r="BD1521" t="s"/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93</v>
      </c>
    </row>
    <row r="1522" spans="1:70">
      <c r="A1522" t="s">
        <v>70</v>
      </c>
      <c r="B1522" t="s">
        <v>71</v>
      </c>
      <c r="C1522" t="s">
        <v>72</v>
      </c>
      <c r="D1522" t="n">
        <v>2</v>
      </c>
      <c r="E1522" t="s">
        <v>841</v>
      </c>
      <c r="F1522" t="n">
        <v>72225</v>
      </c>
      <c r="G1522" t="s">
        <v>74</v>
      </c>
      <c r="H1522" t="s">
        <v>75</v>
      </c>
      <c r="I1522" t="s"/>
      <c r="J1522" t="s">
        <v>76</v>
      </c>
      <c r="K1522" t="n">
        <v>35</v>
      </c>
      <c r="L1522" t="s">
        <v>77</v>
      </c>
      <c r="M1522" t="s"/>
      <c r="N1522" t="s">
        <v>78</v>
      </c>
      <c r="O1522" t="s">
        <v>79</v>
      </c>
      <c r="P1522" t="s">
        <v>842</v>
      </c>
      <c r="Q1522" t="s"/>
      <c r="R1522" t="s">
        <v>80</v>
      </c>
      <c r="S1522" t="s">
        <v>346</v>
      </c>
      <c r="T1522" t="s">
        <v>82</v>
      </c>
      <c r="U1522" t="s"/>
      <c r="V1522" t="s">
        <v>83</v>
      </c>
      <c r="W1522" t="s">
        <v>84</v>
      </c>
      <c r="X1522" t="s"/>
      <c r="Y1522" t="s">
        <v>85</v>
      </c>
      <c r="Z1522">
        <f>HYPERLINK("https://hotelmonitor-cachepage.eclerx.com/savepage/tk_15432203542771983_sr_2047.html","info")</f>
        <v/>
      </c>
      <c r="AA1522" t="n">
        <v>1974</v>
      </c>
      <c r="AB1522" t="s"/>
      <c r="AC1522" t="s"/>
      <c r="AD1522" t="s">
        <v>86</v>
      </c>
      <c r="AE1522" t="s"/>
      <c r="AF1522" t="s"/>
      <c r="AG1522" t="s"/>
      <c r="AH1522" t="s"/>
      <c r="AI1522" t="s"/>
      <c r="AJ1522" t="s"/>
      <c r="AK1522" t="s">
        <v>87</v>
      </c>
      <c r="AL1522" t="s"/>
      <c r="AM1522" t="s"/>
      <c r="AN1522" t="s">
        <v>87</v>
      </c>
      <c r="AO1522" t="s">
        <v>88</v>
      </c>
      <c r="AP1522" t="n">
        <v>187</v>
      </c>
      <c r="AQ1522" t="s">
        <v>89</v>
      </c>
      <c r="AR1522" t="s">
        <v>95</v>
      </c>
      <c r="AS1522" t="s"/>
      <c r="AT1522" t="s">
        <v>91</v>
      </c>
      <c r="AU1522" t="s"/>
      <c r="AV1522" t="s"/>
      <c r="AW1522" t="s"/>
      <c r="AX1522" t="s"/>
      <c r="AY1522" t="n">
        <v>2268079</v>
      </c>
      <c r="AZ1522" t="s">
        <v>843</v>
      </c>
      <c r="BA1522" t="s"/>
      <c r="BB1522" t="n">
        <v>483398</v>
      </c>
      <c r="BC1522" t="n">
        <v>-16.556011</v>
      </c>
      <c r="BD1522" t="n">
        <v>28.412277</v>
      </c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93</v>
      </c>
    </row>
    <row r="1523" spans="1:70">
      <c r="A1523" t="s">
        <v>70</v>
      </c>
      <c r="B1523" t="s">
        <v>71</v>
      </c>
      <c r="C1523" t="s">
        <v>72</v>
      </c>
      <c r="D1523" t="n">
        <v>2</v>
      </c>
      <c r="E1523" t="s">
        <v>841</v>
      </c>
      <c r="F1523" t="n">
        <v>72225</v>
      </c>
      <c r="G1523" t="s">
        <v>74</v>
      </c>
      <c r="H1523" t="s">
        <v>75</v>
      </c>
      <c r="I1523" t="s"/>
      <c r="J1523" t="s">
        <v>76</v>
      </c>
      <c r="K1523" t="n">
        <v>37</v>
      </c>
      <c r="L1523" t="s">
        <v>77</v>
      </c>
      <c r="M1523" t="s"/>
      <c r="N1523" t="s">
        <v>78</v>
      </c>
      <c r="O1523" t="s">
        <v>79</v>
      </c>
      <c r="P1523" t="s">
        <v>842</v>
      </c>
      <c r="Q1523" t="s"/>
      <c r="R1523" t="s">
        <v>80</v>
      </c>
      <c r="S1523" t="s">
        <v>254</v>
      </c>
      <c r="T1523" t="s">
        <v>82</v>
      </c>
      <c r="U1523" t="s"/>
      <c r="V1523" t="s">
        <v>83</v>
      </c>
      <c r="W1523" t="s">
        <v>84</v>
      </c>
      <c r="X1523" t="s"/>
      <c r="Y1523" t="s">
        <v>85</v>
      </c>
      <c r="Z1523">
        <f>HYPERLINK("https://hotelmonitor-cachepage.eclerx.com/savepage/tk_15432203542771983_sr_2047.html","info")</f>
        <v/>
      </c>
      <c r="AA1523" t="n">
        <v>1974</v>
      </c>
      <c r="AB1523" t="s"/>
      <c r="AC1523" t="s"/>
      <c r="AD1523" t="s">
        <v>86</v>
      </c>
      <c r="AE1523" t="s"/>
      <c r="AF1523" t="s"/>
      <c r="AG1523" t="s"/>
      <c r="AH1523" t="s"/>
      <c r="AI1523" t="s"/>
      <c r="AJ1523" t="s"/>
      <c r="AK1523" t="s">
        <v>87</v>
      </c>
      <c r="AL1523" t="s"/>
      <c r="AM1523" t="s"/>
      <c r="AN1523" t="s">
        <v>87</v>
      </c>
      <c r="AO1523" t="s">
        <v>88</v>
      </c>
      <c r="AP1523" t="n">
        <v>187</v>
      </c>
      <c r="AQ1523" t="s">
        <v>89</v>
      </c>
      <c r="AR1523" t="s">
        <v>96</v>
      </c>
      <c r="AS1523" t="s"/>
      <c r="AT1523" t="s">
        <v>91</v>
      </c>
      <c r="AU1523" t="s"/>
      <c r="AV1523" t="s"/>
      <c r="AW1523" t="s"/>
      <c r="AX1523" t="s"/>
      <c r="AY1523" t="n">
        <v>2268079</v>
      </c>
      <c r="AZ1523" t="s">
        <v>843</v>
      </c>
      <c r="BA1523" t="s"/>
      <c r="BB1523" t="n">
        <v>483398</v>
      </c>
      <c r="BC1523" t="n">
        <v>-16.556011</v>
      </c>
      <c r="BD1523" t="n">
        <v>28.412277</v>
      </c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93</v>
      </c>
    </row>
    <row r="1524" spans="1:70">
      <c r="A1524" t="s">
        <v>70</v>
      </c>
      <c r="B1524" t="s">
        <v>71</v>
      </c>
      <c r="C1524" t="s">
        <v>72</v>
      </c>
      <c r="D1524" t="n">
        <v>2</v>
      </c>
      <c r="E1524" t="s">
        <v>841</v>
      </c>
      <c r="F1524" t="n">
        <v>72225</v>
      </c>
      <c r="G1524" t="s">
        <v>74</v>
      </c>
      <c r="H1524" t="s">
        <v>75</v>
      </c>
      <c r="I1524" t="s"/>
      <c r="J1524" t="s">
        <v>76</v>
      </c>
      <c r="K1524" t="n">
        <v>37</v>
      </c>
      <c r="L1524" t="s">
        <v>77</v>
      </c>
      <c r="M1524" t="s"/>
      <c r="N1524" t="s">
        <v>78</v>
      </c>
      <c r="O1524" t="s">
        <v>79</v>
      </c>
      <c r="P1524" t="s">
        <v>842</v>
      </c>
      <c r="Q1524" t="s"/>
      <c r="R1524" t="s">
        <v>80</v>
      </c>
      <c r="S1524" t="s">
        <v>254</v>
      </c>
      <c r="T1524" t="s">
        <v>82</v>
      </c>
      <c r="U1524" t="s"/>
      <c r="V1524" t="s">
        <v>83</v>
      </c>
      <c r="W1524" t="s">
        <v>84</v>
      </c>
      <c r="X1524" t="s"/>
      <c r="Y1524" t="s">
        <v>85</v>
      </c>
      <c r="Z1524">
        <f>HYPERLINK("https://hotelmonitor-cachepage.eclerx.com/savepage/tk_15432203542771983_sr_2047.html","info")</f>
        <v/>
      </c>
      <c r="AA1524" t="n">
        <v>1974</v>
      </c>
      <c r="AB1524" t="s"/>
      <c r="AC1524" t="s"/>
      <c r="AD1524" t="s">
        <v>86</v>
      </c>
      <c r="AE1524" t="s"/>
      <c r="AF1524" t="s"/>
      <c r="AG1524" t="s"/>
      <c r="AH1524" t="s"/>
      <c r="AI1524" t="s"/>
      <c r="AJ1524" t="s"/>
      <c r="AK1524" t="s">
        <v>87</v>
      </c>
      <c r="AL1524" t="s"/>
      <c r="AM1524" t="s"/>
      <c r="AN1524" t="s">
        <v>87</v>
      </c>
      <c r="AO1524" t="s">
        <v>88</v>
      </c>
      <c r="AP1524" t="n">
        <v>187</v>
      </c>
      <c r="AQ1524" t="s">
        <v>89</v>
      </c>
      <c r="AR1524" t="s">
        <v>90</v>
      </c>
      <c r="AS1524" t="s"/>
      <c r="AT1524" t="s">
        <v>91</v>
      </c>
      <c r="AU1524" t="s"/>
      <c r="AV1524" t="s"/>
      <c r="AW1524" t="s"/>
      <c r="AX1524" t="s"/>
      <c r="AY1524" t="n">
        <v>2268079</v>
      </c>
      <c r="AZ1524" t="s">
        <v>843</v>
      </c>
      <c r="BA1524" t="s"/>
      <c r="BB1524" t="n">
        <v>483398</v>
      </c>
      <c r="BC1524" t="n">
        <v>-16.556011</v>
      </c>
      <c r="BD1524" t="n">
        <v>28.412277</v>
      </c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93</v>
      </c>
    </row>
    <row r="1525" spans="1:70">
      <c r="A1525" t="s">
        <v>70</v>
      </c>
      <c r="B1525" t="s">
        <v>71</v>
      </c>
      <c r="C1525" t="s">
        <v>72</v>
      </c>
      <c r="D1525" t="n">
        <v>2</v>
      </c>
      <c r="E1525" t="s">
        <v>841</v>
      </c>
      <c r="F1525" t="n">
        <v>72225</v>
      </c>
      <c r="G1525" t="s">
        <v>74</v>
      </c>
      <c r="H1525" t="s">
        <v>75</v>
      </c>
      <c r="I1525" t="s"/>
      <c r="J1525" t="s">
        <v>76</v>
      </c>
      <c r="K1525" t="n">
        <v>35</v>
      </c>
      <c r="L1525" t="s">
        <v>77</v>
      </c>
      <c r="M1525" t="s"/>
      <c r="N1525" t="s">
        <v>78</v>
      </c>
      <c r="O1525" t="s">
        <v>79</v>
      </c>
      <c r="P1525" t="s">
        <v>842</v>
      </c>
      <c r="Q1525" t="s"/>
      <c r="R1525" t="s">
        <v>80</v>
      </c>
      <c r="S1525" t="s">
        <v>346</v>
      </c>
      <c r="T1525" t="s">
        <v>82</v>
      </c>
      <c r="U1525" t="s"/>
      <c r="V1525" t="s">
        <v>83</v>
      </c>
      <c r="W1525" t="s">
        <v>84</v>
      </c>
      <c r="X1525" t="s"/>
      <c r="Y1525" t="s">
        <v>85</v>
      </c>
      <c r="Z1525">
        <f>HYPERLINK("https://hotelmonitor-cachepage.eclerx.com/savepage/tk_15432203542771983_sr_2047.html","info")</f>
        <v/>
      </c>
      <c r="AA1525" t="n">
        <v>1974</v>
      </c>
      <c r="AB1525" t="s"/>
      <c r="AC1525" t="s"/>
      <c r="AD1525" t="s">
        <v>86</v>
      </c>
      <c r="AE1525" t="s"/>
      <c r="AF1525" t="s"/>
      <c r="AG1525" t="s"/>
      <c r="AH1525" t="s"/>
      <c r="AI1525" t="s"/>
      <c r="AJ1525" t="s"/>
      <c r="AK1525" t="s">
        <v>87</v>
      </c>
      <c r="AL1525" t="s"/>
      <c r="AM1525" t="s"/>
      <c r="AN1525" t="s">
        <v>87</v>
      </c>
      <c r="AO1525" t="s">
        <v>88</v>
      </c>
      <c r="AP1525" t="n">
        <v>187</v>
      </c>
      <c r="AQ1525" t="s">
        <v>89</v>
      </c>
      <c r="AR1525" t="s">
        <v>97</v>
      </c>
      <c r="AS1525" t="s"/>
      <c r="AT1525" t="s">
        <v>91</v>
      </c>
      <c r="AU1525" t="s"/>
      <c r="AV1525" t="s"/>
      <c r="AW1525" t="s"/>
      <c r="AX1525" t="s"/>
      <c r="AY1525" t="n">
        <v>2268079</v>
      </c>
      <c r="AZ1525" t="s">
        <v>843</v>
      </c>
      <c r="BA1525" t="s"/>
      <c r="BB1525" t="n">
        <v>483398</v>
      </c>
      <c r="BC1525" t="n">
        <v>-16.556011</v>
      </c>
      <c r="BD1525" t="n">
        <v>28.412277</v>
      </c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93</v>
      </c>
    </row>
    <row r="1526" spans="1:70">
      <c r="A1526" t="s">
        <v>70</v>
      </c>
      <c r="B1526" t="s">
        <v>71</v>
      </c>
      <c r="C1526" t="s">
        <v>72</v>
      </c>
      <c r="D1526" t="n">
        <v>2</v>
      </c>
      <c r="E1526" t="s">
        <v>841</v>
      </c>
      <c r="F1526" t="n">
        <v>72225</v>
      </c>
      <c r="G1526" t="s">
        <v>74</v>
      </c>
      <c r="H1526" t="s">
        <v>75</v>
      </c>
      <c r="I1526" t="s"/>
      <c r="J1526" t="s">
        <v>76</v>
      </c>
      <c r="K1526" t="n">
        <v>38</v>
      </c>
      <c r="L1526" t="s">
        <v>77</v>
      </c>
      <c r="M1526" t="s"/>
      <c r="N1526" t="s">
        <v>78</v>
      </c>
      <c r="O1526" t="s">
        <v>79</v>
      </c>
      <c r="P1526" t="s">
        <v>842</v>
      </c>
      <c r="Q1526" t="s"/>
      <c r="R1526" t="s">
        <v>80</v>
      </c>
      <c r="S1526" t="s">
        <v>390</v>
      </c>
      <c r="T1526" t="s">
        <v>82</v>
      </c>
      <c r="U1526" t="s"/>
      <c r="V1526" t="s">
        <v>83</v>
      </c>
      <c r="W1526" t="s">
        <v>84</v>
      </c>
      <c r="X1526" t="s"/>
      <c r="Y1526" t="s">
        <v>85</v>
      </c>
      <c r="Z1526">
        <f>HYPERLINK("https://hotelmonitor-cachepage.eclerx.com/savepage/tk_15432203542771983_sr_2047.html","info")</f>
        <v/>
      </c>
      <c r="AA1526" t="n">
        <v>1974</v>
      </c>
      <c r="AB1526" t="s"/>
      <c r="AC1526" t="s"/>
      <c r="AD1526" t="s">
        <v>86</v>
      </c>
      <c r="AE1526" t="s"/>
      <c r="AF1526" t="s"/>
      <c r="AG1526" t="s"/>
      <c r="AH1526" t="s"/>
      <c r="AI1526" t="s"/>
      <c r="AJ1526" t="s"/>
      <c r="AK1526" t="s">
        <v>87</v>
      </c>
      <c r="AL1526" t="s"/>
      <c r="AM1526" t="s"/>
      <c r="AN1526" t="s">
        <v>87</v>
      </c>
      <c r="AO1526" t="s">
        <v>88</v>
      </c>
      <c r="AP1526" t="n">
        <v>187</v>
      </c>
      <c r="AQ1526" t="s">
        <v>89</v>
      </c>
      <c r="AR1526" t="s">
        <v>113</v>
      </c>
      <c r="AS1526" t="s"/>
      <c r="AT1526" t="s">
        <v>91</v>
      </c>
      <c r="AU1526" t="s"/>
      <c r="AV1526" t="s"/>
      <c r="AW1526" t="s"/>
      <c r="AX1526" t="s"/>
      <c r="AY1526" t="n">
        <v>2268079</v>
      </c>
      <c r="AZ1526" t="s">
        <v>843</v>
      </c>
      <c r="BA1526" t="s"/>
      <c r="BB1526" t="n">
        <v>483398</v>
      </c>
      <c r="BC1526" t="n">
        <v>-16.556011</v>
      </c>
      <c r="BD1526" t="n">
        <v>28.412277</v>
      </c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93</v>
      </c>
    </row>
    <row r="1527" spans="1:70">
      <c r="A1527" t="s">
        <v>70</v>
      </c>
      <c r="B1527" t="s">
        <v>71</v>
      </c>
      <c r="C1527" t="s">
        <v>72</v>
      </c>
      <c r="D1527" t="n">
        <v>2</v>
      </c>
      <c r="E1527" t="s">
        <v>841</v>
      </c>
      <c r="F1527" t="n">
        <v>72225</v>
      </c>
      <c r="G1527" t="s">
        <v>74</v>
      </c>
      <c r="H1527" t="s">
        <v>75</v>
      </c>
      <c r="I1527" t="s"/>
      <c r="J1527" t="s">
        <v>76</v>
      </c>
      <c r="K1527" t="n">
        <v>36</v>
      </c>
      <c r="L1527" t="s">
        <v>77</v>
      </c>
      <c r="M1527" t="s"/>
      <c r="N1527" t="s">
        <v>78</v>
      </c>
      <c r="O1527" t="s">
        <v>79</v>
      </c>
      <c r="P1527" t="s">
        <v>842</v>
      </c>
      <c r="Q1527" t="s"/>
      <c r="R1527" t="s">
        <v>80</v>
      </c>
      <c r="S1527" t="s">
        <v>501</v>
      </c>
      <c r="T1527" t="s">
        <v>82</v>
      </c>
      <c r="U1527" t="s"/>
      <c r="V1527" t="s">
        <v>83</v>
      </c>
      <c r="W1527" t="s">
        <v>84</v>
      </c>
      <c r="X1527" t="s"/>
      <c r="Y1527" t="s">
        <v>85</v>
      </c>
      <c r="Z1527">
        <f>HYPERLINK("https://hotelmonitor-cachepage.eclerx.com/savepage/tk_15432203542771983_sr_2047.html","info")</f>
        <v/>
      </c>
      <c r="AA1527" t="n">
        <v>1974</v>
      </c>
      <c r="AB1527" t="s"/>
      <c r="AC1527" t="s"/>
      <c r="AD1527" t="s">
        <v>86</v>
      </c>
      <c r="AE1527" t="s"/>
      <c r="AF1527" t="s"/>
      <c r="AG1527" t="s"/>
      <c r="AH1527" t="s"/>
      <c r="AI1527" t="s"/>
      <c r="AJ1527" t="s"/>
      <c r="AK1527" t="s">
        <v>87</v>
      </c>
      <c r="AL1527" t="s"/>
      <c r="AM1527" t="s"/>
      <c r="AN1527" t="s">
        <v>87</v>
      </c>
      <c r="AO1527" t="s">
        <v>88</v>
      </c>
      <c r="AP1527" t="n">
        <v>187</v>
      </c>
      <c r="AQ1527" t="s">
        <v>89</v>
      </c>
      <c r="AR1527" t="s">
        <v>109</v>
      </c>
      <c r="AS1527" t="s"/>
      <c r="AT1527" t="s">
        <v>91</v>
      </c>
      <c r="AU1527" t="s"/>
      <c r="AV1527" t="s"/>
      <c r="AW1527" t="s"/>
      <c r="AX1527" t="s"/>
      <c r="AY1527" t="n">
        <v>2268079</v>
      </c>
      <c r="AZ1527" t="s">
        <v>843</v>
      </c>
      <c r="BA1527" t="s"/>
      <c r="BB1527" t="n">
        <v>483398</v>
      </c>
      <c r="BC1527" t="n">
        <v>-16.556011</v>
      </c>
      <c r="BD1527" t="n">
        <v>28.412277</v>
      </c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93</v>
      </c>
    </row>
    <row r="1528" spans="1:70">
      <c r="A1528" t="s">
        <v>70</v>
      </c>
      <c r="B1528" t="s">
        <v>71</v>
      </c>
      <c r="C1528" t="s">
        <v>72</v>
      </c>
      <c r="D1528" t="n">
        <v>2</v>
      </c>
      <c r="E1528" t="s">
        <v>841</v>
      </c>
      <c r="F1528" t="n">
        <v>72225</v>
      </c>
      <c r="G1528" t="s">
        <v>74</v>
      </c>
      <c r="H1528" t="s">
        <v>75</v>
      </c>
      <c r="I1528" t="s"/>
      <c r="J1528" t="s">
        <v>76</v>
      </c>
      <c r="K1528" t="n">
        <v>35</v>
      </c>
      <c r="L1528" t="s">
        <v>77</v>
      </c>
      <c r="M1528" t="s"/>
      <c r="N1528" t="s">
        <v>78</v>
      </c>
      <c r="O1528" t="s">
        <v>79</v>
      </c>
      <c r="P1528" t="s">
        <v>842</v>
      </c>
      <c r="Q1528" t="s"/>
      <c r="R1528" t="s">
        <v>80</v>
      </c>
      <c r="S1528" t="s">
        <v>346</v>
      </c>
      <c r="T1528" t="s">
        <v>82</v>
      </c>
      <c r="U1528" t="s"/>
      <c r="V1528" t="s">
        <v>83</v>
      </c>
      <c r="W1528" t="s">
        <v>84</v>
      </c>
      <c r="X1528" t="s"/>
      <c r="Y1528" t="s">
        <v>85</v>
      </c>
      <c r="Z1528">
        <f>HYPERLINK("https://hotelmonitor-cachepage.eclerx.com/savepage/tk_15432203542771983_sr_2047.html","info")</f>
        <v/>
      </c>
      <c r="AA1528" t="n">
        <v>1974</v>
      </c>
      <c r="AB1528" t="s"/>
      <c r="AC1528" t="s"/>
      <c r="AD1528" t="s">
        <v>86</v>
      </c>
      <c r="AE1528" t="s"/>
      <c r="AF1528" t="s"/>
      <c r="AG1528" t="s"/>
      <c r="AH1528" t="s"/>
      <c r="AI1528" t="s"/>
      <c r="AJ1528" t="s"/>
      <c r="AK1528" t="s">
        <v>87</v>
      </c>
      <c r="AL1528" t="s"/>
      <c r="AM1528" t="s"/>
      <c r="AN1528" t="s">
        <v>87</v>
      </c>
      <c r="AO1528" t="s">
        <v>88</v>
      </c>
      <c r="AP1528" t="n">
        <v>187</v>
      </c>
      <c r="AQ1528" t="s">
        <v>89</v>
      </c>
      <c r="AR1528" t="s">
        <v>133</v>
      </c>
      <c r="AS1528" t="s"/>
      <c r="AT1528" t="s">
        <v>91</v>
      </c>
      <c r="AU1528" t="s"/>
      <c r="AV1528" t="s"/>
      <c r="AW1528" t="s"/>
      <c r="AX1528" t="s"/>
      <c r="AY1528" t="n">
        <v>2268079</v>
      </c>
      <c r="AZ1528" t="s">
        <v>843</v>
      </c>
      <c r="BA1528" t="s"/>
      <c r="BB1528" t="n">
        <v>483398</v>
      </c>
      <c r="BC1528" t="n">
        <v>-16.556011</v>
      </c>
      <c r="BD1528" t="n">
        <v>28.412277</v>
      </c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93</v>
      </c>
    </row>
    <row r="1529" spans="1:70">
      <c r="A1529" t="s">
        <v>70</v>
      </c>
      <c r="B1529" t="s">
        <v>71</v>
      </c>
      <c r="C1529" t="s">
        <v>72</v>
      </c>
      <c r="D1529" t="n">
        <v>2</v>
      </c>
      <c r="E1529" t="s">
        <v>841</v>
      </c>
      <c r="F1529" t="n">
        <v>72225</v>
      </c>
      <c r="G1529" t="s">
        <v>74</v>
      </c>
      <c r="H1529" t="s">
        <v>75</v>
      </c>
      <c r="I1529" t="s"/>
      <c r="J1529" t="s">
        <v>76</v>
      </c>
      <c r="K1529" t="n">
        <v>35</v>
      </c>
      <c r="L1529" t="s">
        <v>77</v>
      </c>
      <c r="M1529" t="s"/>
      <c r="N1529" t="s">
        <v>78</v>
      </c>
      <c r="O1529" t="s">
        <v>79</v>
      </c>
      <c r="P1529" t="s">
        <v>842</v>
      </c>
      <c r="Q1529" t="s"/>
      <c r="R1529" t="s">
        <v>80</v>
      </c>
      <c r="S1529" t="s">
        <v>346</v>
      </c>
      <c r="T1529" t="s">
        <v>82</v>
      </c>
      <c r="U1529" t="s"/>
      <c r="V1529" t="s">
        <v>83</v>
      </c>
      <c r="W1529" t="s">
        <v>84</v>
      </c>
      <c r="X1529" t="s"/>
      <c r="Y1529" t="s">
        <v>85</v>
      </c>
      <c r="Z1529">
        <f>HYPERLINK("https://hotelmonitor-cachepage.eclerx.com/savepage/tk_15432203542771983_sr_2047.html","info")</f>
        <v/>
      </c>
      <c r="AA1529" t="n">
        <v>1974</v>
      </c>
      <c r="AB1529" t="s"/>
      <c r="AC1529" t="s"/>
      <c r="AD1529" t="s">
        <v>86</v>
      </c>
      <c r="AE1529" t="s"/>
      <c r="AF1529" t="s"/>
      <c r="AG1529" t="s"/>
      <c r="AH1529" t="s"/>
      <c r="AI1529" t="s"/>
      <c r="AJ1529" t="s"/>
      <c r="AK1529" t="s">
        <v>87</v>
      </c>
      <c r="AL1529" t="s"/>
      <c r="AM1529" t="s"/>
      <c r="AN1529" t="s">
        <v>87</v>
      </c>
      <c r="AO1529" t="s">
        <v>88</v>
      </c>
      <c r="AP1529" t="n">
        <v>187</v>
      </c>
      <c r="AQ1529" t="s">
        <v>89</v>
      </c>
      <c r="AR1529" t="s">
        <v>116</v>
      </c>
      <c r="AS1529" t="s"/>
      <c r="AT1529" t="s">
        <v>91</v>
      </c>
      <c r="AU1529" t="s"/>
      <c r="AV1529" t="s"/>
      <c r="AW1529" t="s"/>
      <c r="AX1529" t="s"/>
      <c r="AY1529" t="n">
        <v>2268079</v>
      </c>
      <c r="AZ1529" t="s">
        <v>843</v>
      </c>
      <c r="BA1529" t="s"/>
      <c r="BB1529" t="n">
        <v>483398</v>
      </c>
      <c r="BC1529" t="n">
        <v>-16.556011</v>
      </c>
      <c r="BD1529" t="n">
        <v>28.412277</v>
      </c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93</v>
      </c>
    </row>
    <row r="1530" spans="1:70">
      <c r="A1530" t="s">
        <v>70</v>
      </c>
      <c r="B1530" t="s">
        <v>71</v>
      </c>
      <c r="C1530" t="s">
        <v>72</v>
      </c>
      <c r="D1530" t="n">
        <v>2</v>
      </c>
      <c r="E1530" t="s">
        <v>841</v>
      </c>
      <c r="F1530" t="n">
        <v>72225</v>
      </c>
      <c r="G1530" t="s">
        <v>74</v>
      </c>
      <c r="H1530" t="s">
        <v>75</v>
      </c>
      <c r="I1530" t="s"/>
      <c r="J1530" t="s">
        <v>76</v>
      </c>
      <c r="K1530" t="n">
        <v>36</v>
      </c>
      <c r="L1530" t="s">
        <v>77</v>
      </c>
      <c r="M1530" t="s"/>
      <c r="N1530" t="s">
        <v>78</v>
      </c>
      <c r="O1530" t="s">
        <v>79</v>
      </c>
      <c r="P1530" t="s">
        <v>842</v>
      </c>
      <c r="Q1530" t="s"/>
      <c r="R1530" t="s">
        <v>80</v>
      </c>
      <c r="S1530" t="s">
        <v>501</v>
      </c>
      <c r="T1530" t="s">
        <v>82</v>
      </c>
      <c r="U1530" t="s"/>
      <c r="V1530" t="s">
        <v>83</v>
      </c>
      <c r="W1530" t="s">
        <v>84</v>
      </c>
      <c r="X1530" t="s"/>
      <c r="Y1530" t="s">
        <v>85</v>
      </c>
      <c r="Z1530">
        <f>HYPERLINK("https://hotelmonitor-cachepage.eclerx.com/savepage/tk_15432203542771983_sr_2047.html","info")</f>
        <v/>
      </c>
      <c r="AA1530" t="n">
        <v>1974</v>
      </c>
      <c r="AB1530" t="s"/>
      <c r="AC1530" t="s"/>
      <c r="AD1530" t="s">
        <v>86</v>
      </c>
      <c r="AE1530" t="s"/>
      <c r="AF1530" t="s"/>
      <c r="AG1530" t="s"/>
      <c r="AH1530" t="s"/>
      <c r="AI1530" t="s"/>
      <c r="AJ1530" t="s"/>
      <c r="AK1530" t="s">
        <v>87</v>
      </c>
      <c r="AL1530" t="s"/>
      <c r="AM1530" t="s"/>
      <c r="AN1530" t="s">
        <v>87</v>
      </c>
      <c r="AO1530" t="s">
        <v>88</v>
      </c>
      <c r="AP1530" t="n">
        <v>187</v>
      </c>
      <c r="AQ1530" t="s">
        <v>89</v>
      </c>
      <c r="AR1530" t="s">
        <v>111</v>
      </c>
      <c r="AS1530" t="s"/>
      <c r="AT1530" t="s">
        <v>91</v>
      </c>
      <c r="AU1530" t="s"/>
      <c r="AV1530" t="s"/>
      <c r="AW1530" t="s"/>
      <c r="AX1530" t="s"/>
      <c r="AY1530" t="n">
        <v>2268079</v>
      </c>
      <c r="AZ1530" t="s">
        <v>843</v>
      </c>
      <c r="BA1530" t="s"/>
      <c r="BB1530" t="n">
        <v>483398</v>
      </c>
      <c r="BC1530" t="n">
        <v>-16.556011</v>
      </c>
      <c r="BD1530" t="n">
        <v>28.412277</v>
      </c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93</v>
      </c>
    </row>
    <row r="1531" spans="1:70">
      <c r="A1531" t="s">
        <v>70</v>
      </c>
      <c r="B1531" t="s">
        <v>71</v>
      </c>
      <c r="C1531" t="s">
        <v>72</v>
      </c>
      <c r="D1531" t="n">
        <v>2</v>
      </c>
      <c r="E1531" t="s">
        <v>841</v>
      </c>
      <c r="F1531" t="n">
        <v>72225</v>
      </c>
      <c r="G1531" t="s">
        <v>74</v>
      </c>
      <c r="H1531" t="s">
        <v>75</v>
      </c>
      <c r="I1531" t="s"/>
      <c r="J1531" t="s">
        <v>76</v>
      </c>
      <c r="K1531" t="n">
        <v>37</v>
      </c>
      <c r="L1531" t="s">
        <v>77</v>
      </c>
      <c r="M1531" t="s"/>
      <c r="N1531" t="s">
        <v>78</v>
      </c>
      <c r="O1531" t="s">
        <v>79</v>
      </c>
      <c r="P1531" t="s">
        <v>842</v>
      </c>
      <c r="Q1531" t="s"/>
      <c r="R1531" t="s">
        <v>80</v>
      </c>
      <c r="S1531" t="s">
        <v>254</v>
      </c>
      <c r="T1531" t="s">
        <v>82</v>
      </c>
      <c r="U1531" t="s"/>
      <c r="V1531" t="s">
        <v>83</v>
      </c>
      <c r="W1531" t="s">
        <v>84</v>
      </c>
      <c r="X1531" t="s"/>
      <c r="Y1531" t="s">
        <v>85</v>
      </c>
      <c r="Z1531">
        <f>HYPERLINK("https://hotelmonitor-cachepage.eclerx.com/savepage/tk_15432203542771983_sr_2047.html","info")</f>
        <v/>
      </c>
      <c r="AA1531" t="n">
        <v>1974</v>
      </c>
      <c r="AB1531" t="s"/>
      <c r="AC1531" t="s"/>
      <c r="AD1531" t="s">
        <v>86</v>
      </c>
      <c r="AE1531" t="s"/>
      <c r="AF1531" t="s"/>
      <c r="AG1531" t="s"/>
      <c r="AH1531" t="s"/>
      <c r="AI1531" t="s"/>
      <c r="AJ1531" t="s"/>
      <c r="AK1531" t="s">
        <v>87</v>
      </c>
      <c r="AL1531" t="s"/>
      <c r="AM1531" t="s"/>
      <c r="AN1531" t="s">
        <v>87</v>
      </c>
      <c r="AO1531" t="s">
        <v>88</v>
      </c>
      <c r="AP1531" t="n">
        <v>187</v>
      </c>
      <c r="AQ1531" t="s">
        <v>89</v>
      </c>
      <c r="AR1531" t="s">
        <v>228</v>
      </c>
      <c r="AS1531" t="s"/>
      <c r="AT1531" t="s">
        <v>91</v>
      </c>
      <c r="AU1531" t="s"/>
      <c r="AV1531" t="s"/>
      <c r="AW1531" t="s"/>
      <c r="AX1531" t="s"/>
      <c r="AY1531" t="n">
        <v>2268079</v>
      </c>
      <c r="AZ1531" t="s">
        <v>843</v>
      </c>
      <c r="BA1531" t="s"/>
      <c r="BB1531" t="n">
        <v>483398</v>
      </c>
      <c r="BC1531" t="n">
        <v>-16.556011</v>
      </c>
      <c r="BD1531" t="n">
        <v>28.412277</v>
      </c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93</v>
      </c>
    </row>
    <row r="1532" spans="1:70">
      <c r="A1532" t="s">
        <v>70</v>
      </c>
      <c r="B1532" t="s">
        <v>71</v>
      </c>
      <c r="C1532" t="s">
        <v>72</v>
      </c>
      <c r="D1532" t="n">
        <v>2</v>
      </c>
      <c r="E1532" t="s">
        <v>844</v>
      </c>
      <c r="F1532" t="n">
        <v>857932</v>
      </c>
      <c r="G1532" t="s">
        <v>74</v>
      </c>
      <c r="H1532" t="s">
        <v>75</v>
      </c>
      <c r="I1532" t="s"/>
      <c r="J1532" t="s">
        <v>76</v>
      </c>
      <c r="K1532" t="n">
        <v>98</v>
      </c>
      <c r="L1532" t="s">
        <v>77</v>
      </c>
      <c r="M1532" t="s"/>
      <c r="N1532" t="s">
        <v>78</v>
      </c>
      <c r="O1532" t="s">
        <v>79</v>
      </c>
      <c r="P1532" t="s">
        <v>844</v>
      </c>
      <c r="Q1532" t="s"/>
      <c r="R1532" t="s">
        <v>80</v>
      </c>
      <c r="S1532" t="s">
        <v>142</v>
      </c>
      <c r="T1532" t="s">
        <v>82</v>
      </c>
      <c r="U1532" t="s"/>
      <c r="V1532" t="s">
        <v>83</v>
      </c>
      <c r="W1532" t="s">
        <v>84</v>
      </c>
      <c r="X1532" t="s"/>
      <c r="Y1532" t="s">
        <v>85</v>
      </c>
      <c r="Z1532">
        <f>HYPERLINK("https://hotelmonitor-cachepage.eclerx.com/savepage/tk_15432200166437473_sr_2047.html","info")</f>
        <v/>
      </c>
      <c r="AA1532" t="n">
        <v>157280</v>
      </c>
      <c r="AB1532" t="s"/>
      <c r="AC1532" t="s"/>
      <c r="AD1532" t="s">
        <v>86</v>
      </c>
      <c r="AE1532" t="s"/>
      <c r="AF1532" t="s"/>
      <c r="AG1532" t="s"/>
      <c r="AH1532" t="s"/>
      <c r="AI1532" t="s"/>
      <c r="AJ1532" t="s"/>
      <c r="AK1532" t="s">
        <v>87</v>
      </c>
      <c r="AL1532" t="s"/>
      <c r="AM1532" t="s"/>
      <c r="AN1532" t="s">
        <v>87</v>
      </c>
      <c r="AO1532" t="s">
        <v>88</v>
      </c>
      <c r="AP1532" t="n">
        <v>139</v>
      </c>
      <c r="AQ1532" t="s">
        <v>89</v>
      </c>
      <c r="AR1532" t="s">
        <v>99</v>
      </c>
      <c r="AS1532" t="s"/>
      <c r="AT1532" t="s">
        <v>91</v>
      </c>
      <c r="AU1532" t="s"/>
      <c r="AV1532" t="s"/>
      <c r="AW1532" t="s"/>
      <c r="AX1532" t="s"/>
      <c r="AY1532" t="n">
        <v>6285067</v>
      </c>
      <c r="AZ1532" t="s">
        <v>845</v>
      </c>
      <c r="BA1532" t="s"/>
      <c r="BB1532" t="n">
        <v>2406813</v>
      </c>
      <c r="BC1532" t="s"/>
      <c r="BD1532" t="s"/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93</v>
      </c>
    </row>
    <row r="1533" spans="1:70">
      <c r="A1533" t="s">
        <v>70</v>
      </c>
      <c r="B1533" t="s">
        <v>71</v>
      </c>
      <c r="C1533" t="s">
        <v>72</v>
      </c>
      <c r="D1533" t="n">
        <v>2</v>
      </c>
      <c r="E1533" t="s">
        <v>844</v>
      </c>
      <c r="F1533" t="n">
        <v>857932</v>
      </c>
      <c r="G1533" t="s">
        <v>74</v>
      </c>
      <c r="H1533" t="s">
        <v>75</v>
      </c>
      <c r="I1533" t="s"/>
      <c r="J1533" t="s">
        <v>76</v>
      </c>
      <c r="K1533" t="n">
        <v>109</v>
      </c>
      <c r="L1533" t="s">
        <v>77</v>
      </c>
      <c r="M1533" t="s"/>
      <c r="N1533" t="s">
        <v>78</v>
      </c>
      <c r="O1533" t="s">
        <v>79</v>
      </c>
      <c r="P1533" t="s">
        <v>844</v>
      </c>
      <c r="Q1533" t="s"/>
      <c r="R1533" t="s">
        <v>80</v>
      </c>
      <c r="S1533" t="s">
        <v>176</v>
      </c>
      <c r="T1533" t="s">
        <v>82</v>
      </c>
      <c r="U1533" t="s"/>
      <c r="V1533" t="s">
        <v>83</v>
      </c>
      <c r="W1533" t="s">
        <v>84</v>
      </c>
      <c r="X1533" t="s"/>
      <c r="Y1533" t="s">
        <v>85</v>
      </c>
      <c r="Z1533">
        <f>HYPERLINK("https://hotelmonitor-cachepage.eclerx.com/savepage/tk_15432200166437473_sr_2047.html","info")</f>
        <v/>
      </c>
      <c r="AA1533" t="n">
        <v>157280</v>
      </c>
      <c r="AB1533" t="s"/>
      <c r="AC1533" t="s"/>
      <c r="AD1533" t="s">
        <v>86</v>
      </c>
      <c r="AE1533" t="s"/>
      <c r="AF1533" t="s"/>
      <c r="AG1533" t="s"/>
      <c r="AH1533" t="s"/>
      <c r="AI1533" t="s"/>
      <c r="AJ1533" t="s"/>
      <c r="AK1533" t="s">
        <v>87</v>
      </c>
      <c r="AL1533" t="s"/>
      <c r="AM1533" t="s"/>
      <c r="AN1533" t="s">
        <v>87</v>
      </c>
      <c r="AO1533" t="s">
        <v>88</v>
      </c>
      <c r="AP1533" t="n">
        <v>139</v>
      </c>
      <c r="AQ1533" t="s">
        <v>89</v>
      </c>
      <c r="AR1533" t="s">
        <v>96</v>
      </c>
      <c r="AS1533" t="s"/>
      <c r="AT1533" t="s">
        <v>91</v>
      </c>
      <c r="AU1533" t="s"/>
      <c r="AV1533" t="s"/>
      <c r="AW1533" t="s"/>
      <c r="AX1533" t="s"/>
      <c r="AY1533" t="n">
        <v>6285067</v>
      </c>
      <c r="AZ1533" t="s">
        <v>845</v>
      </c>
      <c r="BA1533" t="s"/>
      <c r="BB1533" t="n">
        <v>2406813</v>
      </c>
      <c r="BC1533" t="s"/>
      <c r="BD1533" t="s"/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93</v>
      </c>
    </row>
    <row r="1534" spans="1:70">
      <c r="A1534" t="s">
        <v>70</v>
      </c>
      <c r="B1534" t="s">
        <v>71</v>
      </c>
      <c r="C1534" t="s">
        <v>72</v>
      </c>
      <c r="D1534" t="n">
        <v>2</v>
      </c>
      <c r="E1534" t="s">
        <v>844</v>
      </c>
      <c r="F1534" t="n">
        <v>857932</v>
      </c>
      <c r="G1534" t="s">
        <v>74</v>
      </c>
      <c r="H1534" t="s">
        <v>75</v>
      </c>
      <c r="I1534" t="s"/>
      <c r="J1534" t="s">
        <v>76</v>
      </c>
      <c r="K1534" t="n">
        <v>109</v>
      </c>
      <c r="L1534" t="s">
        <v>77</v>
      </c>
      <c r="M1534" t="s"/>
      <c r="N1534" t="s">
        <v>78</v>
      </c>
      <c r="O1534" t="s">
        <v>79</v>
      </c>
      <c r="P1534" t="s">
        <v>844</v>
      </c>
      <c r="Q1534" t="s"/>
      <c r="R1534" t="s">
        <v>80</v>
      </c>
      <c r="S1534" t="s">
        <v>176</v>
      </c>
      <c r="T1534" t="s">
        <v>82</v>
      </c>
      <c r="U1534" t="s"/>
      <c r="V1534" t="s">
        <v>83</v>
      </c>
      <c r="W1534" t="s">
        <v>84</v>
      </c>
      <c r="X1534" t="s"/>
      <c r="Y1534" t="s">
        <v>85</v>
      </c>
      <c r="Z1534">
        <f>HYPERLINK("https://hotelmonitor-cachepage.eclerx.com/savepage/tk_15432200166437473_sr_2047.html","info")</f>
        <v/>
      </c>
      <c r="AA1534" t="n">
        <v>157280</v>
      </c>
      <c r="AB1534" t="s"/>
      <c r="AC1534" t="s"/>
      <c r="AD1534" t="s">
        <v>86</v>
      </c>
      <c r="AE1534" t="s"/>
      <c r="AF1534" t="s"/>
      <c r="AG1534" t="s"/>
      <c r="AH1534" t="s"/>
      <c r="AI1534" t="s"/>
      <c r="AJ1534" t="s"/>
      <c r="AK1534" t="s">
        <v>87</v>
      </c>
      <c r="AL1534" t="s"/>
      <c r="AM1534" t="s"/>
      <c r="AN1534" t="s">
        <v>87</v>
      </c>
      <c r="AO1534" t="s">
        <v>88</v>
      </c>
      <c r="AP1534" t="n">
        <v>139</v>
      </c>
      <c r="AQ1534" t="s">
        <v>89</v>
      </c>
      <c r="AR1534" t="s">
        <v>95</v>
      </c>
      <c r="AS1534" t="s"/>
      <c r="AT1534" t="s">
        <v>91</v>
      </c>
      <c r="AU1534" t="s"/>
      <c r="AV1534" t="s"/>
      <c r="AW1534" t="s"/>
      <c r="AX1534" t="s"/>
      <c r="AY1534" t="n">
        <v>6285067</v>
      </c>
      <c r="AZ1534" t="s">
        <v>845</v>
      </c>
      <c r="BA1534" t="s"/>
      <c r="BB1534" t="n">
        <v>2406813</v>
      </c>
      <c r="BC1534" t="s"/>
      <c r="BD1534" t="s"/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93</v>
      </c>
    </row>
    <row r="1535" spans="1:70">
      <c r="A1535" t="s">
        <v>70</v>
      </c>
      <c r="B1535" t="s">
        <v>71</v>
      </c>
      <c r="C1535" t="s">
        <v>72</v>
      </c>
      <c r="D1535" t="n">
        <v>2</v>
      </c>
      <c r="E1535" t="s">
        <v>844</v>
      </c>
      <c r="F1535" t="n">
        <v>857932</v>
      </c>
      <c r="G1535" t="s">
        <v>74</v>
      </c>
      <c r="H1535" t="s">
        <v>75</v>
      </c>
      <c r="I1535" t="s"/>
      <c r="J1535" t="s">
        <v>76</v>
      </c>
      <c r="K1535" t="n">
        <v>109</v>
      </c>
      <c r="L1535" t="s">
        <v>77</v>
      </c>
      <c r="M1535" t="s"/>
      <c r="N1535" t="s">
        <v>78</v>
      </c>
      <c r="O1535" t="s">
        <v>79</v>
      </c>
      <c r="P1535" t="s">
        <v>844</v>
      </c>
      <c r="Q1535" t="s"/>
      <c r="R1535" t="s">
        <v>80</v>
      </c>
      <c r="S1535" t="s">
        <v>176</v>
      </c>
      <c r="T1535" t="s">
        <v>82</v>
      </c>
      <c r="U1535" t="s"/>
      <c r="V1535" t="s">
        <v>83</v>
      </c>
      <c r="W1535" t="s">
        <v>84</v>
      </c>
      <c r="X1535" t="s"/>
      <c r="Y1535" t="s">
        <v>85</v>
      </c>
      <c r="Z1535">
        <f>HYPERLINK("https://hotelmonitor-cachepage.eclerx.com/savepage/tk_15432200166437473_sr_2047.html","info")</f>
        <v/>
      </c>
      <c r="AA1535" t="n">
        <v>157280</v>
      </c>
      <c r="AB1535" t="s"/>
      <c r="AC1535" t="s"/>
      <c r="AD1535" t="s">
        <v>86</v>
      </c>
      <c r="AE1535" t="s"/>
      <c r="AF1535" t="s"/>
      <c r="AG1535" t="s"/>
      <c r="AH1535" t="s"/>
      <c r="AI1535" t="s"/>
      <c r="AJ1535" t="s"/>
      <c r="AK1535" t="s">
        <v>87</v>
      </c>
      <c r="AL1535" t="s"/>
      <c r="AM1535" t="s"/>
      <c r="AN1535" t="s">
        <v>87</v>
      </c>
      <c r="AO1535" t="s">
        <v>88</v>
      </c>
      <c r="AP1535" t="n">
        <v>139</v>
      </c>
      <c r="AQ1535" t="s">
        <v>89</v>
      </c>
      <c r="AR1535" t="s">
        <v>97</v>
      </c>
      <c r="AS1535" t="s"/>
      <c r="AT1535" t="s">
        <v>91</v>
      </c>
      <c r="AU1535" t="s"/>
      <c r="AV1535" t="s"/>
      <c r="AW1535" t="s"/>
      <c r="AX1535" t="s"/>
      <c r="AY1535" t="n">
        <v>6285067</v>
      </c>
      <c r="AZ1535" t="s">
        <v>845</v>
      </c>
      <c r="BA1535" t="s"/>
      <c r="BB1535" t="n">
        <v>2406813</v>
      </c>
      <c r="BC1535" t="s"/>
      <c r="BD1535" t="s"/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93</v>
      </c>
    </row>
    <row r="1536" spans="1:70">
      <c r="A1536" t="s">
        <v>70</v>
      </c>
      <c r="B1536" t="s">
        <v>71</v>
      </c>
      <c r="C1536" t="s">
        <v>72</v>
      </c>
      <c r="D1536" t="n">
        <v>2</v>
      </c>
      <c r="E1536" t="s">
        <v>844</v>
      </c>
      <c r="F1536" t="n">
        <v>857932</v>
      </c>
      <c r="G1536" t="s">
        <v>74</v>
      </c>
      <c r="H1536" t="s">
        <v>75</v>
      </c>
      <c r="I1536" t="s"/>
      <c r="J1536" t="s">
        <v>76</v>
      </c>
      <c r="K1536" t="n">
        <v>109</v>
      </c>
      <c r="L1536" t="s">
        <v>77</v>
      </c>
      <c r="M1536" t="s"/>
      <c r="N1536" t="s">
        <v>78</v>
      </c>
      <c r="O1536" t="s">
        <v>79</v>
      </c>
      <c r="P1536" t="s">
        <v>844</v>
      </c>
      <c r="Q1536" t="s"/>
      <c r="R1536" t="s">
        <v>80</v>
      </c>
      <c r="S1536" t="s">
        <v>176</v>
      </c>
      <c r="T1536" t="s">
        <v>82</v>
      </c>
      <c r="U1536" t="s"/>
      <c r="V1536" t="s">
        <v>83</v>
      </c>
      <c r="W1536" t="s">
        <v>84</v>
      </c>
      <c r="X1536" t="s"/>
      <c r="Y1536" t="s">
        <v>85</v>
      </c>
      <c r="Z1536">
        <f>HYPERLINK("https://hotelmonitor-cachepage.eclerx.com/savepage/tk_15432200166437473_sr_2047.html","info")</f>
        <v/>
      </c>
      <c r="AA1536" t="n">
        <v>157280</v>
      </c>
      <c r="AB1536" t="s"/>
      <c r="AC1536" t="s"/>
      <c r="AD1536" t="s">
        <v>86</v>
      </c>
      <c r="AE1536" t="s"/>
      <c r="AF1536" t="s"/>
      <c r="AG1536" t="s"/>
      <c r="AH1536" t="s"/>
      <c r="AI1536" t="s"/>
      <c r="AJ1536" t="s"/>
      <c r="AK1536" t="s">
        <v>87</v>
      </c>
      <c r="AL1536" t="s"/>
      <c r="AM1536" t="s"/>
      <c r="AN1536" t="s">
        <v>87</v>
      </c>
      <c r="AO1536" t="s">
        <v>88</v>
      </c>
      <c r="AP1536" t="n">
        <v>139</v>
      </c>
      <c r="AQ1536" t="s">
        <v>89</v>
      </c>
      <c r="AR1536" t="s">
        <v>106</v>
      </c>
      <c r="AS1536" t="s"/>
      <c r="AT1536" t="s">
        <v>91</v>
      </c>
      <c r="AU1536" t="s"/>
      <c r="AV1536" t="s"/>
      <c r="AW1536" t="s"/>
      <c r="AX1536" t="s"/>
      <c r="AY1536" t="n">
        <v>6285067</v>
      </c>
      <c r="AZ1536" t="s">
        <v>845</v>
      </c>
      <c r="BA1536" t="s"/>
      <c r="BB1536" t="n">
        <v>2406813</v>
      </c>
      <c r="BC1536" t="s"/>
      <c r="BD1536" t="s"/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93</v>
      </c>
    </row>
    <row r="1537" spans="1:70">
      <c r="A1537" t="s">
        <v>70</v>
      </c>
      <c r="B1537" t="s">
        <v>71</v>
      </c>
      <c r="C1537" t="s">
        <v>72</v>
      </c>
      <c r="D1537" t="n">
        <v>2</v>
      </c>
      <c r="E1537" t="s">
        <v>844</v>
      </c>
      <c r="F1537" t="n">
        <v>857932</v>
      </c>
      <c r="G1537" t="s">
        <v>74</v>
      </c>
      <c r="H1537" t="s">
        <v>75</v>
      </c>
      <c r="I1537" t="s"/>
      <c r="J1537" t="s">
        <v>76</v>
      </c>
      <c r="K1537" t="n">
        <v>111</v>
      </c>
      <c r="L1537" t="s">
        <v>77</v>
      </c>
      <c r="M1537" t="s"/>
      <c r="N1537" t="s">
        <v>78</v>
      </c>
      <c r="O1537" t="s">
        <v>79</v>
      </c>
      <c r="P1537" t="s">
        <v>844</v>
      </c>
      <c r="Q1537" t="s"/>
      <c r="R1537" t="s">
        <v>80</v>
      </c>
      <c r="S1537" t="s">
        <v>417</v>
      </c>
      <c r="T1537" t="s">
        <v>82</v>
      </c>
      <c r="U1537" t="s"/>
      <c r="V1537" t="s">
        <v>83</v>
      </c>
      <c r="W1537" t="s">
        <v>84</v>
      </c>
      <c r="X1537" t="s"/>
      <c r="Y1537" t="s">
        <v>85</v>
      </c>
      <c r="Z1537">
        <f>HYPERLINK("https://hotelmonitor-cachepage.eclerx.com/savepage/tk_15432200166437473_sr_2047.html","info")</f>
        <v/>
      </c>
      <c r="AA1537" t="n">
        <v>157280</v>
      </c>
      <c r="AB1537" t="s"/>
      <c r="AC1537" t="s"/>
      <c r="AD1537" t="s">
        <v>86</v>
      </c>
      <c r="AE1537" t="s"/>
      <c r="AF1537" t="s"/>
      <c r="AG1537" t="s"/>
      <c r="AH1537" t="s"/>
      <c r="AI1537" t="s"/>
      <c r="AJ1537" t="s"/>
      <c r="AK1537" t="s">
        <v>87</v>
      </c>
      <c r="AL1537" t="s"/>
      <c r="AM1537" t="s"/>
      <c r="AN1537" t="s">
        <v>87</v>
      </c>
      <c r="AO1537" t="s">
        <v>88</v>
      </c>
      <c r="AP1537" t="n">
        <v>139</v>
      </c>
      <c r="AQ1537" t="s">
        <v>89</v>
      </c>
      <c r="AR1537" t="s">
        <v>90</v>
      </c>
      <c r="AS1537" t="s"/>
      <c r="AT1537" t="s">
        <v>91</v>
      </c>
      <c r="AU1537" t="s"/>
      <c r="AV1537" t="s"/>
      <c r="AW1537" t="s"/>
      <c r="AX1537" t="s"/>
      <c r="AY1537" t="n">
        <v>6285067</v>
      </c>
      <c r="AZ1537" t="s">
        <v>845</v>
      </c>
      <c r="BA1537" t="s"/>
      <c r="BB1537" t="n">
        <v>2406813</v>
      </c>
      <c r="BC1537" t="s"/>
      <c r="BD1537" t="s"/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93</v>
      </c>
    </row>
    <row r="1538" spans="1:70">
      <c r="A1538" t="s">
        <v>70</v>
      </c>
      <c r="B1538" t="s">
        <v>71</v>
      </c>
      <c r="C1538" t="s">
        <v>72</v>
      </c>
      <c r="D1538" t="n">
        <v>2</v>
      </c>
      <c r="E1538" t="s">
        <v>844</v>
      </c>
      <c r="F1538" t="n">
        <v>857932</v>
      </c>
      <c r="G1538" t="s">
        <v>74</v>
      </c>
      <c r="H1538" t="s">
        <v>75</v>
      </c>
      <c r="I1538" t="s"/>
      <c r="J1538" t="s">
        <v>76</v>
      </c>
      <c r="K1538" t="n">
        <v>105</v>
      </c>
      <c r="L1538" t="s">
        <v>77</v>
      </c>
      <c r="M1538" t="s"/>
      <c r="N1538" t="s">
        <v>78</v>
      </c>
      <c r="O1538" t="s">
        <v>79</v>
      </c>
      <c r="P1538" t="s">
        <v>844</v>
      </c>
      <c r="Q1538" t="s"/>
      <c r="R1538" t="s">
        <v>80</v>
      </c>
      <c r="S1538" t="s">
        <v>263</v>
      </c>
      <c r="T1538" t="s">
        <v>82</v>
      </c>
      <c r="U1538" t="s"/>
      <c r="V1538" t="s">
        <v>83</v>
      </c>
      <c r="W1538" t="s">
        <v>84</v>
      </c>
      <c r="X1538" t="s"/>
      <c r="Y1538" t="s">
        <v>85</v>
      </c>
      <c r="Z1538">
        <f>HYPERLINK("https://hotelmonitor-cachepage.eclerx.com/savepage/tk_15432200166437473_sr_2047.html","info")</f>
        <v/>
      </c>
      <c r="AA1538" t="n">
        <v>157280</v>
      </c>
      <c r="AB1538" t="s"/>
      <c r="AC1538" t="s"/>
      <c r="AD1538" t="s">
        <v>86</v>
      </c>
      <c r="AE1538" t="s"/>
      <c r="AF1538" t="s"/>
      <c r="AG1538" t="s"/>
      <c r="AH1538" t="s"/>
      <c r="AI1538" t="s"/>
      <c r="AJ1538" t="s"/>
      <c r="AK1538" t="s">
        <v>87</v>
      </c>
      <c r="AL1538" t="s"/>
      <c r="AM1538" t="s"/>
      <c r="AN1538" t="s">
        <v>87</v>
      </c>
      <c r="AO1538" t="s">
        <v>88</v>
      </c>
      <c r="AP1538" t="n">
        <v>139</v>
      </c>
      <c r="AQ1538" t="s">
        <v>89</v>
      </c>
      <c r="AR1538" t="s">
        <v>101</v>
      </c>
      <c r="AS1538" t="s"/>
      <c r="AT1538" t="s">
        <v>91</v>
      </c>
      <c r="AU1538" t="s"/>
      <c r="AV1538" t="s"/>
      <c r="AW1538" t="s"/>
      <c r="AX1538" t="s"/>
      <c r="AY1538" t="n">
        <v>6285067</v>
      </c>
      <c r="AZ1538" t="s">
        <v>845</v>
      </c>
      <c r="BA1538" t="s"/>
      <c r="BB1538" t="n">
        <v>2406813</v>
      </c>
      <c r="BC1538" t="s"/>
      <c r="BD1538" t="s"/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93</v>
      </c>
    </row>
    <row r="1539" spans="1:70">
      <c r="A1539" t="s">
        <v>70</v>
      </c>
      <c r="B1539" t="s">
        <v>71</v>
      </c>
      <c r="C1539" t="s">
        <v>72</v>
      </c>
      <c r="D1539" t="n">
        <v>2</v>
      </c>
      <c r="E1539" t="s">
        <v>844</v>
      </c>
      <c r="F1539" t="n">
        <v>857932</v>
      </c>
      <c r="G1539" t="s">
        <v>74</v>
      </c>
      <c r="H1539" t="s">
        <v>75</v>
      </c>
      <c r="I1539" t="s"/>
      <c r="J1539" t="s">
        <v>76</v>
      </c>
      <c r="K1539" t="n">
        <v>106</v>
      </c>
      <c r="L1539" t="s">
        <v>77</v>
      </c>
      <c r="M1539" t="s"/>
      <c r="N1539" t="s">
        <v>78</v>
      </c>
      <c r="O1539" t="s">
        <v>79</v>
      </c>
      <c r="P1539" t="s">
        <v>844</v>
      </c>
      <c r="Q1539" t="s"/>
      <c r="R1539" t="s">
        <v>80</v>
      </c>
      <c r="S1539" t="s">
        <v>368</v>
      </c>
      <c r="T1539" t="s">
        <v>82</v>
      </c>
      <c r="U1539" t="s"/>
      <c r="V1539" t="s">
        <v>83</v>
      </c>
      <c r="W1539" t="s">
        <v>84</v>
      </c>
      <c r="X1539" t="s"/>
      <c r="Y1539" t="s">
        <v>85</v>
      </c>
      <c r="Z1539">
        <f>HYPERLINK("https://hotelmonitor-cachepage.eclerx.com/savepage/tk_15432200166437473_sr_2047.html","info")</f>
        <v/>
      </c>
      <c r="AA1539" t="n">
        <v>157280</v>
      </c>
      <c r="AB1539" t="s"/>
      <c r="AC1539" t="s"/>
      <c r="AD1539" t="s">
        <v>86</v>
      </c>
      <c r="AE1539" t="s"/>
      <c r="AF1539" t="s"/>
      <c r="AG1539" t="s"/>
      <c r="AH1539" t="s"/>
      <c r="AI1539" t="s"/>
      <c r="AJ1539" t="s"/>
      <c r="AK1539" t="s">
        <v>87</v>
      </c>
      <c r="AL1539" t="s"/>
      <c r="AM1539" t="s"/>
      <c r="AN1539" t="s">
        <v>87</v>
      </c>
      <c r="AO1539" t="s">
        <v>88</v>
      </c>
      <c r="AP1539" t="n">
        <v>139</v>
      </c>
      <c r="AQ1539" t="s">
        <v>89</v>
      </c>
      <c r="AR1539" t="s">
        <v>113</v>
      </c>
      <c r="AS1539" t="s"/>
      <c r="AT1539" t="s">
        <v>91</v>
      </c>
      <c r="AU1539" t="s"/>
      <c r="AV1539" t="s"/>
      <c r="AW1539" t="s"/>
      <c r="AX1539" t="s"/>
      <c r="AY1539" t="n">
        <v>6285067</v>
      </c>
      <c r="AZ1539" t="s">
        <v>845</v>
      </c>
      <c r="BA1539" t="s"/>
      <c r="BB1539" t="n">
        <v>2406813</v>
      </c>
      <c r="BC1539" t="s"/>
      <c r="BD1539" t="s"/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93</v>
      </c>
    </row>
    <row r="1540" spans="1:70">
      <c r="A1540" t="s">
        <v>70</v>
      </c>
      <c r="B1540" t="s">
        <v>71</v>
      </c>
      <c r="C1540" t="s">
        <v>72</v>
      </c>
      <c r="D1540" t="n">
        <v>2</v>
      </c>
      <c r="E1540" t="s">
        <v>844</v>
      </c>
      <c r="F1540" t="n">
        <v>857932</v>
      </c>
      <c r="G1540" t="s">
        <v>74</v>
      </c>
      <c r="H1540" t="s">
        <v>75</v>
      </c>
      <c r="I1540" t="s"/>
      <c r="J1540" t="s">
        <v>76</v>
      </c>
      <c r="K1540" t="n">
        <v>109</v>
      </c>
      <c r="L1540" t="s">
        <v>77</v>
      </c>
      <c r="M1540" t="s"/>
      <c r="N1540" t="s">
        <v>78</v>
      </c>
      <c r="O1540" t="s">
        <v>79</v>
      </c>
      <c r="P1540" t="s">
        <v>844</v>
      </c>
      <c r="Q1540" t="s"/>
      <c r="R1540" t="s">
        <v>80</v>
      </c>
      <c r="S1540" t="s">
        <v>176</v>
      </c>
      <c r="T1540" t="s">
        <v>82</v>
      </c>
      <c r="U1540" t="s"/>
      <c r="V1540" t="s">
        <v>83</v>
      </c>
      <c r="W1540" t="s">
        <v>84</v>
      </c>
      <c r="X1540" t="s"/>
      <c r="Y1540" t="s">
        <v>85</v>
      </c>
      <c r="Z1540">
        <f>HYPERLINK("https://hotelmonitor-cachepage.eclerx.com/savepage/tk_15432200166437473_sr_2047.html","info")</f>
        <v/>
      </c>
      <c r="AA1540" t="n">
        <v>157280</v>
      </c>
      <c r="AB1540" t="s"/>
      <c r="AC1540" t="s"/>
      <c r="AD1540" t="s">
        <v>86</v>
      </c>
      <c r="AE1540" t="s"/>
      <c r="AF1540" t="s"/>
      <c r="AG1540" t="s"/>
      <c r="AH1540" t="s"/>
      <c r="AI1540" t="s"/>
      <c r="AJ1540" t="s"/>
      <c r="AK1540" t="s">
        <v>87</v>
      </c>
      <c r="AL1540" t="s"/>
      <c r="AM1540" t="s"/>
      <c r="AN1540" t="s">
        <v>87</v>
      </c>
      <c r="AO1540" t="s">
        <v>88</v>
      </c>
      <c r="AP1540" t="n">
        <v>139</v>
      </c>
      <c r="AQ1540" t="s">
        <v>89</v>
      </c>
      <c r="AR1540" t="s">
        <v>116</v>
      </c>
      <c r="AS1540" t="s"/>
      <c r="AT1540" t="s">
        <v>91</v>
      </c>
      <c r="AU1540" t="s"/>
      <c r="AV1540" t="s"/>
      <c r="AW1540" t="s"/>
      <c r="AX1540" t="s"/>
      <c r="AY1540" t="n">
        <v>6285067</v>
      </c>
      <c r="AZ1540" t="s">
        <v>845</v>
      </c>
      <c r="BA1540" t="s"/>
      <c r="BB1540" t="n">
        <v>2406813</v>
      </c>
      <c r="BC1540" t="s"/>
      <c r="BD1540" t="s"/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93</v>
      </c>
    </row>
    <row r="1541" spans="1:70">
      <c r="A1541" t="s">
        <v>70</v>
      </c>
      <c r="B1541" t="s">
        <v>71</v>
      </c>
      <c r="C1541" t="s">
        <v>72</v>
      </c>
      <c r="D1541" t="n">
        <v>2</v>
      </c>
      <c r="E1541" t="s">
        <v>844</v>
      </c>
      <c r="F1541" t="n">
        <v>857932</v>
      </c>
      <c r="G1541" t="s">
        <v>74</v>
      </c>
      <c r="H1541" t="s">
        <v>75</v>
      </c>
      <c r="I1541" t="s"/>
      <c r="J1541" t="s">
        <v>76</v>
      </c>
      <c r="K1541" t="n">
        <v>103</v>
      </c>
      <c r="L1541" t="s">
        <v>77</v>
      </c>
      <c r="M1541" t="s"/>
      <c r="N1541" t="s">
        <v>78</v>
      </c>
      <c r="O1541" t="s">
        <v>79</v>
      </c>
      <c r="P1541" t="s">
        <v>844</v>
      </c>
      <c r="Q1541" t="s"/>
      <c r="R1541" t="s">
        <v>80</v>
      </c>
      <c r="S1541" t="s">
        <v>279</v>
      </c>
      <c r="T1541" t="s">
        <v>82</v>
      </c>
      <c r="U1541" t="s"/>
      <c r="V1541" t="s">
        <v>83</v>
      </c>
      <c r="W1541" t="s">
        <v>84</v>
      </c>
      <c r="X1541" t="s"/>
      <c r="Y1541" t="s">
        <v>85</v>
      </c>
      <c r="Z1541">
        <f>HYPERLINK("https://hotelmonitor-cachepage.eclerx.com/savepage/tk_15432200166437473_sr_2047.html","info")</f>
        <v/>
      </c>
      <c r="AA1541" t="n">
        <v>157280</v>
      </c>
      <c r="AB1541" t="s"/>
      <c r="AC1541" t="s"/>
      <c r="AD1541" t="s">
        <v>86</v>
      </c>
      <c r="AE1541" t="s"/>
      <c r="AF1541" t="s"/>
      <c r="AG1541" t="s"/>
      <c r="AH1541" t="s"/>
      <c r="AI1541" t="s"/>
      <c r="AJ1541" t="s"/>
      <c r="AK1541" t="s">
        <v>87</v>
      </c>
      <c r="AL1541" t="s"/>
      <c r="AM1541" t="s"/>
      <c r="AN1541" t="s">
        <v>87</v>
      </c>
      <c r="AO1541" t="s">
        <v>88</v>
      </c>
      <c r="AP1541" t="n">
        <v>139</v>
      </c>
      <c r="AQ1541" t="s">
        <v>89</v>
      </c>
      <c r="AR1541" t="s">
        <v>111</v>
      </c>
      <c r="AS1541" t="s"/>
      <c r="AT1541" t="s">
        <v>91</v>
      </c>
      <c r="AU1541" t="s"/>
      <c r="AV1541" t="s"/>
      <c r="AW1541" t="s"/>
      <c r="AX1541" t="s"/>
      <c r="AY1541" t="n">
        <v>6285067</v>
      </c>
      <c r="AZ1541" t="s">
        <v>845</v>
      </c>
      <c r="BA1541" t="s"/>
      <c r="BB1541" t="n">
        <v>2406813</v>
      </c>
      <c r="BC1541" t="s"/>
      <c r="BD1541" t="s"/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93</v>
      </c>
    </row>
    <row r="1542" spans="1:70">
      <c r="A1542" t="s">
        <v>70</v>
      </c>
      <c r="B1542" t="s">
        <v>71</v>
      </c>
      <c r="C1542" t="s">
        <v>72</v>
      </c>
      <c r="D1542" t="n">
        <v>2</v>
      </c>
      <c r="E1542" t="s">
        <v>844</v>
      </c>
      <c r="F1542" t="n">
        <v>857932</v>
      </c>
      <c r="G1542" t="s">
        <v>74</v>
      </c>
      <c r="H1542" t="s">
        <v>75</v>
      </c>
      <c r="I1542" t="s"/>
      <c r="J1542" t="s">
        <v>76</v>
      </c>
      <c r="K1542" t="n">
        <v>105</v>
      </c>
      <c r="L1542" t="s">
        <v>77</v>
      </c>
      <c r="M1542" t="s"/>
      <c r="N1542" t="s">
        <v>78</v>
      </c>
      <c r="O1542" t="s">
        <v>79</v>
      </c>
      <c r="P1542" t="s">
        <v>844</v>
      </c>
      <c r="Q1542" t="s"/>
      <c r="R1542" t="s">
        <v>80</v>
      </c>
      <c r="S1542" t="s">
        <v>263</v>
      </c>
      <c r="T1542" t="s">
        <v>82</v>
      </c>
      <c r="U1542" t="s"/>
      <c r="V1542" t="s">
        <v>83</v>
      </c>
      <c r="W1542" t="s">
        <v>84</v>
      </c>
      <c r="X1542" t="s"/>
      <c r="Y1542" t="s">
        <v>85</v>
      </c>
      <c r="Z1542">
        <f>HYPERLINK("https://hotelmonitor-cachepage.eclerx.com/savepage/tk_15432200166437473_sr_2047.html","info")</f>
        <v/>
      </c>
      <c r="AA1542" t="n">
        <v>157280</v>
      </c>
      <c r="AB1542" t="s"/>
      <c r="AC1542" t="s"/>
      <c r="AD1542" t="s">
        <v>86</v>
      </c>
      <c r="AE1542" t="s"/>
      <c r="AF1542" t="s"/>
      <c r="AG1542" t="s"/>
      <c r="AH1542" t="s"/>
      <c r="AI1542" t="s"/>
      <c r="AJ1542" t="s"/>
      <c r="AK1542" t="s">
        <v>87</v>
      </c>
      <c r="AL1542" t="s"/>
      <c r="AM1542" t="s"/>
      <c r="AN1542" t="s">
        <v>87</v>
      </c>
      <c r="AO1542" t="s">
        <v>88</v>
      </c>
      <c r="AP1542" t="n">
        <v>139</v>
      </c>
      <c r="AQ1542" t="s">
        <v>89</v>
      </c>
      <c r="AR1542" t="s">
        <v>115</v>
      </c>
      <c r="AS1542" t="s"/>
      <c r="AT1542" t="s">
        <v>91</v>
      </c>
      <c r="AU1542" t="s"/>
      <c r="AV1542" t="s"/>
      <c r="AW1542" t="s"/>
      <c r="AX1542" t="s"/>
      <c r="AY1542" t="n">
        <v>6285067</v>
      </c>
      <c r="AZ1542" t="s">
        <v>845</v>
      </c>
      <c r="BA1542" t="s"/>
      <c r="BB1542" t="n">
        <v>2406813</v>
      </c>
      <c r="BC1542" t="s"/>
      <c r="BD1542" t="s"/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93</v>
      </c>
    </row>
    <row r="1543" spans="1:70">
      <c r="A1543" t="s">
        <v>70</v>
      </c>
      <c r="B1543" t="s">
        <v>71</v>
      </c>
      <c r="C1543" t="s">
        <v>72</v>
      </c>
      <c r="D1543" t="n">
        <v>2</v>
      </c>
      <c r="E1543" t="s">
        <v>844</v>
      </c>
      <c r="F1543" t="n">
        <v>857932</v>
      </c>
      <c r="G1543" t="s">
        <v>74</v>
      </c>
      <c r="H1543" t="s">
        <v>75</v>
      </c>
      <c r="I1543" t="s"/>
      <c r="J1543" t="s">
        <v>76</v>
      </c>
      <c r="K1543" t="n">
        <v>102</v>
      </c>
      <c r="L1543" t="s">
        <v>77</v>
      </c>
      <c r="M1543" t="s"/>
      <c r="N1543" t="s">
        <v>78</v>
      </c>
      <c r="O1543" t="s">
        <v>79</v>
      </c>
      <c r="P1543" t="s">
        <v>844</v>
      </c>
      <c r="Q1543" t="s"/>
      <c r="R1543" t="s">
        <v>80</v>
      </c>
      <c r="S1543" t="s">
        <v>178</v>
      </c>
      <c r="T1543" t="s">
        <v>82</v>
      </c>
      <c r="U1543" t="s"/>
      <c r="V1543" t="s">
        <v>83</v>
      </c>
      <c r="W1543" t="s">
        <v>84</v>
      </c>
      <c r="X1543" t="s"/>
      <c r="Y1543" t="s">
        <v>85</v>
      </c>
      <c r="Z1543">
        <f>HYPERLINK("https://hotelmonitor-cachepage.eclerx.com/savepage/tk_15432200166437473_sr_2047.html","info")</f>
        <v/>
      </c>
      <c r="AA1543" t="n">
        <v>157280</v>
      </c>
      <c r="AB1543" t="s"/>
      <c r="AC1543" t="s"/>
      <c r="AD1543" t="s">
        <v>86</v>
      </c>
      <c r="AE1543" t="s"/>
      <c r="AF1543" t="s"/>
      <c r="AG1543" t="s"/>
      <c r="AH1543" t="s"/>
      <c r="AI1543" t="s"/>
      <c r="AJ1543" t="s"/>
      <c r="AK1543" t="s">
        <v>87</v>
      </c>
      <c r="AL1543" t="s"/>
      <c r="AM1543" t="s"/>
      <c r="AN1543" t="s">
        <v>87</v>
      </c>
      <c r="AO1543" t="s">
        <v>88</v>
      </c>
      <c r="AP1543" t="n">
        <v>139</v>
      </c>
      <c r="AQ1543" t="s">
        <v>89</v>
      </c>
      <c r="AR1543" t="s">
        <v>118</v>
      </c>
      <c r="AS1543" t="s"/>
      <c r="AT1543" t="s">
        <v>91</v>
      </c>
      <c r="AU1543" t="s"/>
      <c r="AV1543" t="s"/>
      <c r="AW1543" t="s"/>
      <c r="AX1543" t="s"/>
      <c r="AY1543" t="n">
        <v>6285067</v>
      </c>
      <c r="AZ1543" t="s">
        <v>845</v>
      </c>
      <c r="BA1543" t="s"/>
      <c r="BB1543" t="n">
        <v>2406813</v>
      </c>
      <c r="BC1543" t="s"/>
      <c r="BD1543" t="s"/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93</v>
      </c>
    </row>
    <row r="1544" spans="1:70">
      <c r="A1544" t="s">
        <v>70</v>
      </c>
      <c r="B1544" t="s">
        <v>71</v>
      </c>
      <c r="C1544" t="s">
        <v>72</v>
      </c>
      <c r="D1544" t="n">
        <v>2</v>
      </c>
      <c r="E1544" t="s">
        <v>846</v>
      </c>
      <c r="F1544" t="n">
        <v>-1</v>
      </c>
      <c r="G1544" t="s">
        <v>74</v>
      </c>
      <c r="H1544" t="s">
        <v>75</v>
      </c>
      <c r="I1544" t="s"/>
      <c r="J1544" t="s">
        <v>76</v>
      </c>
      <c r="K1544" t="n">
        <v>85</v>
      </c>
      <c r="L1544" t="s">
        <v>77</v>
      </c>
      <c r="M1544" t="s"/>
      <c r="N1544" t="s">
        <v>78</v>
      </c>
      <c r="O1544" t="s">
        <v>79</v>
      </c>
      <c r="P1544" t="s">
        <v>846</v>
      </c>
      <c r="Q1544" t="s"/>
      <c r="R1544" t="s">
        <v>80</v>
      </c>
      <c r="S1544" t="s">
        <v>238</v>
      </c>
      <c r="T1544" t="s">
        <v>82</v>
      </c>
      <c r="U1544" t="s"/>
      <c r="V1544" t="s">
        <v>83</v>
      </c>
      <c r="W1544" t="s">
        <v>84</v>
      </c>
      <c r="X1544" t="s"/>
      <c r="Y1544" t="s">
        <v>85</v>
      </c>
      <c r="Z1544">
        <f>HYPERLINK("https://hotelmonitor-cachepage.eclerx.com/savepage/tk_15432195926293468_sr_2047.html","info")</f>
        <v/>
      </c>
      <c r="AA1544" t="n">
        <v>-6135929</v>
      </c>
      <c r="AB1544" t="s"/>
      <c r="AC1544" t="s"/>
      <c r="AD1544" t="s">
        <v>86</v>
      </c>
      <c r="AE1544" t="s"/>
      <c r="AF1544" t="s"/>
      <c r="AG1544" t="s"/>
      <c r="AH1544" t="s"/>
      <c r="AI1544" t="s"/>
      <c r="AJ1544" t="s"/>
      <c r="AK1544" t="s">
        <v>87</v>
      </c>
      <c r="AL1544" t="s"/>
      <c r="AM1544" t="s"/>
      <c r="AN1544" t="s">
        <v>87</v>
      </c>
      <c r="AO1544" t="s">
        <v>88</v>
      </c>
      <c r="AP1544" t="n">
        <v>80</v>
      </c>
      <c r="AQ1544" t="s">
        <v>89</v>
      </c>
      <c r="AR1544" t="s">
        <v>95</v>
      </c>
      <c r="AS1544" t="s"/>
      <c r="AT1544" t="s">
        <v>91</v>
      </c>
      <c r="AU1544" t="s"/>
      <c r="AV1544" t="s"/>
      <c r="AW1544" t="s"/>
      <c r="AX1544" t="s"/>
      <c r="AY1544" t="n">
        <v>6135929</v>
      </c>
      <c r="AZ1544" t="s"/>
      <c r="BA1544" t="s"/>
      <c r="BB1544" t="n">
        <v>11898578</v>
      </c>
      <c r="BC1544" t="s"/>
      <c r="BD1544" t="s"/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93</v>
      </c>
    </row>
    <row r="1545" spans="1:70">
      <c r="A1545" t="s">
        <v>70</v>
      </c>
      <c r="B1545" t="s">
        <v>71</v>
      </c>
      <c r="C1545" t="s">
        <v>72</v>
      </c>
      <c r="D1545" t="n">
        <v>2</v>
      </c>
      <c r="E1545" t="s">
        <v>846</v>
      </c>
      <c r="F1545" t="n">
        <v>-1</v>
      </c>
      <c r="G1545" t="s">
        <v>74</v>
      </c>
      <c r="H1545" t="s">
        <v>75</v>
      </c>
      <c r="I1545" t="s"/>
      <c r="J1545" t="s">
        <v>76</v>
      </c>
      <c r="K1545" t="n">
        <v>90</v>
      </c>
      <c r="L1545" t="s">
        <v>77</v>
      </c>
      <c r="M1545" t="s"/>
      <c r="N1545" t="s">
        <v>78</v>
      </c>
      <c r="O1545" t="s">
        <v>79</v>
      </c>
      <c r="P1545" t="s">
        <v>846</v>
      </c>
      <c r="Q1545" t="s"/>
      <c r="R1545" t="s">
        <v>80</v>
      </c>
      <c r="S1545" t="s">
        <v>240</v>
      </c>
      <c r="T1545" t="s">
        <v>82</v>
      </c>
      <c r="U1545" t="s"/>
      <c r="V1545" t="s">
        <v>83</v>
      </c>
      <c r="W1545" t="s">
        <v>84</v>
      </c>
      <c r="X1545" t="s"/>
      <c r="Y1545" t="s">
        <v>85</v>
      </c>
      <c r="Z1545">
        <f>HYPERLINK("https://hotelmonitor-cachepage.eclerx.com/savepage/tk_15432195926293468_sr_2047.html","info")</f>
        <v/>
      </c>
      <c r="AA1545" t="n">
        <v>-6135929</v>
      </c>
      <c r="AB1545" t="s"/>
      <c r="AC1545" t="s"/>
      <c r="AD1545" t="s">
        <v>86</v>
      </c>
      <c r="AE1545" t="s"/>
      <c r="AF1545" t="s"/>
      <c r="AG1545" t="s"/>
      <c r="AH1545" t="s"/>
      <c r="AI1545" t="s"/>
      <c r="AJ1545" t="s"/>
      <c r="AK1545" t="s">
        <v>87</v>
      </c>
      <c r="AL1545" t="s"/>
      <c r="AM1545" t="s"/>
      <c r="AN1545" t="s">
        <v>87</v>
      </c>
      <c r="AO1545" t="s">
        <v>88</v>
      </c>
      <c r="AP1545" t="n">
        <v>80</v>
      </c>
      <c r="AQ1545" t="s">
        <v>89</v>
      </c>
      <c r="AR1545" t="s">
        <v>96</v>
      </c>
      <c r="AS1545" t="s"/>
      <c r="AT1545" t="s">
        <v>91</v>
      </c>
      <c r="AU1545" t="s"/>
      <c r="AV1545" t="s"/>
      <c r="AW1545" t="s"/>
      <c r="AX1545" t="s"/>
      <c r="AY1545" t="n">
        <v>6135929</v>
      </c>
      <c r="AZ1545" t="s"/>
      <c r="BA1545" t="s"/>
      <c r="BB1545" t="n">
        <v>11898578</v>
      </c>
      <c r="BC1545" t="s"/>
      <c r="BD1545" t="s"/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93</v>
      </c>
    </row>
    <row r="1546" spans="1:70">
      <c r="A1546" t="s">
        <v>70</v>
      </c>
      <c r="B1546" t="s">
        <v>71</v>
      </c>
      <c r="C1546" t="s">
        <v>72</v>
      </c>
      <c r="D1546" t="n">
        <v>2</v>
      </c>
      <c r="E1546" t="s">
        <v>846</v>
      </c>
      <c r="F1546" t="n">
        <v>-1</v>
      </c>
      <c r="G1546" t="s">
        <v>74</v>
      </c>
      <c r="H1546" t="s">
        <v>75</v>
      </c>
      <c r="I1546" t="s"/>
      <c r="J1546" t="s">
        <v>76</v>
      </c>
      <c r="K1546" t="n">
        <v>85</v>
      </c>
      <c r="L1546" t="s">
        <v>77</v>
      </c>
      <c r="M1546" t="s"/>
      <c r="N1546" t="s">
        <v>78</v>
      </c>
      <c r="O1546" t="s">
        <v>79</v>
      </c>
      <c r="P1546" t="s">
        <v>846</v>
      </c>
      <c r="Q1546" t="s"/>
      <c r="R1546" t="s">
        <v>80</v>
      </c>
      <c r="S1546" t="s">
        <v>238</v>
      </c>
      <c r="T1546" t="s">
        <v>82</v>
      </c>
      <c r="U1546" t="s"/>
      <c r="V1546" t="s">
        <v>83</v>
      </c>
      <c r="W1546" t="s">
        <v>84</v>
      </c>
      <c r="X1546" t="s"/>
      <c r="Y1546" t="s">
        <v>85</v>
      </c>
      <c r="Z1546">
        <f>HYPERLINK("https://hotelmonitor-cachepage.eclerx.com/savepage/tk_15432195926293468_sr_2047.html","info")</f>
        <v/>
      </c>
      <c r="AA1546" t="n">
        <v>-6135929</v>
      </c>
      <c r="AB1546" t="s"/>
      <c r="AC1546" t="s"/>
      <c r="AD1546" t="s">
        <v>86</v>
      </c>
      <c r="AE1546" t="s"/>
      <c r="AF1546" t="s"/>
      <c r="AG1546" t="s"/>
      <c r="AH1546" t="s"/>
      <c r="AI1546" t="s"/>
      <c r="AJ1546" t="s"/>
      <c r="AK1546" t="s">
        <v>87</v>
      </c>
      <c r="AL1546" t="s"/>
      <c r="AM1546" t="s"/>
      <c r="AN1546" t="s">
        <v>87</v>
      </c>
      <c r="AO1546" t="s">
        <v>88</v>
      </c>
      <c r="AP1546" t="n">
        <v>80</v>
      </c>
      <c r="AQ1546" t="s">
        <v>89</v>
      </c>
      <c r="AR1546" t="s">
        <v>97</v>
      </c>
      <c r="AS1546" t="s"/>
      <c r="AT1546" t="s">
        <v>91</v>
      </c>
      <c r="AU1546" t="s"/>
      <c r="AV1546" t="s"/>
      <c r="AW1546" t="s"/>
      <c r="AX1546" t="s"/>
      <c r="AY1546" t="n">
        <v>6135929</v>
      </c>
      <c r="AZ1546" t="s"/>
      <c r="BA1546" t="s"/>
      <c r="BB1546" t="n">
        <v>11898578</v>
      </c>
      <c r="BC1546" t="s"/>
      <c r="BD1546" t="s"/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93</v>
      </c>
    </row>
    <row r="1547" spans="1:70">
      <c r="A1547" t="s">
        <v>70</v>
      </c>
      <c r="B1547" t="s">
        <v>71</v>
      </c>
      <c r="C1547" t="s">
        <v>72</v>
      </c>
      <c r="D1547" t="n">
        <v>2</v>
      </c>
      <c r="E1547" t="s">
        <v>846</v>
      </c>
      <c r="F1547" t="n">
        <v>-1</v>
      </c>
      <c r="G1547" t="s">
        <v>74</v>
      </c>
      <c r="H1547" t="s">
        <v>75</v>
      </c>
      <c r="I1547" t="s"/>
      <c r="J1547" t="s">
        <v>76</v>
      </c>
      <c r="K1547" t="n">
        <v>96</v>
      </c>
      <c r="L1547" t="s">
        <v>77</v>
      </c>
      <c r="M1547" t="s"/>
      <c r="N1547" t="s">
        <v>78</v>
      </c>
      <c r="O1547" t="s">
        <v>79</v>
      </c>
      <c r="P1547" t="s">
        <v>846</v>
      </c>
      <c r="Q1547" t="s"/>
      <c r="R1547" t="s">
        <v>80</v>
      </c>
      <c r="S1547" t="s">
        <v>140</v>
      </c>
      <c r="T1547" t="s">
        <v>82</v>
      </c>
      <c r="U1547" t="s"/>
      <c r="V1547" t="s">
        <v>83</v>
      </c>
      <c r="W1547" t="s">
        <v>84</v>
      </c>
      <c r="X1547" t="s"/>
      <c r="Y1547" t="s">
        <v>85</v>
      </c>
      <c r="Z1547">
        <f>HYPERLINK("https://hotelmonitor-cachepage.eclerx.com/savepage/tk_15432195926293468_sr_2047.html","info")</f>
        <v/>
      </c>
      <c r="AA1547" t="n">
        <v>-6135929</v>
      </c>
      <c r="AB1547" t="s"/>
      <c r="AC1547" t="s"/>
      <c r="AD1547" t="s">
        <v>86</v>
      </c>
      <c r="AE1547" t="s"/>
      <c r="AF1547" t="s"/>
      <c r="AG1547" t="s"/>
      <c r="AH1547" t="s"/>
      <c r="AI1547" t="s"/>
      <c r="AJ1547" t="s"/>
      <c r="AK1547" t="s">
        <v>87</v>
      </c>
      <c r="AL1547" t="s"/>
      <c r="AM1547" t="s"/>
      <c r="AN1547" t="s">
        <v>87</v>
      </c>
      <c r="AO1547" t="s">
        <v>88</v>
      </c>
      <c r="AP1547" t="n">
        <v>80</v>
      </c>
      <c r="AQ1547" t="s">
        <v>89</v>
      </c>
      <c r="AR1547" t="s">
        <v>105</v>
      </c>
      <c r="AS1547" t="s"/>
      <c r="AT1547" t="s">
        <v>91</v>
      </c>
      <c r="AU1547" t="s"/>
      <c r="AV1547" t="s"/>
      <c r="AW1547" t="s"/>
      <c r="AX1547" t="s"/>
      <c r="AY1547" t="n">
        <v>6135929</v>
      </c>
      <c r="AZ1547" t="s"/>
      <c r="BA1547" t="s"/>
      <c r="BB1547" t="n">
        <v>11898578</v>
      </c>
      <c r="BC1547" t="s"/>
      <c r="BD1547" t="s"/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93</v>
      </c>
    </row>
    <row r="1548" spans="1:70">
      <c r="A1548" t="s">
        <v>70</v>
      </c>
      <c r="B1548" t="s">
        <v>71</v>
      </c>
      <c r="C1548" t="s">
        <v>72</v>
      </c>
      <c r="D1548" t="n">
        <v>2</v>
      </c>
      <c r="E1548" t="s">
        <v>846</v>
      </c>
      <c r="F1548" t="n">
        <v>-1</v>
      </c>
      <c r="G1548" t="s">
        <v>74</v>
      </c>
      <c r="H1548" t="s">
        <v>75</v>
      </c>
      <c r="I1548" t="s"/>
      <c r="J1548" t="s">
        <v>76</v>
      </c>
      <c r="K1548" t="n">
        <v>85</v>
      </c>
      <c r="L1548" t="s">
        <v>77</v>
      </c>
      <c r="M1548" t="s"/>
      <c r="N1548" t="s">
        <v>78</v>
      </c>
      <c r="O1548" t="s">
        <v>79</v>
      </c>
      <c r="P1548" t="s">
        <v>846</v>
      </c>
      <c r="Q1548" t="s"/>
      <c r="R1548" t="s">
        <v>80</v>
      </c>
      <c r="S1548" t="s">
        <v>238</v>
      </c>
      <c r="T1548" t="s">
        <v>82</v>
      </c>
      <c r="U1548" t="s"/>
      <c r="V1548" t="s">
        <v>83</v>
      </c>
      <c r="W1548" t="s">
        <v>84</v>
      </c>
      <c r="X1548" t="s"/>
      <c r="Y1548" t="s">
        <v>85</v>
      </c>
      <c r="Z1548">
        <f>HYPERLINK("https://hotelmonitor-cachepage.eclerx.com/savepage/tk_15432195926293468_sr_2047.html","info")</f>
        <v/>
      </c>
      <c r="AA1548" t="n">
        <v>-6135929</v>
      </c>
      <c r="AB1548" t="s"/>
      <c r="AC1548" t="s"/>
      <c r="AD1548" t="s">
        <v>86</v>
      </c>
      <c r="AE1548" t="s"/>
      <c r="AF1548" t="s"/>
      <c r="AG1548" t="s"/>
      <c r="AH1548" t="s"/>
      <c r="AI1548" t="s"/>
      <c r="AJ1548" t="s"/>
      <c r="AK1548" t="s">
        <v>87</v>
      </c>
      <c r="AL1548" t="s"/>
      <c r="AM1548" t="s"/>
      <c r="AN1548" t="s">
        <v>87</v>
      </c>
      <c r="AO1548" t="s">
        <v>88</v>
      </c>
      <c r="AP1548" t="n">
        <v>80</v>
      </c>
      <c r="AQ1548" t="s">
        <v>89</v>
      </c>
      <c r="AR1548" t="s">
        <v>116</v>
      </c>
      <c r="AS1548" t="s"/>
      <c r="AT1548" t="s">
        <v>91</v>
      </c>
      <c r="AU1548" t="s"/>
      <c r="AV1548" t="s"/>
      <c r="AW1548" t="s"/>
      <c r="AX1548" t="s"/>
      <c r="AY1548" t="n">
        <v>6135929</v>
      </c>
      <c r="AZ1548" t="s"/>
      <c r="BA1548" t="s"/>
      <c r="BB1548" t="n">
        <v>11898578</v>
      </c>
      <c r="BC1548" t="s"/>
      <c r="BD1548" t="s"/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93</v>
      </c>
    </row>
    <row r="1549" spans="1:70">
      <c r="A1549" t="s">
        <v>70</v>
      </c>
      <c r="B1549" t="s">
        <v>71</v>
      </c>
      <c r="C1549" t="s">
        <v>72</v>
      </c>
      <c r="D1549" t="n">
        <v>2</v>
      </c>
      <c r="E1549" t="s">
        <v>846</v>
      </c>
      <c r="F1549" t="n">
        <v>-1</v>
      </c>
      <c r="G1549" t="s">
        <v>74</v>
      </c>
      <c r="H1549" t="s">
        <v>75</v>
      </c>
      <c r="I1549" t="s"/>
      <c r="J1549" t="s">
        <v>76</v>
      </c>
      <c r="K1549" t="n">
        <v>90</v>
      </c>
      <c r="L1549" t="s">
        <v>77</v>
      </c>
      <c r="M1549" t="s"/>
      <c r="N1549" t="s">
        <v>78</v>
      </c>
      <c r="O1549" t="s">
        <v>79</v>
      </c>
      <c r="P1549" t="s">
        <v>846</v>
      </c>
      <c r="Q1549" t="s"/>
      <c r="R1549" t="s">
        <v>80</v>
      </c>
      <c r="S1549" t="s">
        <v>240</v>
      </c>
      <c r="T1549" t="s">
        <v>82</v>
      </c>
      <c r="U1549" t="s"/>
      <c r="V1549" t="s">
        <v>83</v>
      </c>
      <c r="W1549" t="s">
        <v>84</v>
      </c>
      <c r="X1549" t="s"/>
      <c r="Y1549" t="s">
        <v>85</v>
      </c>
      <c r="Z1549">
        <f>HYPERLINK("https://hotelmonitor-cachepage.eclerx.com/savepage/tk_15432195926293468_sr_2047.html","info")</f>
        <v/>
      </c>
      <c r="AA1549" t="n">
        <v>-6135929</v>
      </c>
      <c r="AB1549" t="s"/>
      <c r="AC1549" t="s"/>
      <c r="AD1549" t="s">
        <v>86</v>
      </c>
      <c r="AE1549" t="s"/>
      <c r="AF1549" t="s"/>
      <c r="AG1549" t="s"/>
      <c r="AH1549" t="s"/>
      <c r="AI1549" t="s"/>
      <c r="AJ1549" t="s"/>
      <c r="AK1549" t="s">
        <v>87</v>
      </c>
      <c r="AL1549" t="s"/>
      <c r="AM1549" t="s"/>
      <c r="AN1549" t="s">
        <v>87</v>
      </c>
      <c r="AO1549" t="s">
        <v>88</v>
      </c>
      <c r="AP1549" t="n">
        <v>80</v>
      </c>
      <c r="AQ1549" t="s">
        <v>89</v>
      </c>
      <c r="AR1549" t="s">
        <v>106</v>
      </c>
      <c r="AS1549" t="s"/>
      <c r="AT1549" t="s">
        <v>91</v>
      </c>
      <c r="AU1549" t="s"/>
      <c r="AV1549" t="s"/>
      <c r="AW1549" t="s"/>
      <c r="AX1549" t="s"/>
      <c r="AY1549" t="n">
        <v>6135929</v>
      </c>
      <c r="AZ1549" t="s"/>
      <c r="BA1549" t="s"/>
      <c r="BB1549" t="n">
        <v>11898578</v>
      </c>
      <c r="BC1549" t="s"/>
      <c r="BD1549" t="s"/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93</v>
      </c>
    </row>
    <row r="1550" spans="1:70">
      <c r="A1550" t="s">
        <v>70</v>
      </c>
      <c r="B1550" t="s">
        <v>71</v>
      </c>
      <c r="C1550" t="s">
        <v>72</v>
      </c>
      <c r="D1550" t="n">
        <v>2</v>
      </c>
      <c r="E1550" t="s">
        <v>846</v>
      </c>
      <c r="F1550" t="n">
        <v>-1</v>
      </c>
      <c r="G1550" t="s">
        <v>74</v>
      </c>
      <c r="H1550" t="s">
        <v>75</v>
      </c>
      <c r="I1550" t="s"/>
      <c r="J1550" t="s">
        <v>76</v>
      </c>
      <c r="K1550" t="n">
        <v>85</v>
      </c>
      <c r="L1550" t="s">
        <v>77</v>
      </c>
      <c r="M1550" t="s"/>
      <c r="N1550" t="s">
        <v>78</v>
      </c>
      <c r="O1550" t="s">
        <v>79</v>
      </c>
      <c r="P1550" t="s">
        <v>846</v>
      </c>
      <c r="Q1550" t="s"/>
      <c r="R1550" t="s">
        <v>80</v>
      </c>
      <c r="S1550" t="s">
        <v>238</v>
      </c>
      <c r="T1550" t="s">
        <v>82</v>
      </c>
      <c r="U1550" t="s"/>
      <c r="V1550" t="s">
        <v>83</v>
      </c>
      <c r="W1550" t="s">
        <v>84</v>
      </c>
      <c r="X1550" t="s"/>
      <c r="Y1550" t="s">
        <v>85</v>
      </c>
      <c r="Z1550">
        <f>HYPERLINK("https://hotelmonitor-cachepage.eclerx.com/savepage/tk_15432195926293468_sr_2047.html","info")</f>
        <v/>
      </c>
      <c r="AA1550" t="n">
        <v>-6135929</v>
      </c>
      <c r="AB1550" t="s"/>
      <c r="AC1550" t="s"/>
      <c r="AD1550" t="s">
        <v>86</v>
      </c>
      <c r="AE1550" t="s"/>
      <c r="AF1550" t="s"/>
      <c r="AG1550" t="s"/>
      <c r="AH1550" t="s"/>
      <c r="AI1550" t="s"/>
      <c r="AJ1550" t="s"/>
      <c r="AK1550" t="s">
        <v>87</v>
      </c>
      <c r="AL1550" t="s"/>
      <c r="AM1550" t="s"/>
      <c r="AN1550" t="s">
        <v>87</v>
      </c>
      <c r="AO1550" t="s">
        <v>88</v>
      </c>
      <c r="AP1550" t="n">
        <v>80</v>
      </c>
      <c r="AQ1550" t="s">
        <v>89</v>
      </c>
      <c r="AR1550" t="s">
        <v>133</v>
      </c>
      <c r="AS1550" t="s"/>
      <c r="AT1550" t="s">
        <v>91</v>
      </c>
      <c r="AU1550" t="s"/>
      <c r="AV1550" t="s"/>
      <c r="AW1550" t="s"/>
      <c r="AX1550" t="s"/>
      <c r="AY1550" t="n">
        <v>6135929</v>
      </c>
      <c r="AZ1550" t="s"/>
      <c r="BA1550" t="s"/>
      <c r="BB1550" t="n">
        <v>11898578</v>
      </c>
      <c r="BC1550" t="s"/>
      <c r="BD1550" t="s"/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93</v>
      </c>
    </row>
    <row r="1551" spans="1:70">
      <c r="A1551" t="s">
        <v>70</v>
      </c>
      <c r="B1551" t="s">
        <v>71</v>
      </c>
      <c r="C1551" t="s">
        <v>72</v>
      </c>
      <c r="D1551" t="n">
        <v>2</v>
      </c>
      <c r="E1551" t="s">
        <v>847</v>
      </c>
      <c r="F1551" t="n">
        <v>-1</v>
      </c>
      <c r="G1551" t="s">
        <v>74</v>
      </c>
      <c r="H1551" t="s">
        <v>75</v>
      </c>
      <c r="I1551" t="s"/>
      <c r="J1551" t="s">
        <v>76</v>
      </c>
      <c r="K1551" t="n">
        <v>137</v>
      </c>
      <c r="L1551" t="s">
        <v>77</v>
      </c>
      <c r="M1551" t="s"/>
      <c r="N1551" t="s">
        <v>78</v>
      </c>
      <c r="O1551" t="s">
        <v>79</v>
      </c>
      <c r="P1551" t="s">
        <v>847</v>
      </c>
      <c r="Q1551" t="s"/>
      <c r="R1551" t="s">
        <v>80</v>
      </c>
      <c r="S1551" t="s">
        <v>749</v>
      </c>
      <c r="T1551" t="s">
        <v>82</v>
      </c>
      <c r="U1551" t="s"/>
      <c r="V1551" t="s">
        <v>83</v>
      </c>
      <c r="W1551" t="s">
        <v>84</v>
      </c>
      <c r="X1551" t="s"/>
      <c r="Y1551" t="s">
        <v>85</v>
      </c>
      <c r="Z1551">
        <f>HYPERLINK("https://hotelmonitor-cachepage.eclerx.com/savepage/tk_15432192974238465_sr_2047.html","info")</f>
        <v/>
      </c>
      <c r="AA1551" t="n">
        <v>-6529699</v>
      </c>
      <c r="AB1551" t="s"/>
      <c r="AC1551" t="s"/>
      <c r="AD1551" t="s">
        <v>86</v>
      </c>
      <c r="AE1551" t="s"/>
      <c r="AF1551" t="s"/>
      <c r="AG1551" t="s"/>
      <c r="AH1551" t="s"/>
      <c r="AI1551" t="s"/>
      <c r="AJ1551" t="s"/>
      <c r="AK1551" t="s">
        <v>87</v>
      </c>
      <c r="AL1551" t="s"/>
      <c r="AM1551" t="s"/>
      <c r="AN1551" t="s">
        <v>87</v>
      </c>
      <c r="AO1551" t="s">
        <v>88</v>
      </c>
      <c r="AP1551" t="n">
        <v>38</v>
      </c>
      <c r="AQ1551" t="s">
        <v>89</v>
      </c>
      <c r="AR1551" t="s">
        <v>96</v>
      </c>
      <c r="AS1551" t="s"/>
      <c r="AT1551" t="s">
        <v>91</v>
      </c>
      <c r="AU1551" t="s"/>
      <c r="AV1551" t="s"/>
      <c r="AW1551" t="s"/>
      <c r="AX1551" t="s"/>
      <c r="AY1551" t="n">
        <v>6529699</v>
      </c>
      <c r="AZ1551" t="s"/>
      <c r="BA1551" t="s"/>
      <c r="BB1551" t="n">
        <v>291436</v>
      </c>
      <c r="BC1551" t="s"/>
      <c r="BD1551" t="s"/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93</v>
      </c>
    </row>
    <row r="1552" spans="1:70">
      <c r="A1552" t="s">
        <v>70</v>
      </c>
      <c r="B1552" t="s">
        <v>71</v>
      </c>
      <c r="C1552" t="s">
        <v>72</v>
      </c>
      <c r="D1552" t="n">
        <v>2</v>
      </c>
      <c r="E1552" t="s">
        <v>847</v>
      </c>
      <c r="F1552" t="n">
        <v>-1</v>
      </c>
      <c r="G1552" t="s">
        <v>74</v>
      </c>
      <c r="H1552" t="s">
        <v>75</v>
      </c>
      <c r="I1552" t="s"/>
      <c r="J1552" t="s">
        <v>76</v>
      </c>
      <c r="K1552" t="n">
        <v>137</v>
      </c>
      <c r="L1552" t="s">
        <v>77</v>
      </c>
      <c r="M1552" t="s"/>
      <c r="N1552" t="s">
        <v>78</v>
      </c>
      <c r="O1552" t="s">
        <v>79</v>
      </c>
      <c r="P1552" t="s">
        <v>847</v>
      </c>
      <c r="Q1552" t="s"/>
      <c r="R1552" t="s">
        <v>80</v>
      </c>
      <c r="S1552" t="s">
        <v>749</v>
      </c>
      <c r="T1552" t="s">
        <v>82</v>
      </c>
      <c r="U1552" t="s"/>
      <c r="V1552" t="s">
        <v>83</v>
      </c>
      <c r="W1552" t="s">
        <v>84</v>
      </c>
      <c r="X1552" t="s"/>
      <c r="Y1552" t="s">
        <v>85</v>
      </c>
      <c r="Z1552">
        <f>HYPERLINK("https://hotelmonitor-cachepage.eclerx.com/savepage/tk_15432192974238465_sr_2047.html","info")</f>
        <v/>
      </c>
      <c r="AA1552" t="n">
        <v>-6529699</v>
      </c>
      <c r="AB1552" t="s"/>
      <c r="AC1552" t="s"/>
      <c r="AD1552" t="s">
        <v>86</v>
      </c>
      <c r="AE1552" t="s"/>
      <c r="AF1552" t="s"/>
      <c r="AG1552" t="s"/>
      <c r="AH1552" t="s"/>
      <c r="AI1552" t="s"/>
      <c r="AJ1552" t="s"/>
      <c r="AK1552" t="s">
        <v>87</v>
      </c>
      <c r="AL1552" t="s"/>
      <c r="AM1552" t="s"/>
      <c r="AN1552" t="s">
        <v>87</v>
      </c>
      <c r="AO1552" t="s">
        <v>88</v>
      </c>
      <c r="AP1552" t="n">
        <v>38</v>
      </c>
      <c r="AQ1552" t="s">
        <v>89</v>
      </c>
      <c r="AR1552" t="s">
        <v>96</v>
      </c>
      <c r="AS1552" t="s"/>
      <c r="AT1552" t="s">
        <v>91</v>
      </c>
      <c r="AU1552" t="s"/>
      <c r="AV1552" t="s"/>
      <c r="AW1552" t="s"/>
      <c r="AX1552" t="s"/>
      <c r="AY1552" t="n">
        <v>6529699</v>
      </c>
      <c r="AZ1552" t="s"/>
      <c r="BA1552" t="s"/>
      <c r="BB1552" t="n">
        <v>291436</v>
      </c>
      <c r="BC1552" t="s"/>
      <c r="BD1552" t="s"/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93</v>
      </c>
    </row>
    <row r="1553" spans="1:70">
      <c r="A1553" t="s">
        <v>70</v>
      </c>
      <c r="B1553" t="s">
        <v>71</v>
      </c>
      <c r="C1553" t="s">
        <v>72</v>
      </c>
      <c r="D1553" t="n">
        <v>2</v>
      </c>
      <c r="E1553" t="s">
        <v>848</v>
      </c>
      <c r="F1553" t="n">
        <v>-1</v>
      </c>
      <c r="G1553" t="s">
        <v>74</v>
      </c>
      <c r="H1553" t="s">
        <v>75</v>
      </c>
      <c r="I1553" t="s"/>
      <c r="J1553" t="s">
        <v>76</v>
      </c>
      <c r="K1553" t="n">
        <v>125</v>
      </c>
      <c r="L1553" t="s">
        <v>77</v>
      </c>
      <c r="M1553" t="s"/>
      <c r="N1553" t="s">
        <v>78</v>
      </c>
      <c r="O1553" t="s">
        <v>79</v>
      </c>
      <c r="P1553" t="s">
        <v>848</v>
      </c>
      <c r="Q1553" t="s"/>
      <c r="R1553" t="s">
        <v>80</v>
      </c>
      <c r="S1553" t="s">
        <v>339</v>
      </c>
      <c r="T1553" t="s">
        <v>82</v>
      </c>
      <c r="U1553" t="s"/>
      <c r="V1553" t="s">
        <v>83</v>
      </c>
      <c r="W1553" t="s">
        <v>84</v>
      </c>
      <c r="X1553" t="s"/>
      <c r="Y1553" t="s">
        <v>85</v>
      </c>
      <c r="Z1553">
        <f>HYPERLINK("https://hotelmonitor-cachepage.eclerx.com/savepage/tk_15432195297762206_sr_2047.html","info")</f>
        <v/>
      </c>
      <c r="AA1553" t="n">
        <v>-3245868</v>
      </c>
      <c r="AB1553" t="s"/>
      <c r="AC1553" t="s"/>
      <c r="AD1553" t="s">
        <v>86</v>
      </c>
      <c r="AE1553" t="s"/>
      <c r="AF1553" t="s"/>
      <c r="AG1553" t="s"/>
      <c r="AH1553" t="s"/>
      <c r="AI1553" t="s"/>
      <c r="AJ1553" t="s"/>
      <c r="AK1553" t="s">
        <v>87</v>
      </c>
      <c r="AL1553" t="s"/>
      <c r="AM1553" t="s"/>
      <c r="AN1553" t="s">
        <v>87</v>
      </c>
      <c r="AO1553" t="s">
        <v>88</v>
      </c>
      <c r="AP1553" t="n">
        <v>71</v>
      </c>
      <c r="AQ1553" t="s">
        <v>89</v>
      </c>
      <c r="AR1553" t="s">
        <v>155</v>
      </c>
      <c r="AS1553" t="s"/>
      <c r="AT1553" t="s">
        <v>91</v>
      </c>
      <c r="AU1553" t="s"/>
      <c r="AV1553" t="s"/>
      <c r="AW1553" t="s"/>
      <c r="AX1553" t="s"/>
      <c r="AY1553" t="n">
        <v>3245868</v>
      </c>
      <c r="AZ1553" t="s"/>
      <c r="BA1553" t="s"/>
      <c r="BB1553" t="n">
        <v>8776260</v>
      </c>
      <c r="BC1553" t="s"/>
      <c r="BD1553" t="s"/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93</v>
      </c>
    </row>
    <row r="1554" spans="1:70">
      <c r="A1554" t="s">
        <v>70</v>
      </c>
      <c r="B1554" t="s">
        <v>71</v>
      </c>
      <c r="C1554" t="s">
        <v>72</v>
      </c>
      <c r="D1554" t="n">
        <v>2</v>
      </c>
      <c r="E1554" t="s">
        <v>848</v>
      </c>
      <c r="F1554" t="n">
        <v>-1</v>
      </c>
      <c r="G1554" t="s">
        <v>74</v>
      </c>
      <c r="H1554" t="s">
        <v>75</v>
      </c>
      <c r="I1554" t="s"/>
      <c r="J1554" t="s">
        <v>76</v>
      </c>
      <c r="K1554" t="n">
        <v>512</v>
      </c>
      <c r="L1554" t="s">
        <v>77</v>
      </c>
      <c r="M1554" t="s"/>
      <c r="N1554" t="s">
        <v>78</v>
      </c>
      <c r="O1554" t="s">
        <v>79</v>
      </c>
      <c r="P1554" t="s">
        <v>848</v>
      </c>
      <c r="Q1554" t="s"/>
      <c r="R1554" t="s">
        <v>80</v>
      </c>
      <c r="S1554" t="s">
        <v>849</v>
      </c>
      <c r="T1554" t="s">
        <v>82</v>
      </c>
      <c r="U1554" t="s"/>
      <c r="V1554" t="s">
        <v>83</v>
      </c>
      <c r="W1554" t="s">
        <v>84</v>
      </c>
      <c r="X1554" t="s"/>
      <c r="Y1554" t="s">
        <v>85</v>
      </c>
      <c r="Z1554">
        <f>HYPERLINK("https://hotelmonitor-cachepage.eclerx.com/savepage/tk_15432195297762206_sr_2047.html","info")</f>
        <v/>
      </c>
      <c r="AA1554" t="n">
        <v>-3245868</v>
      </c>
      <c r="AB1554" t="s"/>
      <c r="AC1554" t="s"/>
      <c r="AD1554" t="s">
        <v>86</v>
      </c>
      <c r="AE1554" t="s"/>
      <c r="AF1554" t="s"/>
      <c r="AG1554" t="s"/>
      <c r="AH1554" t="s"/>
      <c r="AI1554" t="s"/>
      <c r="AJ1554" t="s"/>
      <c r="AK1554" t="s">
        <v>87</v>
      </c>
      <c r="AL1554" t="s"/>
      <c r="AM1554" t="s"/>
      <c r="AN1554" t="s">
        <v>87</v>
      </c>
      <c r="AO1554" t="s">
        <v>88</v>
      </c>
      <c r="AP1554" t="n">
        <v>71</v>
      </c>
      <c r="AQ1554" t="s">
        <v>89</v>
      </c>
      <c r="AR1554" t="s">
        <v>126</v>
      </c>
      <c r="AS1554" t="s"/>
      <c r="AT1554" t="s">
        <v>91</v>
      </c>
      <c r="AU1554" t="s"/>
      <c r="AV1554" t="s"/>
      <c r="AW1554" t="s"/>
      <c r="AX1554" t="s"/>
      <c r="AY1554" t="n">
        <v>3245868</v>
      </c>
      <c r="AZ1554" t="s"/>
      <c r="BA1554" t="s"/>
      <c r="BB1554" t="n">
        <v>8776260</v>
      </c>
      <c r="BC1554" t="s"/>
      <c r="BD1554" t="s"/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93</v>
      </c>
    </row>
    <row r="1555" spans="1:70">
      <c r="A1555" t="s">
        <v>70</v>
      </c>
      <c r="B1555" t="s">
        <v>71</v>
      </c>
      <c r="C1555" t="s">
        <v>72</v>
      </c>
      <c r="D1555" t="n">
        <v>2</v>
      </c>
      <c r="E1555" t="s">
        <v>848</v>
      </c>
      <c r="F1555" t="n">
        <v>-1</v>
      </c>
      <c r="G1555" t="s">
        <v>74</v>
      </c>
      <c r="H1555" t="s">
        <v>75</v>
      </c>
      <c r="I1555" t="s"/>
      <c r="J1555" t="s">
        <v>76</v>
      </c>
      <c r="K1555" t="n">
        <v>157</v>
      </c>
      <c r="L1555" t="s">
        <v>77</v>
      </c>
      <c r="M1555" t="s"/>
      <c r="N1555" t="s">
        <v>78</v>
      </c>
      <c r="O1555" t="s">
        <v>79</v>
      </c>
      <c r="P1555" t="s">
        <v>848</v>
      </c>
      <c r="Q1555" t="s"/>
      <c r="R1555" t="s">
        <v>80</v>
      </c>
      <c r="S1555" t="s">
        <v>212</v>
      </c>
      <c r="T1555" t="s">
        <v>82</v>
      </c>
      <c r="U1555" t="s"/>
      <c r="V1555" t="s">
        <v>83</v>
      </c>
      <c r="W1555" t="s">
        <v>84</v>
      </c>
      <c r="X1555" t="s"/>
      <c r="Y1555" t="s">
        <v>85</v>
      </c>
      <c r="Z1555">
        <f>HYPERLINK("https://hotelmonitor-cachepage.eclerx.com/savepage/tk_15432195297762206_sr_2047.html","info")</f>
        <v/>
      </c>
      <c r="AA1555" t="n">
        <v>-3245868</v>
      </c>
      <c r="AB1555" t="s"/>
      <c r="AC1555" t="s"/>
      <c r="AD1555" t="s">
        <v>86</v>
      </c>
      <c r="AE1555" t="s"/>
      <c r="AF1555" t="s"/>
      <c r="AG1555" t="s"/>
      <c r="AH1555" t="s"/>
      <c r="AI1555" t="s"/>
      <c r="AJ1555" t="s"/>
      <c r="AK1555" t="s">
        <v>87</v>
      </c>
      <c r="AL1555" t="s"/>
      <c r="AM1555" t="s"/>
      <c r="AN1555" t="s">
        <v>87</v>
      </c>
      <c r="AO1555" t="s">
        <v>88</v>
      </c>
      <c r="AP1555" t="n">
        <v>71</v>
      </c>
      <c r="AQ1555" t="s">
        <v>89</v>
      </c>
      <c r="AR1555" t="s">
        <v>95</v>
      </c>
      <c r="AS1555" t="s"/>
      <c r="AT1555" t="s">
        <v>91</v>
      </c>
      <c r="AU1555" t="s"/>
      <c r="AV1555" t="s"/>
      <c r="AW1555" t="s"/>
      <c r="AX1555" t="s"/>
      <c r="AY1555" t="n">
        <v>3245868</v>
      </c>
      <c r="AZ1555" t="s"/>
      <c r="BA1555" t="s"/>
      <c r="BB1555" t="n">
        <v>8776260</v>
      </c>
      <c r="BC1555" t="s"/>
      <c r="BD1555" t="s"/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93</v>
      </c>
    </row>
    <row r="1556" spans="1:70">
      <c r="A1556" t="s">
        <v>70</v>
      </c>
      <c r="B1556" t="s">
        <v>71</v>
      </c>
      <c r="C1556" t="s">
        <v>72</v>
      </c>
      <c r="D1556" t="n">
        <v>2</v>
      </c>
      <c r="E1556" t="s">
        <v>848</v>
      </c>
      <c r="F1556" t="n">
        <v>-1</v>
      </c>
      <c r="G1556" t="s">
        <v>74</v>
      </c>
      <c r="H1556" t="s">
        <v>75</v>
      </c>
      <c r="I1556" t="s"/>
      <c r="J1556" t="s">
        <v>76</v>
      </c>
      <c r="K1556" t="n">
        <v>157</v>
      </c>
      <c r="L1556" t="s">
        <v>77</v>
      </c>
      <c r="M1556" t="s"/>
      <c r="N1556" t="s">
        <v>78</v>
      </c>
      <c r="O1556" t="s">
        <v>79</v>
      </c>
      <c r="P1556" t="s">
        <v>848</v>
      </c>
      <c r="Q1556" t="s"/>
      <c r="R1556" t="s">
        <v>80</v>
      </c>
      <c r="S1556" t="s">
        <v>212</v>
      </c>
      <c r="T1556" t="s">
        <v>82</v>
      </c>
      <c r="U1556" t="s"/>
      <c r="V1556" t="s">
        <v>83</v>
      </c>
      <c r="W1556" t="s">
        <v>84</v>
      </c>
      <c r="X1556" t="s"/>
      <c r="Y1556" t="s">
        <v>85</v>
      </c>
      <c r="Z1556">
        <f>HYPERLINK("https://hotelmonitor-cachepage.eclerx.com/savepage/tk_15432195297762206_sr_2047.html","info")</f>
        <v/>
      </c>
      <c r="AA1556" t="n">
        <v>-3245868</v>
      </c>
      <c r="AB1556" t="s"/>
      <c r="AC1556" t="s"/>
      <c r="AD1556" t="s">
        <v>86</v>
      </c>
      <c r="AE1556" t="s"/>
      <c r="AF1556" t="s"/>
      <c r="AG1556" t="s"/>
      <c r="AH1556" t="s"/>
      <c r="AI1556" t="s"/>
      <c r="AJ1556" t="s"/>
      <c r="AK1556" t="s">
        <v>87</v>
      </c>
      <c r="AL1556" t="s"/>
      <c r="AM1556" t="s"/>
      <c r="AN1556" t="s">
        <v>87</v>
      </c>
      <c r="AO1556" t="s">
        <v>88</v>
      </c>
      <c r="AP1556" t="n">
        <v>71</v>
      </c>
      <c r="AQ1556" t="s">
        <v>89</v>
      </c>
      <c r="AR1556" t="s">
        <v>97</v>
      </c>
      <c r="AS1556" t="s"/>
      <c r="AT1556" t="s">
        <v>91</v>
      </c>
      <c r="AU1556" t="s"/>
      <c r="AV1556" t="s"/>
      <c r="AW1556" t="s"/>
      <c r="AX1556" t="s"/>
      <c r="AY1556" t="n">
        <v>3245868</v>
      </c>
      <c r="AZ1556" t="s"/>
      <c r="BA1556" t="s"/>
      <c r="BB1556" t="n">
        <v>8776260</v>
      </c>
      <c r="BC1556" t="s"/>
      <c r="BD1556" t="s"/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93</v>
      </c>
    </row>
    <row r="1557" spans="1:70">
      <c r="A1557" t="s">
        <v>70</v>
      </c>
      <c r="B1557" t="s">
        <v>71</v>
      </c>
      <c r="C1557" t="s">
        <v>72</v>
      </c>
      <c r="D1557" t="n">
        <v>2</v>
      </c>
      <c r="E1557" t="s">
        <v>848</v>
      </c>
      <c r="F1557" t="n">
        <v>-1</v>
      </c>
      <c r="G1557" t="s">
        <v>74</v>
      </c>
      <c r="H1557" t="s">
        <v>75</v>
      </c>
      <c r="I1557" t="s"/>
      <c r="J1557" t="s">
        <v>76</v>
      </c>
      <c r="K1557" t="n">
        <v>157</v>
      </c>
      <c r="L1557" t="s">
        <v>77</v>
      </c>
      <c r="M1557" t="s"/>
      <c r="N1557" t="s">
        <v>78</v>
      </c>
      <c r="O1557" t="s">
        <v>79</v>
      </c>
      <c r="P1557" t="s">
        <v>848</v>
      </c>
      <c r="Q1557" t="s"/>
      <c r="R1557" t="s">
        <v>80</v>
      </c>
      <c r="S1557" t="s">
        <v>212</v>
      </c>
      <c r="T1557" t="s">
        <v>82</v>
      </c>
      <c r="U1557" t="s"/>
      <c r="V1557" t="s">
        <v>83</v>
      </c>
      <c r="W1557" t="s">
        <v>84</v>
      </c>
      <c r="X1557" t="s"/>
      <c r="Y1557" t="s">
        <v>85</v>
      </c>
      <c r="Z1557">
        <f>HYPERLINK("https://hotelmonitor-cachepage.eclerx.com/savepage/tk_15432195297762206_sr_2047.html","info")</f>
        <v/>
      </c>
      <c r="AA1557" t="n">
        <v>-3245868</v>
      </c>
      <c r="AB1557" t="s"/>
      <c r="AC1557" t="s"/>
      <c r="AD1557" t="s">
        <v>86</v>
      </c>
      <c r="AE1557" t="s"/>
      <c r="AF1557" t="s"/>
      <c r="AG1557" t="s"/>
      <c r="AH1557" t="s"/>
      <c r="AI1557" t="s"/>
      <c r="AJ1557" t="s"/>
      <c r="AK1557" t="s">
        <v>87</v>
      </c>
      <c r="AL1557" t="s"/>
      <c r="AM1557" t="s"/>
      <c r="AN1557" t="s">
        <v>87</v>
      </c>
      <c r="AO1557" t="s">
        <v>88</v>
      </c>
      <c r="AP1557" t="n">
        <v>71</v>
      </c>
      <c r="AQ1557" t="s">
        <v>89</v>
      </c>
      <c r="AR1557" t="s">
        <v>113</v>
      </c>
      <c r="AS1557" t="s"/>
      <c r="AT1557" t="s">
        <v>91</v>
      </c>
      <c r="AU1557" t="s"/>
      <c r="AV1557" t="s"/>
      <c r="AW1557" t="s"/>
      <c r="AX1557" t="s"/>
      <c r="AY1557" t="n">
        <v>3245868</v>
      </c>
      <c r="AZ1557" t="s"/>
      <c r="BA1557" t="s"/>
      <c r="BB1557" t="n">
        <v>8776260</v>
      </c>
      <c r="BC1557" t="s"/>
      <c r="BD1557" t="s"/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93</v>
      </c>
    </row>
    <row r="1558" spans="1:70">
      <c r="A1558" t="s">
        <v>70</v>
      </c>
      <c r="B1558" t="s">
        <v>71</v>
      </c>
      <c r="C1558" t="s">
        <v>72</v>
      </c>
      <c r="D1558" t="n">
        <v>2</v>
      </c>
      <c r="E1558" t="s">
        <v>848</v>
      </c>
      <c r="F1558" t="n">
        <v>-1</v>
      </c>
      <c r="G1558" t="s">
        <v>74</v>
      </c>
      <c r="H1558" t="s">
        <v>75</v>
      </c>
      <c r="I1558" t="s"/>
      <c r="J1558" t="s">
        <v>76</v>
      </c>
      <c r="K1558" t="n">
        <v>164</v>
      </c>
      <c r="L1558" t="s">
        <v>77</v>
      </c>
      <c r="M1558" t="s"/>
      <c r="N1558" t="s">
        <v>78</v>
      </c>
      <c r="O1558" t="s">
        <v>79</v>
      </c>
      <c r="P1558" t="s">
        <v>848</v>
      </c>
      <c r="Q1558" t="s"/>
      <c r="R1558" t="s">
        <v>80</v>
      </c>
      <c r="S1558" t="s">
        <v>535</v>
      </c>
      <c r="T1558" t="s">
        <v>82</v>
      </c>
      <c r="U1558" t="s"/>
      <c r="V1558" t="s">
        <v>83</v>
      </c>
      <c r="W1558" t="s">
        <v>84</v>
      </c>
      <c r="X1558" t="s"/>
      <c r="Y1558" t="s">
        <v>85</v>
      </c>
      <c r="Z1558">
        <f>HYPERLINK("https://hotelmonitor-cachepage.eclerx.com/savepage/tk_15432195297762206_sr_2047.html","info")</f>
        <v/>
      </c>
      <c r="AA1558" t="n">
        <v>-3245868</v>
      </c>
      <c r="AB1558" t="s"/>
      <c r="AC1558" t="s"/>
      <c r="AD1558" t="s">
        <v>86</v>
      </c>
      <c r="AE1558" t="s"/>
      <c r="AF1558" t="s"/>
      <c r="AG1558" t="s"/>
      <c r="AH1558" t="s"/>
      <c r="AI1558" t="s"/>
      <c r="AJ1558" t="s"/>
      <c r="AK1558" t="s">
        <v>87</v>
      </c>
      <c r="AL1558" t="s"/>
      <c r="AM1558" t="s"/>
      <c r="AN1558" t="s">
        <v>87</v>
      </c>
      <c r="AO1558" t="s">
        <v>88</v>
      </c>
      <c r="AP1558" t="n">
        <v>71</v>
      </c>
      <c r="AQ1558" t="s">
        <v>89</v>
      </c>
      <c r="AR1558" t="s">
        <v>90</v>
      </c>
      <c r="AS1558" t="s"/>
      <c r="AT1558" t="s">
        <v>91</v>
      </c>
      <c r="AU1558" t="s"/>
      <c r="AV1558" t="s"/>
      <c r="AW1558" t="s"/>
      <c r="AX1558" t="s"/>
      <c r="AY1558" t="n">
        <v>3245868</v>
      </c>
      <c r="AZ1558" t="s"/>
      <c r="BA1558" t="s"/>
      <c r="BB1558" t="n">
        <v>8776260</v>
      </c>
      <c r="BC1558" t="s"/>
      <c r="BD1558" t="s"/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93</v>
      </c>
    </row>
    <row r="1559" spans="1:70">
      <c r="A1559" t="s">
        <v>70</v>
      </c>
      <c r="B1559" t="s">
        <v>71</v>
      </c>
      <c r="C1559" t="s">
        <v>72</v>
      </c>
      <c r="D1559" t="n">
        <v>2</v>
      </c>
      <c r="E1559" t="s">
        <v>848</v>
      </c>
      <c r="F1559" t="n">
        <v>-1</v>
      </c>
      <c r="G1559" t="s">
        <v>74</v>
      </c>
      <c r="H1559" t="s">
        <v>75</v>
      </c>
      <c r="I1559" t="s"/>
      <c r="J1559" t="s">
        <v>76</v>
      </c>
      <c r="K1559" t="n">
        <v>157</v>
      </c>
      <c r="L1559" t="s">
        <v>77</v>
      </c>
      <c r="M1559" t="s"/>
      <c r="N1559" t="s">
        <v>78</v>
      </c>
      <c r="O1559" t="s">
        <v>79</v>
      </c>
      <c r="P1559" t="s">
        <v>848</v>
      </c>
      <c r="Q1559" t="s"/>
      <c r="R1559" t="s">
        <v>80</v>
      </c>
      <c r="S1559" t="s">
        <v>212</v>
      </c>
      <c r="T1559" t="s">
        <v>82</v>
      </c>
      <c r="U1559" t="s"/>
      <c r="V1559" t="s">
        <v>83</v>
      </c>
      <c r="W1559" t="s">
        <v>84</v>
      </c>
      <c r="X1559" t="s"/>
      <c r="Y1559" t="s">
        <v>85</v>
      </c>
      <c r="Z1559">
        <f>HYPERLINK("https://hotelmonitor-cachepage.eclerx.com/savepage/tk_15432195297762206_sr_2047.html","info")</f>
        <v/>
      </c>
      <c r="AA1559" t="n">
        <v>-3245868</v>
      </c>
      <c r="AB1559" t="s"/>
      <c r="AC1559" t="s"/>
      <c r="AD1559" t="s">
        <v>86</v>
      </c>
      <c r="AE1559" t="s"/>
      <c r="AF1559" t="s"/>
      <c r="AG1559" t="s"/>
      <c r="AH1559" t="s"/>
      <c r="AI1559" t="s"/>
      <c r="AJ1559" t="s"/>
      <c r="AK1559" t="s">
        <v>87</v>
      </c>
      <c r="AL1559" t="s"/>
      <c r="AM1559" t="s"/>
      <c r="AN1559" t="s">
        <v>87</v>
      </c>
      <c r="AO1559" t="s">
        <v>88</v>
      </c>
      <c r="AP1559" t="n">
        <v>71</v>
      </c>
      <c r="AQ1559" t="s">
        <v>89</v>
      </c>
      <c r="AR1559" t="s">
        <v>116</v>
      </c>
      <c r="AS1559" t="s"/>
      <c r="AT1559" t="s">
        <v>91</v>
      </c>
      <c r="AU1559" t="s"/>
      <c r="AV1559" t="s"/>
      <c r="AW1559" t="s"/>
      <c r="AX1559" t="s"/>
      <c r="AY1559" t="n">
        <v>3245868</v>
      </c>
      <c r="AZ1559" t="s"/>
      <c r="BA1559" t="s"/>
      <c r="BB1559" t="n">
        <v>8776260</v>
      </c>
      <c r="BC1559" t="s"/>
      <c r="BD1559" t="s"/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93</v>
      </c>
    </row>
    <row r="1560" spans="1:70">
      <c r="A1560" t="s">
        <v>70</v>
      </c>
      <c r="B1560" t="s">
        <v>71</v>
      </c>
      <c r="C1560" t="s">
        <v>72</v>
      </c>
      <c r="D1560" t="n">
        <v>2</v>
      </c>
      <c r="E1560" t="s">
        <v>848</v>
      </c>
      <c r="F1560" t="n">
        <v>-1</v>
      </c>
      <c r="G1560" t="s">
        <v>74</v>
      </c>
      <c r="H1560" t="s">
        <v>75</v>
      </c>
      <c r="I1560" t="s"/>
      <c r="J1560" t="s">
        <v>76</v>
      </c>
      <c r="K1560" t="n">
        <v>160</v>
      </c>
      <c r="L1560" t="s">
        <v>77</v>
      </c>
      <c r="M1560" t="s"/>
      <c r="N1560" t="s">
        <v>78</v>
      </c>
      <c r="O1560" t="s">
        <v>79</v>
      </c>
      <c r="P1560" t="s">
        <v>848</v>
      </c>
      <c r="Q1560" t="s"/>
      <c r="R1560" t="s">
        <v>80</v>
      </c>
      <c r="S1560" t="s">
        <v>387</v>
      </c>
      <c r="T1560" t="s">
        <v>82</v>
      </c>
      <c r="U1560" t="s"/>
      <c r="V1560" t="s">
        <v>83</v>
      </c>
      <c r="W1560" t="s">
        <v>84</v>
      </c>
      <c r="X1560" t="s"/>
      <c r="Y1560" t="s">
        <v>85</v>
      </c>
      <c r="Z1560">
        <f>HYPERLINK("https://hotelmonitor-cachepage.eclerx.com/savepage/tk_15432195297762206_sr_2047.html","info")</f>
        <v/>
      </c>
      <c r="AA1560" t="n">
        <v>-3245868</v>
      </c>
      <c r="AB1560" t="s"/>
      <c r="AC1560" t="s"/>
      <c r="AD1560" t="s">
        <v>86</v>
      </c>
      <c r="AE1560" t="s"/>
      <c r="AF1560" t="s"/>
      <c r="AG1560" t="s"/>
      <c r="AH1560" t="s"/>
      <c r="AI1560" t="s"/>
      <c r="AJ1560" t="s"/>
      <c r="AK1560" t="s">
        <v>87</v>
      </c>
      <c r="AL1560" t="s"/>
      <c r="AM1560" t="s"/>
      <c r="AN1560" t="s">
        <v>87</v>
      </c>
      <c r="AO1560" t="s">
        <v>88</v>
      </c>
      <c r="AP1560" t="n">
        <v>71</v>
      </c>
      <c r="AQ1560" t="s">
        <v>89</v>
      </c>
      <c r="AR1560" t="s">
        <v>105</v>
      </c>
      <c r="AS1560" t="s"/>
      <c r="AT1560" t="s">
        <v>91</v>
      </c>
      <c r="AU1560" t="s"/>
      <c r="AV1560" t="s"/>
      <c r="AW1560" t="s"/>
      <c r="AX1560" t="s"/>
      <c r="AY1560" t="n">
        <v>3245868</v>
      </c>
      <c r="AZ1560" t="s"/>
      <c r="BA1560" t="s"/>
      <c r="BB1560" t="n">
        <v>8776260</v>
      </c>
      <c r="BC1560" t="s"/>
      <c r="BD1560" t="s"/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93</v>
      </c>
    </row>
    <row r="1561" spans="1:70">
      <c r="A1561" t="s">
        <v>70</v>
      </c>
      <c r="B1561" t="s">
        <v>71</v>
      </c>
      <c r="C1561" t="s">
        <v>72</v>
      </c>
      <c r="D1561" t="n">
        <v>2</v>
      </c>
      <c r="E1561" t="s">
        <v>848</v>
      </c>
      <c r="F1561" t="n">
        <v>-1</v>
      </c>
      <c r="G1561" t="s">
        <v>74</v>
      </c>
      <c r="H1561" t="s">
        <v>75</v>
      </c>
      <c r="I1561" t="s"/>
      <c r="J1561" t="s">
        <v>76</v>
      </c>
      <c r="K1561" t="n">
        <v>157</v>
      </c>
      <c r="L1561" t="s">
        <v>77</v>
      </c>
      <c r="M1561" t="s"/>
      <c r="N1561" t="s">
        <v>78</v>
      </c>
      <c r="O1561" t="s">
        <v>79</v>
      </c>
      <c r="P1561" t="s">
        <v>848</v>
      </c>
      <c r="Q1561" t="s"/>
      <c r="R1561" t="s">
        <v>80</v>
      </c>
      <c r="S1561" t="s">
        <v>212</v>
      </c>
      <c r="T1561" t="s">
        <v>82</v>
      </c>
      <c r="U1561" t="s"/>
      <c r="V1561" t="s">
        <v>83</v>
      </c>
      <c r="W1561" t="s">
        <v>84</v>
      </c>
      <c r="X1561" t="s"/>
      <c r="Y1561" t="s">
        <v>85</v>
      </c>
      <c r="Z1561">
        <f>HYPERLINK("https://hotelmonitor-cachepage.eclerx.com/savepage/tk_15432195297762206_sr_2047.html","info")</f>
        <v/>
      </c>
      <c r="AA1561" t="n">
        <v>-3245868</v>
      </c>
      <c r="AB1561" t="s"/>
      <c r="AC1561" t="s"/>
      <c r="AD1561" t="s">
        <v>86</v>
      </c>
      <c r="AE1561" t="s"/>
      <c r="AF1561" t="s"/>
      <c r="AG1561" t="s"/>
      <c r="AH1561" t="s"/>
      <c r="AI1561" t="s"/>
      <c r="AJ1561" t="s"/>
      <c r="AK1561" t="s">
        <v>87</v>
      </c>
      <c r="AL1561" t="s"/>
      <c r="AM1561" t="s"/>
      <c r="AN1561" t="s">
        <v>87</v>
      </c>
      <c r="AO1561" t="s">
        <v>88</v>
      </c>
      <c r="AP1561" t="n">
        <v>71</v>
      </c>
      <c r="AQ1561" t="s">
        <v>89</v>
      </c>
      <c r="AR1561" t="s">
        <v>107</v>
      </c>
      <c r="AS1561" t="s"/>
      <c r="AT1561" t="s">
        <v>91</v>
      </c>
      <c r="AU1561" t="s"/>
      <c r="AV1561" t="s"/>
      <c r="AW1561" t="s"/>
      <c r="AX1561" t="s"/>
      <c r="AY1561" t="n">
        <v>3245868</v>
      </c>
      <c r="AZ1561" t="s"/>
      <c r="BA1561" t="s"/>
      <c r="BB1561" t="n">
        <v>8776260</v>
      </c>
      <c r="BC1561" t="s"/>
      <c r="BD1561" t="s"/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93</v>
      </c>
    </row>
    <row r="1562" spans="1:70">
      <c r="A1562" t="s">
        <v>70</v>
      </c>
      <c r="B1562" t="s">
        <v>71</v>
      </c>
      <c r="C1562" t="s">
        <v>72</v>
      </c>
      <c r="D1562" t="n">
        <v>2</v>
      </c>
      <c r="E1562" t="s">
        <v>848</v>
      </c>
      <c r="F1562" t="n">
        <v>-1</v>
      </c>
      <c r="G1562" t="s">
        <v>74</v>
      </c>
      <c r="H1562" t="s">
        <v>75</v>
      </c>
      <c r="I1562" t="s"/>
      <c r="J1562" t="s">
        <v>76</v>
      </c>
      <c r="K1562" t="n">
        <v>149</v>
      </c>
      <c r="L1562" t="s">
        <v>77</v>
      </c>
      <c r="M1562" t="s"/>
      <c r="N1562" t="s">
        <v>78</v>
      </c>
      <c r="O1562" t="s">
        <v>79</v>
      </c>
      <c r="P1562" t="s">
        <v>848</v>
      </c>
      <c r="Q1562" t="s"/>
      <c r="R1562" t="s">
        <v>80</v>
      </c>
      <c r="S1562" t="s">
        <v>129</v>
      </c>
      <c r="T1562" t="s">
        <v>82</v>
      </c>
      <c r="U1562" t="s"/>
      <c r="V1562" t="s">
        <v>83</v>
      </c>
      <c r="W1562" t="s">
        <v>84</v>
      </c>
      <c r="X1562" t="s"/>
      <c r="Y1562" t="s">
        <v>85</v>
      </c>
      <c r="Z1562">
        <f>HYPERLINK("https://hotelmonitor-cachepage.eclerx.com/savepage/tk_15432195297762206_sr_2047.html","info")</f>
        <v/>
      </c>
      <c r="AA1562" t="n">
        <v>-3245868</v>
      </c>
      <c r="AB1562" t="s"/>
      <c r="AC1562" t="s"/>
      <c r="AD1562" t="s">
        <v>86</v>
      </c>
      <c r="AE1562" t="s"/>
      <c r="AF1562" t="s"/>
      <c r="AG1562" t="s"/>
      <c r="AH1562" t="s"/>
      <c r="AI1562" t="s"/>
      <c r="AJ1562" t="s"/>
      <c r="AK1562" t="s">
        <v>87</v>
      </c>
      <c r="AL1562" t="s"/>
      <c r="AM1562" t="s"/>
      <c r="AN1562" t="s">
        <v>87</v>
      </c>
      <c r="AO1562" t="s">
        <v>88</v>
      </c>
      <c r="AP1562" t="n">
        <v>71</v>
      </c>
      <c r="AQ1562" t="s">
        <v>89</v>
      </c>
      <c r="AR1562" t="s">
        <v>99</v>
      </c>
      <c r="AS1562" t="s"/>
      <c r="AT1562" t="s">
        <v>91</v>
      </c>
      <c r="AU1562" t="s"/>
      <c r="AV1562" t="s"/>
      <c r="AW1562" t="s"/>
      <c r="AX1562" t="s"/>
      <c r="AY1562" t="n">
        <v>3245868</v>
      </c>
      <c r="AZ1562" t="s"/>
      <c r="BA1562" t="s"/>
      <c r="BB1562" t="n">
        <v>8776260</v>
      </c>
      <c r="BC1562" t="s"/>
      <c r="BD1562" t="s"/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93</v>
      </c>
    </row>
    <row r="1563" spans="1:70">
      <c r="A1563" t="s">
        <v>70</v>
      </c>
      <c r="B1563" t="s">
        <v>71</v>
      </c>
      <c r="C1563" t="s">
        <v>72</v>
      </c>
      <c r="D1563" t="n">
        <v>2</v>
      </c>
      <c r="E1563" t="s">
        <v>848</v>
      </c>
      <c r="F1563" t="n">
        <v>-1</v>
      </c>
      <c r="G1563" t="s">
        <v>74</v>
      </c>
      <c r="H1563" t="s">
        <v>75</v>
      </c>
      <c r="I1563" t="s"/>
      <c r="J1563" t="s">
        <v>76</v>
      </c>
      <c r="K1563" t="n">
        <v>157</v>
      </c>
      <c r="L1563" t="s">
        <v>77</v>
      </c>
      <c r="M1563" t="s"/>
      <c r="N1563" t="s">
        <v>78</v>
      </c>
      <c r="O1563" t="s">
        <v>79</v>
      </c>
      <c r="P1563" t="s">
        <v>848</v>
      </c>
      <c r="Q1563" t="s"/>
      <c r="R1563" t="s">
        <v>80</v>
      </c>
      <c r="S1563" t="s">
        <v>212</v>
      </c>
      <c r="T1563" t="s">
        <v>82</v>
      </c>
      <c r="U1563" t="s"/>
      <c r="V1563" t="s">
        <v>83</v>
      </c>
      <c r="W1563" t="s">
        <v>84</v>
      </c>
      <c r="X1563" t="s"/>
      <c r="Y1563" t="s">
        <v>85</v>
      </c>
      <c r="Z1563">
        <f>HYPERLINK("https://hotelmonitor-cachepage.eclerx.com/savepage/tk_15432195297762206_sr_2047.html","info")</f>
        <v/>
      </c>
      <c r="AA1563" t="n">
        <v>-3245868</v>
      </c>
      <c r="AB1563" t="s"/>
      <c r="AC1563" t="s"/>
      <c r="AD1563" t="s">
        <v>86</v>
      </c>
      <c r="AE1563" t="s"/>
      <c r="AF1563" t="s"/>
      <c r="AG1563" t="s"/>
      <c r="AH1563" t="s"/>
      <c r="AI1563" t="s"/>
      <c r="AJ1563" t="s"/>
      <c r="AK1563" t="s">
        <v>87</v>
      </c>
      <c r="AL1563" t="s"/>
      <c r="AM1563" t="s"/>
      <c r="AN1563" t="s">
        <v>87</v>
      </c>
      <c r="AO1563" t="s">
        <v>88</v>
      </c>
      <c r="AP1563" t="n">
        <v>71</v>
      </c>
      <c r="AQ1563" t="s">
        <v>89</v>
      </c>
      <c r="AR1563" t="s">
        <v>96</v>
      </c>
      <c r="AS1563" t="s"/>
      <c r="AT1563" t="s">
        <v>91</v>
      </c>
      <c r="AU1563" t="s"/>
      <c r="AV1563" t="s"/>
      <c r="AW1563" t="s"/>
      <c r="AX1563" t="s"/>
      <c r="AY1563" t="n">
        <v>3245868</v>
      </c>
      <c r="AZ1563" t="s"/>
      <c r="BA1563" t="s"/>
      <c r="BB1563" t="n">
        <v>8776260</v>
      </c>
      <c r="BC1563" t="s"/>
      <c r="BD1563" t="s"/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93</v>
      </c>
    </row>
    <row r="1564" spans="1:70">
      <c r="A1564" t="s">
        <v>70</v>
      </c>
      <c r="B1564" t="s">
        <v>71</v>
      </c>
      <c r="C1564" t="s">
        <v>72</v>
      </c>
      <c r="D1564" t="n">
        <v>2</v>
      </c>
      <c r="E1564" t="s">
        <v>848</v>
      </c>
      <c r="F1564" t="n">
        <v>-1</v>
      </c>
      <c r="G1564" t="s">
        <v>74</v>
      </c>
      <c r="H1564" t="s">
        <v>75</v>
      </c>
      <c r="I1564" t="s"/>
      <c r="J1564" t="s">
        <v>76</v>
      </c>
      <c r="K1564" t="n">
        <v>180</v>
      </c>
      <c r="L1564" t="s">
        <v>77</v>
      </c>
      <c r="M1564" t="s"/>
      <c r="N1564" t="s">
        <v>78</v>
      </c>
      <c r="O1564" t="s">
        <v>79</v>
      </c>
      <c r="P1564" t="s">
        <v>848</v>
      </c>
      <c r="Q1564" t="s"/>
      <c r="R1564" t="s">
        <v>80</v>
      </c>
      <c r="S1564" t="s">
        <v>850</v>
      </c>
      <c r="T1564" t="s">
        <v>82</v>
      </c>
      <c r="U1564" t="s"/>
      <c r="V1564" t="s">
        <v>83</v>
      </c>
      <c r="W1564" t="s">
        <v>84</v>
      </c>
      <c r="X1564" t="s"/>
      <c r="Y1564" t="s">
        <v>85</v>
      </c>
      <c r="Z1564">
        <f>HYPERLINK("https://hotelmonitor-cachepage.eclerx.com/savepage/tk_15432195297762206_sr_2047.html","info")</f>
        <v/>
      </c>
      <c r="AA1564" t="n">
        <v>-3245868</v>
      </c>
      <c r="AB1564" t="s"/>
      <c r="AC1564" t="s"/>
      <c r="AD1564" t="s">
        <v>86</v>
      </c>
      <c r="AE1564" t="s"/>
      <c r="AF1564" t="s"/>
      <c r="AG1564" t="s"/>
      <c r="AH1564" t="s"/>
      <c r="AI1564" t="s"/>
      <c r="AJ1564" t="s"/>
      <c r="AK1564" t="s">
        <v>87</v>
      </c>
      <c r="AL1564" t="s"/>
      <c r="AM1564" t="s"/>
      <c r="AN1564" t="s">
        <v>87</v>
      </c>
      <c r="AO1564" t="s">
        <v>88</v>
      </c>
      <c r="AP1564" t="n">
        <v>71</v>
      </c>
      <c r="AQ1564" t="s">
        <v>89</v>
      </c>
      <c r="AR1564" t="s">
        <v>225</v>
      </c>
      <c r="AS1564" t="s"/>
      <c r="AT1564" t="s">
        <v>91</v>
      </c>
      <c r="AU1564" t="s"/>
      <c r="AV1564" t="s"/>
      <c r="AW1564" t="s"/>
      <c r="AX1564" t="s"/>
      <c r="AY1564" t="n">
        <v>3245868</v>
      </c>
      <c r="AZ1564" t="s"/>
      <c r="BA1564" t="s"/>
      <c r="BB1564" t="n">
        <v>8776260</v>
      </c>
      <c r="BC1564" t="s"/>
      <c r="BD1564" t="s"/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93</v>
      </c>
    </row>
    <row r="1565" spans="1:70">
      <c r="A1565" t="s">
        <v>70</v>
      </c>
      <c r="B1565" t="s">
        <v>71</v>
      </c>
      <c r="C1565" t="s">
        <v>72</v>
      </c>
      <c r="D1565" t="n">
        <v>2</v>
      </c>
      <c r="E1565" t="s">
        <v>851</v>
      </c>
      <c r="F1565" t="n">
        <v>280771</v>
      </c>
      <c r="G1565" t="s">
        <v>74</v>
      </c>
      <c r="H1565" t="s">
        <v>75</v>
      </c>
      <c r="I1565" t="s"/>
      <c r="J1565" t="s">
        <v>76</v>
      </c>
      <c r="K1565" t="n">
        <v>233</v>
      </c>
      <c r="L1565" t="s">
        <v>77</v>
      </c>
      <c r="M1565" t="s"/>
      <c r="N1565" t="s">
        <v>78</v>
      </c>
      <c r="O1565" t="s">
        <v>79</v>
      </c>
      <c r="P1565" t="s">
        <v>851</v>
      </c>
      <c r="Q1565" t="s"/>
      <c r="R1565" t="s">
        <v>80</v>
      </c>
      <c r="S1565" t="s">
        <v>852</v>
      </c>
      <c r="T1565" t="s">
        <v>82</v>
      </c>
      <c r="U1565" t="s"/>
      <c r="V1565" t="s">
        <v>83</v>
      </c>
      <c r="W1565" t="s">
        <v>84</v>
      </c>
      <c r="X1565" t="s"/>
      <c r="Y1565" t="s">
        <v>85</v>
      </c>
      <c r="Z1565">
        <f>HYPERLINK("https://hotelmonitor-cachepage.eclerx.com/savepage/tk_15432191062812061_sr_2047.html","info")</f>
        <v/>
      </c>
      <c r="AA1565" t="n">
        <v>510</v>
      </c>
      <c r="AB1565" t="s"/>
      <c r="AC1565" t="s"/>
      <c r="AD1565" t="s">
        <v>86</v>
      </c>
      <c r="AE1565" t="s"/>
      <c r="AF1565" t="s"/>
      <c r="AG1565" t="s"/>
      <c r="AH1565" t="s"/>
      <c r="AI1565" t="s"/>
      <c r="AJ1565" t="s"/>
      <c r="AK1565" t="s">
        <v>87</v>
      </c>
      <c r="AL1565" t="s"/>
      <c r="AM1565" t="s"/>
      <c r="AN1565" t="s">
        <v>87</v>
      </c>
      <c r="AO1565" t="s">
        <v>88</v>
      </c>
      <c r="AP1565" t="n">
        <v>11</v>
      </c>
      <c r="AQ1565" t="s">
        <v>89</v>
      </c>
      <c r="AR1565" t="s">
        <v>99</v>
      </c>
      <c r="AS1565" t="s"/>
      <c r="AT1565" t="s">
        <v>91</v>
      </c>
      <c r="AU1565" t="s"/>
      <c r="AV1565" t="s"/>
      <c r="AW1565" t="s"/>
      <c r="AX1565" t="s"/>
      <c r="AY1565" t="n">
        <v>2267744</v>
      </c>
      <c r="AZ1565" t="s">
        <v>853</v>
      </c>
      <c r="BA1565" t="s"/>
      <c r="BB1565" t="n">
        <v>248457</v>
      </c>
      <c r="BC1565" t="n">
        <v>-16.742777</v>
      </c>
      <c r="BD1565" t="n">
        <v>28.092403</v>
      </c>
      <c r="BE1565" t="s"/>
      <c r="BF1565" t="s"/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93</v>
      </c>
    </row>
    <row r="1566" spans="1:70">
      <c r="A1566" t="s">
        <v>70</v>
      </c>
      <c r="B1566" t="s">
        <v>71</v>
      </c>
      <c r="C1566" t="s">
        <v>72</v>
      </c>
      <c r="D1566" t="n">
        <v>2</v>
      </c>
      <c r="E1566" t="s">
        <v>851</v>
      </c>
      <c r="F1566" t="n">
        <v>280771</v>
      </c>
      <c r="G1566" t="s">
        <v>74</v>
      </c>
      <c r="H1566" t="s">
        <v>75</v>
      </c>
      <c r="I1566" t="s"/>
      <c r="J1566" t="s">
        <v>76</v>
      </c>
      <c r="K1566" t="n">
        <v>762</v>
      </c>
      <c r="L1566" t="s">
        <v>77</v>
      </c>
      <c r="M1566" t="s"/>
      <c r="N1566" t="s">
        <v>78</v>
      </c>
      <c r="O1566" t="s">
        <v>79</v>
      </c>
      <c r="P1566" t="s">
        <v>851</v>
      </c>
      <c r="Q1566" t="s"/>
      <c r="R1566" t="s">
        <v>80</v>
      </c>
      <c r="S1566" t="s">
        <v>854</v>
      </c>
      <c r="T1566" t="s">
        <v>82</v>
      </c>
      <c r="U1566" t="s"/>
      <c r="V1566" t="s">
        <v>83</v>
      </c>
      <c r="W1566" t="s">
        <v>84</v>
      </c>
      <c r="X1566" t="s"/>
      <c r="Y1566" t="s">
        <v>85</v>
      </c>
      <c r="Z1566">
        <f>HYPERLINK("https://hotelmonitor-cachepage.eclerx.com/savepage/tk_15432191062812061_sr_2047.html","info")</f>
        <v/>
      </c>
      <c r="AA1566" t="n">
        <v>510</v>
      </c>
      <c r="AB1566" t="s"/>
      <c r="AC1566" t="s"/>
      <c r="AD1566" t="s">
        <v>86</v>
      </c>
      <c r="AE1566" t="s"/>
      <c r="AF1566" t="s"/>
      <c r="AG1566" t="s"/>
      <c r="AH1566" t="s"/>
      <c r="AI1566" t="s"/>
      <c r="AJ1566" t="s"/>
      <c r="AK1566" t="s">
        <v>87</v>
      </c>
      <c r="AL1566" t="s"/>
      <c r="AM1566" t="s"/>
      <c r="AN1566" t="s">
        <v>87</v>
      </c>
      <c r="AO1566" t="s">
        <v>88</v>
      </c>
      <c r="AP1566" t="n">
        <v>11</v>
      </c>
      <c r="AQ1566" t="s">
        <v>89</v>
      </c>
      <c r="AR1566" t="s">
        <v>96</v>
      </c>
      <c r="AS1566" t="s"/>
      <c r="AT1566" t="s">
        <v>91</v>
      </c>
      <c r="AU1566" t="s"/>
      <c r="AV1566" t="s"/>
      <c r="AW1566" t="s"/>
      <c r="AX1566" t="s"/>
      <c r="AY1566" t="n">
        <v>2267744</v>
      </c>
      <c r="AZ1566" t="s">
        <v>853</v>
      </c>
      <c r="BA1566" t="s"/>
      <c r="BB1566" t="n">
        <v>248457</v>
      </c>
      <c r="BC1566" t="n">
        <v>-16.742777</v>
      </c>
      <c r="BD1566" t="n">
        <v>28.092403</v>
      </c>
      <c r="BE1566" t="s"/>
      <c r="BF1566" t="s"/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93</v>
      </c>
    </row>
    <row r="1567" spans="1:70">
      <c r="A1567" t="s">
        <v>70</v>
      </c>
      <c r="B1567" t="s">
        <v>71</v>
      </c>
      <c r="C1567" t="s">
        <v>72</v>
      </c>
      <c r="D1567" t="n">
        <v>2</v>
      </c>
      <c r="E1567" t="s">
        <v>851</v>
      </c>
      <c r="F1567" t="n">
        <v>280771</v>
      </c>
      <c r="G1567" t="s">
        <v>74</v>
      </c>
      <c r="H1567" t="s">
        <v>75</v>
      </c>
      <c r="I1567" t="s"/>
      <c r="J1567" t="s">
        <v>76</v>
      </c>
      <c r="K1567" t="n">
        <v>347</v>
      </c>
      <c r="L1567" t="s">
        <v>77</v>
      </c>
      <c r="M1567" t="s"/>
      <c r="N1567" t="s">
        <v>78</v>
      </c>
      <c r="O1567" t="s">
        <v>79</v>
      </c>
      <c r="P1567" t="s">
        <v>851</v>
      </c>
      <c r="Q1567" t="s"/>
      <c r="R1567" t="s">
        <v>80</v>
      </c>
      <c r="S1567" t="s">
        <v>855</v>
      </c>
      <c r="T1567" t="s">
        <v>82</v>
      </c>
      <c r="U1567" t="s"/>
      <c r="V1567" t="s">
        <v>83</v>
      </c>
      <c r="W1567" t="s">
        <v>84</v>
      </c>
      <c r="X1567" t="s"/>
      <c r="Y1567" t="s">
        <v>85</v>
      </c>
      <c r="Z1567">
        <f>HYPERLINK("https://hotelmonitor-cachepage.eclerx.com/savepage/tk_15432191062812061_sr_2047.html","info")</f>
        <v/>
      </c>
      <c r="AA1567" t="n">
        <v>510</v>
      </c>
      <c r="AB1567" t="s"/>
      <c r="AC1567" t="s"/>
      <c r="AD1567" t="s">
        <v>86</v>
      </c>
      <c r="AE1567" t="s"/>
      <c r="AF1567" t="s"/>
      <c r="AG1567" t="s"/>
      <c r="AH1567" t="s"/>
      <c r="AI1567" t="s"/>
      <c r="AJ1567" t="s"/>
      <c r="AK1567" t="s">
        <v>87</v>
      </c>
      <c r="AL1567" t="s"/>
      <c r="AM1567" t="s"/>
      <c r="AN1567" t="s">
        <v>87</v>
      </c>
      <c r="AO1567" t="s">
        <v>88</v>
      </c>
      <c r="AP1567" t="n">
        <v>11</v>
      </c>
      <c r="AQ1567" t="s">
        <v>89</v>
      </c>
      <c r="AR1567" t="s">
        <v>109</v>
      </c>
      <c r="AS1567" t="s"/>
      <c r="AT1567" t="s">
        <v>91</v>
      </c>
      <c r="AU1567" t="s"/>
      <c r="AV1567" t="s"/>
      <c r="AW1567" t="s"/>
      <c r="AX1567" t="s"/>
      <c r="AY1567" t="n">
        <v>2267744</v>
      </c>
      <c r="AZ1567" t="s">
        <v>853</v>
      </c>
      <c r="BA1567" t="s"/>
      <c r="BB1567" t="n">
        <v>248457</v>
      </c>
      <c r="BC1567" t="n">
        <v>-16.742777</v>
      </c>
      <c r="BD1567" t="n">
        <v>28.092403</v>
      </c>
      <c r="BE1567" t="s"/>
      <c r="BF1567" t="s"/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93</v>
      </c>
    </row>
    <row r="1568" spans="1:70">
      <c r="A1568" t="s">
        <v>70</v>
      </c>
      <c r="B1568" t="s">
        <v>71</v>
      </c>
      <c r="C1568" t="s">
        <v>72</v>
      </c>
      <c r="D1568" t="n">
        <v>2</v>
      </c>
      <c r="E1568" t="s">
        <v>851</v>
      </c>
      <c r="F1568" t="n">
        <v>280771</v>
      </c>
      <c r="G1568" t="s">
        <v>74</v>
      </c>
      <c r="H1568" t="s">
        <v>75</v>
      </c>
      <c r="I1568" t="s"/>
      <c r="J1568" t="s">
        <v>76</v>
      </c>
      <c r="K1568" t="n">
        <v>761</v>
      </c>
      <c r="L1568" t="s">
        <v>77</v>
      </c>
      <c r="M1568" t="s"/>
      <c r="N1568" t="s">
        <v>78</v>
      </c>
      <c r="O1568" t="s">
        <v>79</v>
      </c>
      <c r="P1568" t="s">
        <v>851</v>
      </c>
      <c r="Q1568" t="s"/>
      <c r="R1568" t="s">
        <v>80</v>
      </c>
      <c r="S1568" t="s">
        <v>856</v>
      </c>
      <c r="T1568" t="s">
        <v>82</v>
      </c>
      <c r="U1568" t="s"/>
      <c r="V1568" t="s">
        <v>83</v>
      </c>
      <c r="W1568" t="s">
        <v>84</v>
      </c>
      <c r="X1568" t="s"/>
      <c r="Y1568" t="s">
        <v>85</v>
      </c>
      <c r="Z1568">
        <f>HYPERLINK("https://hotelmonitor-cachepage.eclerx.com/savepage/tk_15432191062812061_sr_2047.html","info")</f>
        <v/>
      </c>
      <c r="AA1568" t="n">
        <v>510</v>
      </c>
      <c r="AB1568" t="s"/>
      <c r="AC1568" t="s"/>
      <c r="AD1568" t="s">
        <v>86</v>
      </c>
      <c r="AE1568" t="s"/>
      <c r="AF1568" t="s"/>
      <c r="AG1568" t="s"/>
      <c r="AH1568" t="s"/>
      <c r="AI1568" t="s"/>
      <c r="AJ1568" t="s"/>
      <c r="AK1568" t="s">
        <v>87</v>
      </c>
      <c r="AL1568" t="s"/>
      <c r="AM1568" t="s"/>
      <c r="AN1568" t="s">
        <v>87</v>
      </c>
      <c r="AO1568" t="s">
        <v>88</v>
      </c>
      <c r="AP1568" t="n">
        <v>11</v>
      </c>
      <c r="AQ1568" t="s">
        <v>89</v>
      </c>
      <c r="AR1568" t="s">
        <v>95</v>
      </c>
      <c r="AS1568" t="s"/>
      <c r="AT1568" t="s">
        <v>91</v>
      </c>
      <c r="AU1568" t="s"/>
      <c r="AV1568" t="s"/>
      <c r="AW1568" t="s"/>
      <c r="AX1568" t="s"/>
      <c r="AY1568" t="n">
        <v>2267744</v>
      </c>
      <c r="AZ1568" t="s">
        <v>853</v>
      </c>
      <c r="BA1568" t="s"/>
      <c r="BB1568" t="n">
        <v>248457</v>
      </c>
      <c r="BC1568" t="n">
        <v>-16.742777</v>
      </c>
      <c r="BD1568" t="n">
        <v>28.092403</v>
      </c>
      <c r="BE1568" t="s"/>
      <c r="BF1568" t="s"/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93</v>
      </c>
    </row>
    <row r="1569" spans="1:70">
      <c r="A1569" t="s">
        <v>70</v>
      </c>
      <c r="B1569" t="s">
        <v>71</v>
      </c>
      <c r="C1569" t="s">
        <v>72</v>
      </c>
      <c r="D1569" t="n">
        <v>2</v>
      </c>
      <c r="E1569" t="s">
        <v>851</v>
      </c>
      <c r="F1569" t="n">
        <v>280771</v>
      </c>
      <c r="G1569" t="s">
        <v>74</v>
      </c>
      <c r="H1569" t="s">
        <v>75</v>
      </c>
      <c r="I1569" t="s"/>
      <c r="J1569" t="s">
        <v>76</v>
      </c>
      <c r="K1569" t="n">
        <v>238</v>
      </c>
      <c r="L1569" t="s">
        <v>77</v>
      </c>
      <c r="M1569" t="s"/>
      <c r="N1569" t="s">
        <v>78</v>
      </c>
      <c r="O1569" t="s">
        <v>79</v>
      </c>
      <c r="P1569" t="s">
        <v>851</v>
      </c>
      <c r="Q1569" t="s"/>
      <c r="R1569" t="s">
        <v>80</v>
      </c>
      <c r="S1569" t="s">
        <v>857</v>
      </c>
      <c r="T1569" t="s">
        <v>82</v>
      </c>
      <c r="U1569" t="s"/>
      <c r="V1569" t="s">
        <v>83</v>
      </c>
      <c r="W1569" t="s">
        <v>84</v>
      </c>
      <c r="X1569" t="s"/>
      <c r="Y1569" t="s">
        <v>85</v>
      </c>
      <c r="Z1569">
        <f>HYPERLINK("https://hotelmonitor-cachepage.eclerx.com/savepage/tk_15432191062812061_sr_2047.html","info")</f>
        <v/>
      </c>
      <c r="AA1569" t="n">
        <v>510</v>
      </c>
      <c r="AB1569" t="s"/>
      <c r="AC1569" t="s"/>
      <c r="AD1569" t="s">
        <v>86</v>
      </c>
      <c r="AE1569" t="s"/>
      <c r="AF1569" t="s"/>
      <c r="AG1569" t="s"/>
      <c r="AH1569" t="s"/>
      <c r="AI1569" t="s"/>
      <c r="AJ1569" t="s"/>
      <c r="AK1569" t="s">
        <v>87</v>
      </c>
      <c r="AL1569" t="s"/>
      <c r="AM1569" t="s"/>
      <c r="AN1569" t="s">
        <v>87</v>
      </c>
      <c r="AO1569" t="s">
        <v>88</v>
      </c>
      <c r="AP1569" t="n">
        <v>11</v>
      </c>
      <c r="AQ1569" t="s">
        <v>89</v>
      </c>
      <c r="AR1569" t="s">
        <v>90</v>
      </c>
      <c r="AS1569" t="s"/>
      <c r="AT1569" t="s">
        <v>91</v>
      </c>
      <c r="AU1569" t="s"/>
      <c r="AV1569" t="s"/>
      <c r="AW1569" t="s"/>
      <c r="AX1569" t="s"/>
      <c r="AY1569" t="n">
        <v>2267744</v>
      </c>
      <c r="AZ1569" t="s">
        <v>853</v>
      </c>
      <c r="BA1569" t="s"/>
      <c r="BB1569" t="n">
        <v>248457</v>
      </c>
      <c r="BC1569" t="n">
        <v>-16.742777</v>
      </c>
      <c r="BD1569" t="n">
        <v>28.092403</v>
      </c>
      <c r="BE1569" t="s"/>
      <c r="BF1569" t="s"/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93</v>
      </c>
    </row>
    <row r="1570" spans="1:70">
      <c r="A1570" t="s">
        <v>70</v>
      </c>
      <c r="B1570" t="s">
        <v>71</v>
      </c>
      <c r="C1570" t="s">
        <v>72</v>
      </c>
      <c r="D1570" t="n">
        <v>2</v>
      </c>
      <c r="E1570" t="s">
        <v>851</v>
      </c>
      <c r="F1570" t="n">
        <v>280771</v>
      </c>
      <c r="G1570" t="s">
        <v>74</v>
      </c>
      <c r="H1570" t="s">
        <v>75</v>
      </c>
      <c r="I1570" t="s"/>
      <c r="J1570" t="s">
        <v>76</v>
      </c>
      <c r="K1570" t="n">
        <v>762</v>
      </c>
      <c r="L1570" t="s">
        <v>77</v>
      </c>
      <c r="M1570" t="s"/>
      <c r="N1570" t="s">
        <v>78</v>
      </c>
      <c r="O1570" t="s">
        <v>79</v>
      </c>
      <c r="P1570" t="s">
        <v>851</v>
      </c>
      <c r="Q1570" t="s"/>
      <c r="R1570" t="s">
        <v>80</v>
      </c>
      <c r="S1570" t="s">
        <v>854</v>
      </c>
      <c r="T1570" t="s">
        <v>82</v>
      </c>
      <c r="U1570" t="s"/>
      <c r="V1570" t="s">
        <v>83</v>
      </c>
      <c r="W1570" t="s">
        <v>84</v>
      </c>
      <c r="X1570" t="s"/>
      <c r="Y1570" t="s">
        <v>85</v>
      </c>
      <c r="Z1570">
        <f>HYPERLINK("https://hotelmonitor-cachepage.eclerx.com/savepage/tk_15432191062812061_sr_2047.html","info")</f>
        <v/>
      </c>
      <c r="AA1570" t="n">
        <v>510</v>
      </c>
      <c r="AB1570" t="s"/>
      <c r="AC1570" t="s"/>
      <c r="AD1570" t="s">
        <v>86</v>
      </c>
      <c r="AE1570" t="s"/>
      <c r="AF1570" t="s"/>
      <c r="AG1570" t="s"/>
      <c r="AH1570" t="s"/>
      <c r="AI1570" t="s"/>
      <c r="AJ1570" t="s"/>
      <c r="AK1570" t="s">
        <v>87</v>
      </c>
      <c r="AL1570" t="s"/>
      <c r="AM1570" t="s"/>
      <c r="AN1570" t="s">
        <v>87</v>
      </c>
      <c r="AO1570" t="s">
        <v>88</v>
      </c>
      <c r="AP1570" t="n">
        <v>11</v>
      </c>
      <c r="AQ1570" t="s">
        <v>89</v>
      </c>
      <c r="AR1570" t="s">
        <v>106</v>
      </c>
      <c r="AS1570" t="s"/>
      <c r="AT1570" t="s">
        <v>91</v>
      </c>
      <c r="AU1570" t="s"/>
      <c r="AV1570" t="s"/>
      <c r="AW1570" t="s"/>
      <c r="AX1570" t="s"/>
      <c r="AY1570" t="n">
        <v>2267744</v>
      </c>
      <c r="AZ1570" t="s">
        <v>853</v>
      </c>
      <c r="BA1570" t="s"/>
      <c r="BB1570" t="n">
        <v>248457</v>
      </c>
      <c r="BC1570" t="n">
        <v>-16.742777</v>
      </c>
      <c r="BD1570" t="n">
        <v>28.092403</v>
      </c>
      <c r="BE1570" t="s"/>
      <c r="BF1570" t="s"/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93</v>
      </c>
    </row>
    <row r="1571" spans="1:70">
      <c r="A1571" t="s">
        <v>70</v>
      </c>
      <c r="B1571" t="s">
        <v>71</v>
      </c>
      <c r="C1571" t="s">
        <v>72</v>
      </c>
      <c r="D1571" t="n">
        <v>2</v>
      </c>
      <c r="E1571" t="s">
        <v>851</v>
      </c>
      <c r="F1571" t="n">
        <v>280771</v>
      </c>
      <c r="G1571" t="s">
        <v>74</v>
      </c>
      <c r="H1571" t="s">
        <v>75</v>
      </c>
      <c r="I1571" t="s"/>
      <c r="J1571" t="s">
        <v>76</v>
      </c>
      <c r="K1571" t="n">
        <v>297</v>
      </c>
      <c r="L1571" t="s">
        <v>77</v>
      </c>
      <c r="M1571" t="s"/>
      <c r="N1571" t="s">
        <v>78</v>
      </c>
      <c r="O1571" t="s">
        <v>79</v>
      </c>
      <c r="P1571" t="s">
        <v>851</v>
      </c>
      <c r="Q1571" t="s"/>
      <c r="R1571" t="s">
        <v>80</v>
      </c>
      <c r="S1571" t="s">
        <v>858</v>
      </c>
      <c r="T1571" t="s">
        <v>82</v>
      </c>
      <c r="U1571" t="s"/>
      <c r="V1571" t="s">
        <v>83</v>
      </c>
      <c r="W1571" t="s">
        <v>84</v>
      </c>
      <c r="X1571" t="s"/>
      <c r="Y1571" t="s">
        <v>85</v>
      </c>
      <c r="Z1571">
        <f>HYPERLINK("https://hotelmonitor-cachepage.eclerx.com/savepage/tk_15432191062812061_sr_2047.html","info")</f>
        <v/>
      </c>
      <c r="AA1571" t="n">
        <v>510</v>
      </c>
      <c r="AB1571" t="s"/>
      <c r="AC1571" t="s"/>
      <c r="AD1571" t="s">
        <v>86</v>
      </c>
      <c r="AE1571" t="s"/>
      <c r="AF1571" t="s"/>
      <c r="AG1571" t="s"/>
      <c r="AH1571" t="s"/>
      <c r="AI1571" t="s"/>
      <c r="AJ1571" t="s"/>
      <c r="AK1571" t="s">
        <v>87</v>
      </c>
      <c r="AL1571" t="s"/>
      <c r="AM1571" t="s"/>
      <c r="AN1571" t="s">
        <v>87</v>
      </c>
      <c r="AO1571" t="s">
        <v>88</v>
      </c>
      <c r="AP1571" t="n">
        <v>11</v>
      </c>
      <c r="AQ1571" t="s">
        <v>89</v>
      </c>
      <c r="AR1571" t="s">
        <v>225</v>
      </c>
      <c r="AS1571" t="s"/>
      <c r="AT1571" t="s">
        <v>91</v>
      </c>
      <c r="AU1571" t="s"/>
      <c r="AV1571" t="s"/>
      <c r="AW1571" t="s"/>
      <c r="AX1571" t="s"/>
      <c r="AY1571" t="n">
        <v>2267744</v>
      </c>
      <c r="AZ1571" t="s">
        <v>853</v>
      </c>
      <c r="BA1571" t="s"/>
      <c r="BB1571" t="n">
        <v>248457</v>
      </c>
      <c r="BC1571" t="n">
        <v>-16.742777</v>
      </c>
      <c r="BD1571" t="n">
        <v>28.092403</v>
      </c>
      <c r="BE1571" t="s"/>
      <c r="BF1571" t="s"/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93</v>
      </c>
    </row>
    <row r="1572" spans="1:70">
      <c r="A1572" t="s">
        <v>70</v>
      </c>
      <c r="B1572" t="s">
        <v>71</v>
      </c>
      <c r="C1572" t="s">
        <v>72</v>
      </c>
      <c r="D1572" t="n">
        <v>2</v>
      </c>
      <c r="E1572" t="s">
        <v>851</v>
      </c>
      <c r="F1572" t="n">
        <v>280771</v>
      </c>
      <c r="G1572" t="s">
        <v>74</v>
      </c>
      <c r="H1572" t="s">
        <v>75</v>
      </c>
      <c r="I1572" t="s"/>
      <c r="J1572" t="s">
        <v>76</v>
      </c>
      <c r="K1572" t="n">
        <v>309</v>
      </c>
      <c r="L1572" t="s">
        <v>77</v>
      </c>
      <c r="M1572" t="s"/>
      <c r="N1572" t="s">
        <v>78</v>
      </c>
      <c r="O1572" t="s">
        <v>79</v>
      </c>
      <c r="P1572" t="s">
        <v>851</v>
      </c>
      <c r="Q1572" t="s"/>
      <c r="R1572" t="s">
        <v>80</v>
      </c>
      <c r="S1572" t="s">
        <v>859</v>
      </c>
      <c r="T1572" t="s">
        <v>82</v>
      </c>
      <c r="U1572" t="s"/>
      <c r="V1572" t="s">
        <v>83</v>
      </c>
      <c r="W1572" t="s">
        <v>84</v>
      </c>
      <c r="X1572" t="s"/>
      <c r="Y1572" t="s">
        <v>85</v>
      </c>
      <c r="Z1572">
        <f>HYPERLINK("https://hotelmonitor-cachepage.eclerx.com/savepage/tk_15432191062812061_sr_2047.html","info")</f>
        <v/>
      </c>
      <c r="AA1572" t="n">
        <v>510</v>
      </c>
      <c r="AB1572" t="s"/>
      <c r="AC1572" t="s"/>
      <c r="AD1572" t="s">
        <v>86</v>
      </c>
      <c r="AE1572" t="s"/>
      <c r="AF1572" t="s"/>
      <c r="AG1572" t="s"/>
      <c r="AH1572" t="s"/>
      <c r="AI1572" t="s"/>
      <c r="AJ1572" t="s"/>
      <c r="AK1572" t="s">
        <v>87</v>
      </c>
      <c r="AL1572" t="s"/>
      <c r="AM1572" t="s"/>
      <c r="AN1572" t="s">
        <v>87</v>
      </c>
      <c r="AO1572" t="s">
        <v>88</v>
      </c>
      <c r="AP1572" t="n">
        <v>11</v>
      </c>
      <c r="AQ1572" t="s">
        <v>89</v>
      </c>
      <c r="AR1572" t="s">
        <v>105</v>
      </c>
      <c r="AS1572" t="s"/>
      <c r="AT1572" t="s">
        <v>91</v>
      </c>
      <c r="AU1572" t="s"/>
      <c r="AV1572" t="s"/>
      <c r="AW1572" t="s"/>
      <c r="AX1572" t="s"/>
      <c r="AY1572" t="n">
        <v>2267744</v>
      </c>
      <c r="AZ1572" t="s">
        <v>853</v>
      </c>
      <c r="BA1572" t="s"/>
      <c r="BB1572" t="n">
        <v>248457</v>
      </c>
      <c r="BC1572" t="n">
        <v>-16.742777</v>
      </c>
      <c r="BD1572" t="n">
        <v>28.092403</v>
      </c>
      <c r="BE1572" t="s"/>
      <c r="BF1572" t="s"/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93</v>
      </c>
    </row>
    <row r="1573" spans="1:70">
      <c r="A1573" t="s">
        <v>70</v>
      </c>
      <c r="B1573" t="s">
        <v>71</v>
      </c>
      <c r="C1573" t="s">
        <v>72</v>
      </c>
      <c r="D1573" t="n">
        <v>2</v>
      </c>
      <c r="E1573" t="s">
        <v>851</v>
      </c>
      <c r="F1573" t="n">
        <v>280771</v>
      </c>
      <c r="G1573" t="s">
        <v>74</v>
      </c>
      <c r="H1573" t="s">
        <v>75</v>
      </c>
      <c r="I1573" t="s"/>
      <c r="J1573" t="s">
        <v>76</v>
      </c>
      <c r="K1573" t="n">
        <v>289</v>
      </c>
      <c r="L1573" t="s">
        <v>77</v>
      </c>
      <c r="M1573" t="s"/>
      <c r="N1573" t="s">
        <v>78</v>
      </c>
      <c r="O1573" t="s">
        <v>79</v>
      </c>
      <c r="P1573" t="s">
        <v>851</v>
      </c>
      <c r="Q1573" t="s"/>
      <c r="R1573" t="s">
        <v>80</v>
      </c>
      <c r="S1573" t="s">
        <v>860</v>
      </c>
      <c r="T1573" t="s">
        <v>82</v>
      </c>
      <c r="U1573" t="s"/>
      <c r="V1573" t="s">
        <v>83</v>
      </c>
      <c r="W1573" t="s">
        <v>84</v>
      </c>
      <c r="X1573" t="s"/>
      <c r="Y1573" t="s">
        <v>85</v>
      </c>
      <c r="Z1573">
        <f>HYPERLINK("https://hotelmonitor-cachepage.eclerx.com/savepage/tk_15432191062812061_sr_2047.html","info")</f>
        <v/>
      </c>
      <c r="AA1573" t="n">
        <v>510</v>
      </c>
      <c r="AB1573" t="s"/>
      <c r="AC1573" t="s"/>
      <c r="AD1573" t="s">
        <v>86</v>
      </c>
      <c r="AE1573" t="s"/>
      <c r="AF1573" t="s"/>
      <c r="AG1573" t="s"/>
      <c r="AH1573" t="s"/>
      <c r="AI1573" t="s"/>
      <c r="AJ1573" t="s"/>
      <c r="AK1573" t="s">
        <v>87</v>
      </c>
      <c r="AL1573" t="s"/>
      <c r="AM1573" t="s"/>
      <c r="AN1573" t="s">
        <v>87</v>
      </c>
      <c r="AO1573" t="s">
        <v>88</v>
      </c>
      <c r="AP1573" t="n">
        <v>11</v>
      </c>
      <c r="AQ1573" t="s">
        <v>89</v>
      </c>
      <c r="AR1573" t="s">
        <v>115</v>
      </c>
      <c r="AS1573" t="s"/>
      <c r="AT1573" t="s">
        <v>91</v>
      </c>
      <c r="AU1573" t="s"/>
      <c r="AV1573" t="s"/>
      <c r="AW1573" t="s"/>
      <c r="AX1573" t="s"/>
      <c r="AY1573" t="n">
        <v>2267744</v>
      </c>
      <c r="AZ1573" t="s">
        <v>853</v>
      </c>
      <c r="BA1573" t="s"/>
      <c r="BB1573" t="n">
        <v>248457</v>
      </c>
      <c r="BC1573" t="n">
        <v>-16.742777</v>
      </c>
      <c r="BD1573" t="n">
        <v>28.092403</v>
      </c>
      <c r="BE1573" t="s"/>
      <c r="BF1573" t="s"/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93</v>
      </c>
    </row>
    <row r="1574" spans="1:70">
      <c r="A1574" t="s">
        <v>70</v>
      </c>
      <c r="B1574" t="s">
        <v>71</v>
      </c>
      <c r="C1574" t="s">
        <v>72</v>
      </c>
      <c r="D1574" t="n">
        <v>2</v>
      </c>
      <c r="E1574" t="s">
        <v>851</v>
      </c>
      <c r="F1574" t="n">
        <v>280771</v>
      </c>
      <c r="G1574" t="s">
        <v>74</v>
      </c>
      <c r="H1574" t="s">
        <v>75</v>
      </c>
      <c r="I1574" t="s"/>
      <c r="J1574" t="s">
        <v>76</v>
      </c>
      <c r="K1574" t="n">
        <v>761</v>
      </c>
      <c r="L1574" t="s">
        <v>77</v>
      </c>
      <c r="M1574" t="s"/>
      <c r="N1574" t="s">
        <v>78</v>
      </c>
      <c r="O1574" t="s">
        <v>79</v>
      </c>
      <c r="P1574" t="s">
        <v>851</v>
      </c>
      <c r="Q1574" t="s"/>
      <c r="R1574" t="s">
        <v>80</v>
      </c>
      <c r="S1574" t="s">
        <v>856</v>
      </c>
      <c r="T1574" t="s">
        <v>82</v>
      </c>
      <c r="U1574" t="s"/>
      <c r="V1574" t="s">
        <v>83</v>
      </c>
      <c r="W1574" t="s">
        <v>84</v>
      </c>
      <c r="X1574" t="s"/>
      <c r="Y1574" t="s">
        <v>85</v>
      </c>
      <c r="Z1574">
        <f>HYPERLINK("https://hotelmonitor-cachepage.eclerx.com/savepage/tk_15432191062812061_sr_2047.html","info")</f>
        <v/>
      </c>
      <c r="AA1574" t="n">
        <v>510</v>
      </c>
      <c r="AB1574" t="s"/>
      <c r="AC1574" t="s"/>
      <c r="AD1574" t="s">
        <v>86</v>
      </c>
      <c r="AE1574" t="s"/>
      <c r="AF1574" t="s"/>
      <c r="AG1574" t="s"/>
      <c r="AH1574" t="s"/>
      <c r="AI1574" t="s"/>
      <c r="AJ1574" t="s"/>
      <c r="AK1574" t="s">
        <v>87</v>
      </c>
      <c r="AL1574" t="s"/>
      <c r="AM1574" t="s"/>
      <c r="AN1574" t="s">
        <v>87</v>
      </c>
      <c r="AO1574" t="s">
        <v>88</v>
      </c>
      <c r="AP1574" t="n">
        <v>11</v>
      </c>
      <c r="AQ1574" t="s">
        <v>89</v>
      </c>
      <c r="AR1574" t="s">
        <v>116</v>
      </c>
      <c r="AS1574" t="s"/>
      <c r="AT1574" t="s">
        <v>91</v>
      </c>
      <c r="AU1574" t="s"/>
      <c r="AV1574" t="s"/>
      <c r="AW1574" t="s"/>
      <c r="AX1574" t="s"/>
      <c r="AY1574" t="n">
        <v>2267744</v>
      </c>
      <c r="AZ1574" t="s">
        <v>853</v>
      </c>
      <c r="BA1574" t="s"/>
      <c r="BB1574" t="n">
        <v>248457</v>
      </c>
      <c r="BC1574" t="n">
        <v>-16.742777</v>
      </c>
      <c r="BD1574" t="n">
        <v>28.092403</v>
      </c>
      <c r="BE1574" t="s"/>
      <c r="BF1574" t="s"/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93</v>
      </c>
    </row>
    <row r="1575" spans="1:70">
      <c r="A1575" t="s">
        <v>70</v>
      </c>
      <c r="B1575" t="s">
        <v>71</v>
      </c>
      <c r="C1575" t="s">
        <v>72</v>
      </c>
      <c r="D1575" t="n">
        <v>2</v>
      </c>
      <c r="E1575" t="s">
        <v>851</v>
      </c>
      <c r="F1575" t="n">
        <v>280771</v>
      </c>
      <c r="G1575" t="s">
        <v>74</v>
      </c>
      <c r="H1575" t="s">
        <v>75</v>
      </c>
      <c r="I1575" t="s"/>
      <c r="J1575" t="s">
        <v>76</v>
      </c>
      <c r="K1575" t="n">
        <v>254</v>
      </c>
      <c r="L1575" t="s">
        <v>77</v>
      </c>
      <c r="M1575" t="s"/>
      <c r="N1575" t="s">
        <v>78</v>
      </c>
      <c r="O1575" t="s">
        <v>79</v>
      </c>
      <c r="P1575" t="s">
        <v>851</v>
      </c>
      <c r="Q1575" t="s"/>
      <c r="R1575" t="s">
        <v>80</v>
      </c>
      <c r="S1575" t="s">
        <v>861</v>
      </c>
      <c r="T1575" t="s">
        <v>82</v>
      </c>
      <c r="U1575" t="s"/>
      <c r="V1575" t="s">
        <v>83</v>
      </c>
      <c r="W1575" t="s">
        <v>84</v>
      </c>
      <c r="X1575" t="s"/>
      <c r="Y1575" t="s">
        <v>85</v>
      </c>
      <c r="Z1575">
        <f>HYPERLINK("https://hotelmonitor-cachepage.eclerx.com/savepage/tk_15432191062812061_sr_2047.html","info")</f>
        <v/>
      </c>
      <c r="AA1575" t="n">
        <v>510</v>
      </c>
      <c r="AB1575" t="s"/>
      <c r="AC1575" t="s"/>
      <c r="AD1575" t="s">
        <v>86</v>
      </c>
      <c r="AE1575" t="s"/>
      <c r="AF1575" t="s"/>
      <c r="AG1575" t="s"/>
      <c r="AH1575" t="s"/>
      <c r="AI1575" t="s"/>
      <c r="AJ1575" t="s"/>
      <c r="AK1575" t="s">
        <v>87</v>
      </c>
      <c r="AL1575" t="s"/>
      <c r="AM1575" t="s"/>
      <c r="AN1575" t="s">
        <v>87</v>
      </c>
      <c r="AO1575" t="s">
        <v>88</v>
      </c>
      <c r="AP1575" t="n">
        <v>11</v>
      </c>
      <c r="AQ1575" t="s">
        <v>89</v>
      </c>
      <c r="AR1575" t="s">
        <v>113</v>
      </c>
      <c r="AS1575" t="s"/>
      <c r="AT1575" t="s">
        <v>91</v>
      </c>
      <c r="AU1575" t="s"/>
      <c r="AV1575" t="s"/>
      <c r="AW1575" t="s"/>
      <c r="AX1575" t="s"/>
      <c r="AY1575" t="n">
        <v>2267744</v>
      </c>
      <c r="AZ1575" t="s">
        <v>853</v>
      </c>
      <c r="BA1575" t="s"/>
      <c r="BB1575" t="n">
        <v>248457</v>
      </c>
      <c r="BC1575" t="n">
        <v>-16.742777</v>
      </c>
      <c r="BD1575" t="n">
        <v>28.092403</v>
      </c>
      <c r="BE1575" t="s"/>
      <c r="BF1575" t="s"/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93</v>
      </c>
    </row>
    <row r="1576" spans="1:70">
      <c r="A1576" t="s">
        <v>70</v>
      </c>
      <c r="B1576" t="s">
        <v>71</v>
      </c>
      <c r="C1576" t="s">
        <v>72</v>
      </c>
      <c r="D1576" t="n">
        <v>2</v>
      </c>
      <c r="E1576" t="s">
        <v>851</v>
      </c>
      <c r="F1576" t="n">
        <v>280771</v>
      </c>
      <c r="G1576" t="s">
        <v>74</v>
      </c>
      <c r="H1576" t="s">
        <v>75</v>
      </c>
      <c r="I1576" t="s"/>
      <c r="J1576" t="s">
        <v>76</v>
      </c>
      <c r="K1576" t="n">
        <v>321</v>
      </c>
      <c r="L1576" t="s">
        <v>77</v>
      </c>
      <c r="M1576" t="s"/>
      <c r="N1576" t="s">
        <v>78</v>
      </c>
      <c r="O1576" t="s">
        <v>79</v>
      </c>
      <c r="P1576" t="s">
        <v>851</v>
      </c>
      <c r="Q1576" t="s"/>
      <c r="R1576" t="s">
        <v>80</v>
      </c>
      <c r="S1576" t="s">
        <v>862</v>
      </c>
      <c r="T1576" t="s">
        <v>82</v>
      </c>
      <c r="U1576" t="s"/>
      <c r="V1576" t="s">
        <v>83</v>
      </c>
      <c r="W1576" t="s">
        <v>84</v>
      </c>
      <c r="X1576" t="s"/>
      <c r="Y1576" t="s">
        <v>85</v>
      </c>
      <c r="Z1576">
        <f>HYPERLINK("https://hotelmonitor-cachepage.eclerx.com/savepage/tk_15432191062812061_sr_2047.html","info")</f>
        <v/>
      </c>
      <c r="AA1576" t="n">
        <v>510</v>
      </c>
      <c r="AB1576" t="s"/>
      <c r="AC1576" t="s"/>
      <c r="AD1576" t="s">
        <v>86</v>
      </c>
      <c r="AE1576" t="s"/>
      <c r="AF1576" t="s"/>
      <c r="AG1576" t="s"/>
      <c r="AH1576" t="s"/>
      <c r="AI1576" t="s"/>
      <c r="AJ1576" t="s"/>
      <c r="AK1576" t="s">
        <v>87</v>
      </c>
      <c r="AL1576" t="s"/>
      <c r="AM1576" t="s"/>
      <c r="AN1576" t="s">
        <v>87</v>
      </c>
      <c r="AO1576" t="s">
        <v>88</v>
      </c>
      <c r="AP1576" t="n">
        <v>11</v>
      </c>
      <c r="AQ1576" t="s">
        <v>89</v>
      </c>
      <c r="AR1576" t="s">
        <v>111</v>
      </c>
      <c r="AS1576" t="s"/>
      <c r="AT1576" t="s">
        <v>91</v>
      </c>
      <c r="AU1576" t="s"/>
      <c r="AV1576" t="s"/>
      <c r="AW1576" t="s"/>
      <c r="AX1576" t="s"/>
      <c r="AY1576" t="n">
        <v>2267744</v>
      </c>
      <c r="AZ1576" t="s">
        <v>853</v>
      </c>
      <c r="BA1576" t="s"/>
      <c r="BB1576" t="n">
        <v>248457</v>
      </c>
      <c r="BC1576" t="n">
        <v>-16.742777</v>
      </c>
      <c r="BD1576" t="n">
        <v>28.092403</v>
      </c>
      <c r="BE1576" t="s"/>
      <c r="BF1576" t="s"/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93</v>
      </c>
    </row>
    <row r="1577" spans="1:70">
      <c r="A1577" t="s">
        <v>70</v>
      </c>
      <c r="B1577" t="s">
        <v>71</v>
      </c>
      <c r="C1577" t="s">
        <v>72</v>
      </c>
      <c r="D1577" t="n">
        <v>2</v>
      </c>
      <c r="E1577" t="s">
        <v>863</v>
      </c>
      <c r="F1577" t="n">
        <v>72198</v>
      </c>
      <c r="G1577" t="s">
        <v>74</v>
      </c>
      <c r="H1577" t="s">
        <v>75</v>
      </c>
      <c r="I1577" t="s"/>
      <c r="J1577" t="s">
        <v>76</v>
      </c>
      <c r="K1577" t="n">
        <v>89</v>
      </c>
      <c r="L1577" t="s">
        <v>77</v>
      </c>
      <c r="M1577" t="s"/>
      <c r="N1577" t="s">
        <v>78</v>
      </c>
      <c r="O1577" t="s">
        <v>79</v>
      </c>
      <c r="P1577" t="s">
        <v>864</v>
      </c>
      <c r="Q1577" t="s"/>
      <c r="R1577" t="s">
        <v>80</v>
      </c>
      <c r="S1577" t="s">
        <v>135</v>
      </c>
      <c r="T1577" t="s">
        <v>82</v>
      </c>
      <c r="U1577" t="s"/>
      <c r="V1577" t="s">
        <v>83</v>
      </c>
      <c r="W1577" t="s">
        <v>84</v>
      </c>
      <c r="X1577" t="s"/>
      <c r="Y1577" t="s">
        <v>85</v>
      </c>
      <c r="Z1577">
        <f>HYPERLINK("https://hotelmonitor-cachepage.eclerx.com/savepage/tk_15432203189894385_sr_2047.html","info")</f>
        <v/>
      </c>
      <c r="AA1577" t="n">
        <v>17099</v>
      </c>
      <c r="AB1577" t="s"/>
      <c r="AC1577" t="s"/>
      <c r="AD1577" t="s">
        <v>86</v>
      </c>
      <c r="AE1577" t="s"/>
      <c r="AF1577" t="s"/>
      <c r="AG1577" t="s"/>
      <c r="AH1577" t="s"/>
      <c r="AI1577" t="s"/>
      <c r="AJ1577" t="s"/>
      <c r="AK1577" t="s">
        <v>87</v>
      </c>
      <c r="AL1577" t="s"/>
      <c r="AM1577" t="s"/>
      <c r="AN1577" t="s">
        <v>87</v>
      </c>
      <c r="AO1577" t="s">
        <v>88</v>
      </c>
      <c r="AP1577" t="n">
        <v>182</v>
      </c>
      <c r="AQ1577" t="s">
        <v>89</v>
      </c>
      <c r="AR1577" t="s">
        <v>99</v>
      </c>
      <c r="AS1577" t="s"/>
      <c r="AT1577" t="s">
        <v>91</v>
      </c>
      <c r="AU1577" t="s"/>
      <c r="AV1577" t="s"/>
      <c r="AW1577" t="s"/>
      <c r="AX1577" t="s"/>
      <c r="AY1577" t="n">
        <v>2268017</v>
      </c>
      <c r="AZ1577" t="s">
        <v>865</v>
      </c>
      <c r="BA1577" t="s"/>
      <c r="BB1577" t="n">
        <v>1194829</v>
      </c>
      <c r="BC1577" t="n">
        <v>-16.543177</v>
      </c>
      <c r="BD1577" t="n">
        <v>28.041628</v>
      </c>
      <c r="BE1577" t="s"/>
      <c r="BF1577" t="s"/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93</v>
      </c>
    </row>
    <row r="1578" spans="1:70">
      <c r="A1578" t="s">
        <v>70</v>
      </c>
      <c r="B1578" t="s">
        <v>71</v>
      </c>
      <c r="C1578" t="s">
        <v>72</v>
      </c>
      <c r="D1578" t="n">
        <v>2</v>
      </c>
      <c r="E1578" t="s">
        <v>863</v>
      </c>
      <c r="F1578" t="n">
        <v>72198</v>
      </c>
      <c r="G1578" t="s">
        <v>74</v>
      </c>
      <c r="H1578" t="s">
        <v>75</v>
      </c>
      <c r="I1578" t="s"/>
      <c r="J1578" t="s">
        <v>76</v>
      </c>
      <c r="K1578" t="n">
        <v>93</v>
      </c>
      <c r="L1578" t="s">
        <v>77</v>
      </c>
      <c r="M1578" t="s"/>
      <c r="N1578" t="s">
        <v>78</v>
      </c>
      <c r="O1578" t="s">
        <v>79</v>
      </c>
      <c r="P1578" t="s">
        <v>864</v>
      </c>
      <c r="Q1578" t="s"/>
      <c r="R1578" t="s">
        <v>80</v>
      </c>
      <c r="S1578" t="s">
        <v>248</v>
      </c>
      <c r="T1578" t="s">
        <v>82</v>
      </c>
      <c r="U1578" t="s"/>
      <c r="V1578" t="s">
        <v>83</v>
      </c>
      <c r="W1578" t="s">
        <v>84</v>
      </c>
      <c r="X1578" t="s"/>
      <c r="Y1578" t="s">
        <v>85</v>
      </c>
      <c r="Z1578">
        <f>HYPERLINK("https://hotelmonitor-cachepage.eclerx.com/savepage/tk_15432203189894385_sr_2047.html","info")</f>
        <v/>
      </c>
      <c r="AA1578" t="n">
        <v>17099</v>
      </c>
      <c r="AB1578" t="s"/>
      <c r="AC1578" t="s"/>
      <c r="AD1578" t="s">
        <v>86</v>
      </c>
      <c r="AE1578" t="s"/>
      <c r="AF1578" t="s"/>
      <c r="AG1578" t="s"/>
      <c r="AH1578" t="s"/>
      <c r="AI1578" t="s"/>
      <c r="AJ1578" t="s"/>
      <c r="AK1578" t="s">
        <v>87</v>
      </c>
      <c r="AL1578" t="s"/>
      <c r="AM1578" t="s"/>
      <c r="AN1578" t="s">
        <v>87</v>
      </c>
      <c r="AO1578" t="s">
        <v>88</v>
      </c>
      <c r="AP1578" t="n">
        <v>182</v>
      </c>
      <c r="AQ1578" t="s">
        <v>89</v>
      </c>
      <c r="AR1578" t="s">
        <v>109</v>
      </c>
      <c r="AS1578" t="s"/>
      <c r="AT1578" t="s">
        <v>91</v>
      </c>
      <c r="AU1578" t="s"/>
      <c r="AV1578" t="s"/>
      <c r="AW1578" t="s"/>
      <c r="AX1578" t="s"/>
      <c r="AY1578" t="n">
        <v>2268017</v>
      </c>
      <c r="AZ1578" t="s">
        <v>865</v>
      </c>
      <c r="BA1578" t="s"/>
      <c r="BB1578" t="n">
        <v>1194829</v>
      </c>
      <c r="BC1578" t="n">
        <v>-16.543177</v>
      </c>
      <c r="BD1578" t="n">
        <v>28.041628</v>
      </c>
      <c r="BE1578" t="s"/>
      <c r="BF1578" t="s"/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93</v>
      </c>
    </row>
    <row r="1579" spans="1:70">
      <c r="A1579" t="s">
        <v>70</v>
      </c>
      <c r="B1579" t="s">
        <v>71</v>
      </c>
      <c r="C1579" t="s">
        <v>72</v>
      </c>
      <c r="D1579" t="n">
        <v>2</v>
      </c>
      <c r="E1579" t="s">
        <v>863</v>
      </c>
      <c r="F1579" t="n">
        <v>72198</v>
      </c>
      <c r="G1579" t="s">
        <v>74</v>
      </c>
      <c r="H1579" t="s">
        <v>75</v>
      </c>
      <c r="I1579" t="s"/>
      <c r="J1579" t="s">
        <v>76</v>
      </c>
      <c r="K1579" t="n">
        <v>95</v>
      </c>
      <c r="L1579" t="s">
        <v>77</v>
      </c>
      <c r="M1579" t="s"/>
      <c r="N1579" t="s">
        <v>78</v>
      </c>
      <c r="O1579" t="s">
        <v>79</v>
      </c>
      <c r="P1579" t="s">
        <v>864</v>
      </c>
      <c r="Q1579" t="s"/>
      <c r="R1579" t="s">
        <v>80</v>
      </c>
      <c r="S1579" t="s">
        <v>139</v>
      </c>
      <c r="T1579" t="s">
        <v>82</v>
      </c>
      <c r="U1579" t="s"/>
      <c r="V1579" t="s">
        <v>83</v>
      </c>
      <c r="W1579" t="s">
        <v>84</v>
      </c>
      <c r="X1579" t="s"/>
      <c r="Y1579" t="s">
        <v>85</v>
      </c>
      <c r="Z1579">
        <f>HYPERLINK("https://hotelmonitor-cachepage.eclerx.com/savepage/tk_15432203189894385_sr_2047.html","info")</f>
        <v/>
      </c>
      <c r="AA1579" t="n">
        <v>17099</v>
      </c>
      <c r="AB1579" t="s"/>
      <c r="AC1579" t="s"/>
      <c r="AD1579" t="s">
        <v>86</v>
      </c>
      <c r="AE1579" t="s"/>
      <c r="AF1579" t="s"/>
      <c r="AG1579" t="s"/>
      <c r="AH1579" t="s"/>
      <c r="AI1579" t="s"/>
      <c r="AJ1579" t="s"/>
      <c r="AK1579" t="s">
        <v>87</v>
      </c>
      <c r="AL1579" t="s"/>
      <c r="AM1579" t="s"/>
      <c r="AN1579" t="s">
        <v>87</v>
      </c>
      <c r="AO1579" t="s">
        <v>88</v>
      </c>
      <c r="AP1579" t="n">
        <v>182</v>
      </c>
      <c r="AQ1579" t="s">
        <v>89</v>
      </c>
      <c r="AR1579" t="s">
        <v>90</v>
      </c>
      <c r="AS1579" t="s"/>
      <c r="AT1579" t="s">
        <v>91</v>
      </c>
      <c r="AU1579" t="s"/>
      <c r="AV1579" t="s"/>
      <c r="AW1579" t="s"/>
      <c r="AX1579" t="s"/>
      <c r="AY1579" t="n">
        <v>2268017</v>
      </c>
      <c r="AZ1579" t="s">
        <v>865</v>
      </c>
      <c r="BA1579" t="s"/>
      <c r="BB1579" t="n">
        <v>1194829</v>
      </c>
      <c r="BC1579" t="n">
        <v>-16.543177</v>
      </c>
      <c r="BD1579" t="n">
        <v>28.041628</v>
      </c>
      <c r="BE1579" t="s"/>
      <c r="BF1579" t="s"/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93</v>
      </c>
    </row>
    <row r="1580" spans="1:70">
      <c r="A1580" t="s">
        <v>70</v>
      </c>
      <c r="B1580" t="s">
        <v>71</v>
      </c>
      <c r="C1580" t="s">
        <v>72</v>
      </c>
      <c r="D1580" t="n">
        <v>2</v>
      </c>
      <c r="E1580" t="s">
        <v>863</v>
      </c>
      <c r="F1580" t="n">
        <v>72198</v>
      </c>
      <c r="G1580" t="s">
        <v>74</v>
      </c>
      <c r="H1580" t="s">
        <v>75</v>
      </c>
      <c r="I1580" t="s"/>
      <c r="J1580" t="s">
        <v>76</v>
      </c>
      <c r="K1580" t="n">
        <v>97</v>
      </c>
      <c r="L1580" t="s">
        <v>77</v>
      </c>
      <c r="M1580" t="s"/>
      <c r="N1580" t="s">
        <v>78</v>
      </c>
      <c r="O1580" t="s">
        <v>79</v>
      </c>
      <c r="P1580" t="s">
        <v>864</v>
      </c>
      <c r="Q1580" t="s"/>
      <c r="R1580" t="s">
        <v>80</v>
      </c>
      <c r="S1580" t="s">
        <v>138</v>
      </c>
      <c r="T1580" t="s">
        <v>82</v>
      </c>
      <c r="U1580" t="s"/>
      <c r="V1580" t="s">
        <v>83</v>
      </c>
      <c r="W1580" t="s">
        <v>84</v>
      </c>
      <c r="X1580" t="s"/>
      <c r="Y1580" t="s">
        <v>85</v>
      </c>
      <c r="Z1580">
        <f>HYPERLINK("https://hotelmonitor-cachepage.eclerx.com/savepage/tk_15432203189894385_sr_2047.html","info")</f>
        <v/>
      </c>
      <c r="AA1580" t="n">
        <v>17099</v>
      </c>
      <c r="AB1580" t="s"/>
      <c r="AC1580" t="s"/>
      <c r="AD1580" t="s">
        <v>86</v>
      </c>
      <c r="AE1580" t="s"/>
      <c r="AF1580" t="s"/>
      <c r="AG1580" t="s"/>
      <c r="AH1580" t="s"/>
      <c r="AI1580" t="s"/>
      <c r="AJ1580" t="s"/>
      <c r="AK1580" t="s">
        <v>87</v>
      </c>
      <c r="AL1580" t="s"/>
      <c r="AM1580" t="s"/>
      <c r="AN1580" t="s">
        <v>87</v>
      </c>
      <c r="AO1580" t="s">
        <v>88</v>
      </c>
      <c r="AP1580" t="n">
        <v>182</v>
      </c>
      <c r="AQ1580" t="s">
        <v>89</v>
      </c>
      <c r="AR1580" t="s">
        <v>113</v>
      </c>
      <c r="AS1580" t="s"/>
      <c r="AT1580" t="s">
        <v>91</v>
      </c>
      <c r="AU1580" t="s"/>
      <c r="AV1580" t="s"/>
      <c r="AW1580" t="s"/>
      <c r="AX1580" t="s"/>
      <c r="AY1580" t="n">
        <v>2268017</v>
      </c>
      <c r="AZ1580" t="s">
        <v>865</v>
      </c>
      <c r="BA1580" t="s"/>
      <c r="BB1580" t="n">
        <v>1194829</v>
      </c>
      <c r="BC1580" t="n">
        <v>-16.543177</v>
      </c>
      <c r="BD1580" t="n">
        <v>28.041628</v>
      </c>
      <c r="BE1580" t="s"/>
      <c r="BF1580" t="s"/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93</v>
      </c>
    </row>
    <row r="1581" spans="1:70">
      <c r="A1581" t="s">
        <v>70</v>
      </c>
      <c r="B1581" t="s">
        <v>71</v>
      </c>
      <c r="C1581" t="s">
        <v>72</v>
      </c>
      <c r="D1581" t="n">
        <v>2</v>
      </c>
      <c r="E1581" t="s">
        <v>863</v>
      </c>
      <c r="F1581" t="n">
        <v>72198</v>
      </c>
      <c r="G1581" t="s">
        <v>74</v>
      </c>
      <c r="H1581" t="s">
        <v>75</v>
      </c>
      <c r="I1581" t="s"/>
      <c r="J1581" t="s">
        <v>76</v>
      </c>
      <c r="K1581" t="n">
        <v>96</v>
      </c>
      <c r="L1581" t="s">
        <v>77</v>
      </c>
      <c r="M1581" t="s"/>
      <c r="N1581" t="s">
        <v>78</v>
      </c>
      <c r="O1581" t="s">
        <v>79</v>
      </c>
      <c r="P1581" t="s">
        <v>864</v>
      </c>
      <c r="Q1581" t="s"/>
      <c r="R1581" t="s">
        <v>80</v>
      </c>
      <c r="S1581" t="s">
        <v>140</v>
      </c>
      <c r="T1581" t="s">
        <v>82</v>
      </c>
      <c r="U1581" t="s"/>
      <c r="V1581" t="s">
        <v>83</v>
      </c>
      <c r="W1581" t="s">
        <v>84</v>
      </c>
      <c r="X1581" t="s"/>
      <c r="Y1581" t="s">
        <v>85</v>
      </c>
      <c r="Z1581">
        <f>HYPERLINK("https://hotelmonitor-cachepage.eclerx.com/savepage/tk_15432203189894385_sr_2047.html","info")</f>
        <v/>
      </c>
      <c r="AA1581" t="n">
        <v>17099</v>
      </c>
      <c r="AB1581" t="s"/>
      <c r="AC1581" t="s"/>
      <c r="AD1581" t="s">
        <v>86</v>
      </c>
      <c r="AE1581" t="s"/>
      <c r="AF1581" t="s"/>
      <c r="AG1581" t="s"/>
      <c r="AH1581" t="s"/>
      <c r="AI1581" t="s"/>
      <c r="AJ1581" t="s"/>
      <c r="AK1581" t="s">
        <v>87</v>
      </c>
      <c r="AL1581" t="s"/>
      <c r="AM1581" t="s"/>
      <c r="AN1581" t="s">
        <v>87</v>
      </c>
      <c r="AO1581" t="s">
        <v>88</v>
      </c>
      <c r="AP1581" t="n">
        <v>182</v>
      </c>
      <c r="AQ1581" t="s">
        <v>89</v>
      </c>
      <c r="AR1581" t="s">
        <v>96</v>
      </c>
      <c r="AS1581" t="s"/>
      <c r="AT1581" t="s">
        <v>91</v>
      </c>
      <c r="AU1581" t="s"/>
      <c r="AV1581" t="s"/>
      <c r="AW1581" t="s"/>
      <c r="AX1581" t="s"/>
      <c r="AY1581" t="n">
        <v>2268017</v>
      </c>
      <c r="AZ1581" t="s">
        <v>865</v>
      </c>
      <c r="BA1581" t="s"/>
      <c r="BB1581" t="n">
        <v>1194829</v>
      </c>
      <c r="BC1581" t="n">
        <v>-16.543177</v>
      </c>
      <c r="BD1581" t="n">
        <v>28.041628</v>
      </c>
      <c r="BE1581" t="s"/>
      <c r="BF1581" t="s"/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93</v>
      </c>
    </row>
    <row r="1582" spans="1:70">
      <c r="A1582" t="s">
        <v>70</v>
      </c>
      <c r="B1582" t="s">
        <v>71</v>
      </c>
      <c r="C1582" t="s">
        <v>72</v>
      </c>
      <c r="D1582" t="n">
        <v>2</v>
      </c>
      <c r="E1582" t="s">
        <v>863</v>
      </c>
      <c r="F1582" t="n">
        <v>72198</v>
      </c>
      <c r="G1582" t="s">
        <v>74</v>
      </c>
      <c r="H1582" t="s">
        <v>75</v>
      </c>
      <c r="I1582" t="s"/>
      <c r="J1582" t="s">
        <v>76</v>
      </c>
      <c r="K1582" t="n">
        <v>98</v>
      </c>
      <c r="L1582" t="s">
        <v>77</v>
      </c>
      <c r="M1582" t="s"/>
      <c r="N1582" t="s">
        <v>78</v>
      </c>
      <c r="O1582" t="s">
        <v>79</v>
      </c>
      <c r="P1582" t="s">
        <v>864</v>
      </c>
      <c r="Q1582" t="s"/>
      <c r="R1582" t="s">
        <v>80</v>
      </c>
      <c r="S1582" t="s">
        <v>142</v>
      </c>
      <c r="T1582" t="s">
        <v>82</v>
      </c>
      <c r="U1582" t="s"/>
      <c r="V1582" t="s">
        <v>83</v>
      </c>
      <c r="W1582" t="s">
        <v>84</v>
      </c>
      <c r="X1582" t="s"/>
      <c r="Y1582" t="s">
        <v>85</v>
      </c>
      <c r="Z1582">
        <f>HYPERLINK("https://hotelmonitor-cachepage.eclerx.com/savepage/tk_15432203189894385_sr_2047.html","info")</f>
        <v/>
      </c>
      <c r="AA1582" t="n">
        <v>17099</v>
      </c>
      <c r="AB1582" t="s"/>
      <c r="AC1582" t="s"/>
      <c r="AD1582" t="s">
        <v>86</v>
      </c>
      <c r="AE1582" t="s"/>
      <c r="AF1582" t="s"/>
      <c r="AG1582" t="s"/>
      <c r="AH1582" t="s"/>
      <c r="AI1582" t="s"/>
      <c r="AJ1582" t="s"/>
      <c r="AK1582" t="s">
        <v>87</v>
      </c>
      <c r="AL1582" t="s"/>
      <c r="AM1582" t="s"/>
      <c r="AN1582" t="s">
        <v>87</v>
      </c>
      <c r="AO1582" t="s">
        <v>88</v>
      </c>
      <c r="AP1582" t="n">
        <v>182</v>
      </c>
      <c r="AQ1582" t="s">
        <v>89</v>
      </c>
      <c r="AR1582" t="s">
        <v>105</v>
      </c>
      <c r="AS1582" t="s"/>
      <c r="AT1582" t="s">
        <v>91</v>
      </c>
      <c r="AU1582" t="s"/>
      <c r="AV1582" t="s"/>
      <c r="AW1582" t="s"/>
      <c r="AX1582" t="s"/>
      <c r="AY1582" t="n">
        <v>2268017</v>
      </c>
      <c r="AZ1582" t="s">
        <v>865</v>
      </c>
      <c r="BA1582" t="s"/>
      <c r="BB1582" t="n">
        <v>1194829</v>
      </c>
      <c r="BC1582" t="n">
        <v>-16.543177</v>
      </c>
      <c r="BD1582" t="n">
        <v>28.041628</v>
      </c>
      <c r="BE1582" t="s"/>
      <c r="BF1582" t="s"/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93</v>
      </c>
    </row>
    <row r="1583" spans="1:70">
      <c r="A1583" t="s">
        <v>70</v>
      </c>
      <c r="B1583" t="s">
        <v>71</v>
      </c>
      <c r="C1583" t="s">
        <v>72</v>
      </c>
      <c r="D1583" t="n">
        <v>2</v>
      </c>
      <c r="E1583" t="s">
        <v>863</v>
      </c>
      <c r="F1583" t="n">
        <v>72198</v>
      </c>
      <c r="G1583" t="s">
        <v>74</v>
      </c>
      <c r="H1583" t="s">
        <v>75</v>
      </c>
      <c r="I1583" t="s"/>
      <c r="J1583" t="s">
        <v>76</v>
      </c>
      <c r="K1583" t="n">
        <v>96</v>
      </c>
      <c r="L1583" t="s">
        <v>77</v>
      </c>
      <c r="M1583" t="s"/>
      <c r="N1583" t="s">
        <v>78</v>
      </c>
      <c r="O1583" t="s">
        <v>79</v>
      </c>
      <c r="P1583" t="s">
        <v>864</v>
      </c>
      <c r="Q1583" t="s"/>
      <c r="R1583" t="s">
        <v>80</v>
      </c>
      <c r="S1583" t="s">
        <v>140</v>
      </c>
      <c r="T1583" t="s">
        <v>82</v>
      </c>
      <c r="U1583" t="s"/>
      <c r="V1583" t="s">
        <v>83</v>
      </c>
      <c r="W1583" t="s">
        <v>84</v>
      </c>
      <c r="X1583" t="s"/>
      <c r="Y1583" t="s">
        <v>85</v>
      </c>
      <c r="Z1583">
        <f>HYPERLINK("https://hotelmonitor-cachepage.eclerx.com/savepage/tk_15432203189894385_sr_2047.html","info")</f>
        <v/>
      </c>
      <c r="AA1583" t="n">
        <v>17099</v>
      </c>
      <c r="AB1583" t="s"/>
      <c r="AC1583" t="s"/>
      <c r="AD1583" t="s">
        <v>86</v>
      </c>
      <c r="AE1583" t="s"/>
      <c r="AF1583" t="s"/>
      <c r="AG1583" t="s"/>
      <c r="AH1583" t="s"/>
      <c r="AI1583" t="s"/>
      <c r="AJ1583" t="s"/>
      <c r="AK1583" t="s">
        <v>87</v>
      </c>
      <c r="AL1583" t="s"/>
      <c r="AM1583" t="s"/>
      <c r="AN1583" t="s">
        <v>87</v>
      </c>
      <c r="AO1583" t="s">
        <v>88</v>
      </c>
      <c r="AP1583" t="n">
        <v>182</v>
      </c>
      <c r="AQ1583" t="s">
        <v>89</v>
      </c>
      <c r="AR1583" t="s">
        <v>107</v>
      </c>
      <c r="AS1583" t="s"/>
      <c r="AT1583" t="s">
        <v>91</v>
      </c>
      <c r="AU1583" t="s"/>
      <c r="AV1583" t="s"/>
      <c r="AW1583" t="s"/>
      <c r="AX1583" t="s"/>
      <c r="AY1583" t="n">
        <v>2268017</v>
      </c>
      <c r="AZ1583" t="s">
        <v>865</v>
      </c>
      <c r="BA1583" t="s"/>
      <c r="BB1583" t="n">
        <v>1194829</v>
      </c>
      <c r="BC1583" t="n">
        <v>-16.543177</v>
      </c>
      <c r="BD1583" t="n">
        <v>28.041628</v>
      </c>
      <c r="BE1583" t="s"/>
      <c r="BF1583" t="s"/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93</v>
      </c>
    </row>
    <row r="1584" spans="1:70">
      <c r="A1584" t="s">
        <v>70</v>
      </c>
      <c r="B1584" t="s">
        <v>71</v>
      </c>
      <c r="C1584" t="s">
        <v>72</v>
      </c>
      <c r="D1584" t="n">
        <v>2</v>
      </c>
      <c r="E1584" t="s">
        <v>863</v>
      </c>
      <c r="F1584" t="n">
        <v>72198</v>
      </c>
      <c r="G1584" t="s">
        <v>74</v>
      </c>
      <c r="H1584" t="s">
        <v>75</v>
      </c>
      <c r="I1584" t="s"/>
      <c r="J1584" t="s">
        <v>76</v>
      </c>
      <c r="K1584" t="n">
        <v>96</v>
      </c>
      <c r="L1584" t="s">
        <v>77</v>
      </c>
      <c r="M1584" t="s"/>
      <c r="N1584" t="s">
        <v>78</v>
      </c>
      <c r="O1584" t="s">
        <v>79</v>
      </c>
      <c r="P1584" t="s">
        <v>864</v>
      </c>
      <c r="Q1584" t="s"/>
      <c r="R1584" t="s">
        <v>80</v>
      </c>
      <c r="S1584" t="s">
        <v>140</v>
      </c>
      <c r="T1584" t="s">
        <v>82</v>
      </c>
      <c r="U1584" t="s"/>
      <c r="V1584" t="s">
        <v>83</v>
      </c>
      <c r="W1584" t="s">
        <v>84</v>
      </c>
      <c r="X1584" t="s"/>
      <c r="Y1584" t="s">
        <v>85</v>
      </c>
      <c r="Z1584">
        <f>HYPERLINK("https://hotelmonitor-cachepage.eclerx.com/savepage/tk_15432203189894385_sr_2047.html","info")</f>
        <v/>
      </c>
      <c r="AA1584" t="n">
        <v>17099</v>
      </c>
      <c r="AB1584" t="s"/>
      <c r="AC1584" t="s"/>
      <c r="AD1584" t="s">
        <v>86</v>
      </c>
      <c r="AE1584" t="s"/>
      <c r="AF1584" t="s"/>
      <c r="AG1584" t="s"/>
      <c r="AH1584" t="s"/>
      <c r="AI1584" t="s"/>
      <c r="AJ1584" t="s"/>
      <c r="AK1584" t="s">
        <v>87</v>
      </c>
      <c r="AL1584" t="s"/>
      <c r="AM1584" t="s"/>
      <c r="AN1584" t="s">
        <v>87</v>
      </c>
      <c r="AO1584" t="s">
        <v>88</v>
      </c>
      <c r="AP1584" t="n">
        <v>182</v>
      </c>
      <c r="AQ1584" t="s">
        <v>89</v>
      </c>
      <c r="AR1584" t="s">
        <v>101</v>
      </c>
      <c r="AS1584" t="s"/>
      <c r="AT1584" t="s">
        <v>91</v>
      </c>
      <c r="AU1584" t="s"/>
      <c r="AV1584" t="s"/>
      <c r="AW1584" t="s"/>
      <c r="AX1584" t="s"/>
      <c r="AY1584" t="n">
        <v>2268017</v>
      </c>
      <c r="AZ1584" t="s">
        <v>865</v>
      </c>
      <c r="BA1584" t="s"/>
      <c r="BB1584" t="n">
        <v>1194829</v>
      </c>
      <c r="BC1584" t="n">
        <v>-16.543177</v>
      </c>
      <c r="BD1584" t="n">
        <v>28.041628</v>
      </c>
      <c r="BE1584" t="s"/>
      <c r="BF1584" t="s"/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93</v>
      </c>
    </row>
    <row r="1585" spans="1:70">
      <c r="A1585" t="s">
        <v>70</v>
      </c>
      <c r="B1585" t="s">
        <v>71</v>
      </c>
      <c r="C1585" t="s">
        <v>72</v>
      </c>
      <c r="D1585" t="n">
        <v>2</v>
      </c>
      <c r="E1585" t="s">
        <v>863</v>
      </c>
      <c r="F1585" t="n">
        <v>72198</v>
      </c>
      <c r="G1585" t="s">
        <v>74</v>
      </c>
      <c r="H1585" t="s">
        <v>75</v>
      </c>
      <c r="I1585" t="s"/>
      <c r="J1585" t="s">
        <v>76</v>
      </c>
      <c r="K1585" t="n">
        <v>94</v>
      </c>
      <c r="L1585" t="s">
        <v>77</v>
      </c>
      <c r="M1585" t="s"/>
      <c r="N1585" t="s">
        <v>78</v>
      </c>
      <c r="O1585" t="s">
        <v>79</v>
      </c>
      <c r="P1585" t="s">
        <v>864</v>
      </c>
      <c r="Q1585" t="s"/>
      <c r="R1585" t="s">
        <v>80</v>
      </c>
      <c r="S1585" t="s">
        <v>237</v>
      </c>
      <c r="T1585" t="s">
        <v>82</v>
      </c>
      <c r="U1585" t="s"/>
      <c r="V1585" t="s">
        <v>83</v>
      </c>
      <c r="W1585" t="s">
        <v>84</v>
      </c>
      <c r="X1585" t="s"/>
      <c r="Y1585" t="s">
        <v>85</v>
      </c>
      <c r="Z1585">
        <f>HYPERLINK("https://hotelmonitor-cachepage.eclerx.com/savepage/tk_15432203189894385_sr_2047.html","info")</f>
        <v/>
      </c>
      <c r="AA1585" t="n">
        <v>17099</v>
      </c>
      <c r="AB1585" t="s"/>
      <c r="AC1585" t="s"/>
      <c r="AD1585" t="s">
        <v>86</v>
      </c>
      <c r="AE1585" t="s"/>
      <c r="AF1585" t="s"/>
      <c r="AG1585" t="s"/>
      <c r="AH1585" t="s"/>
      <c r="AI1585" t="s"/>
      <c r="AJ1585" t="s"/>
      <c r="AK1585" t="s">
        <v>87</v>
      </c>
      <c r="AL1585" t="s"/>
      <c r="AM1585" t="s"/>
      <c r="AN1585" t="s">
        <v>87</v>
      </c>
      <c r="AO1585" t="s">
        <v>88</v>
      </c>
      <c r="AP1585" t="n">
        <v>182</v>
      </c>
      <c r="AQ1585" t="s">
        <v>89</v>
      </c>
      <c r="AR1585" t="s">
        <v>111</v>
      </c>
      <c r="AS1585" t="s"/>
      <c r="AT1585" t="s">
        <v>91</v>
      </c>
      <c r="AU1585" t="s"/>
      <c r="AV1585" t="s"/>
      <c r="AW1585" t="s"/>
      <c r="AX1585" t="s"/>
      <c r="AY1585" t="n">
        <v>2268017</v>
      </c>
      <c r="AZ1585" t="s">
        <v>865</v>
      </c>
      <c r="BA1585" t="s"/>
      <c r="BB1585" t="n">
        <v>1194829</v>
      </c>
      <c r="BC1585" t="n">
        <v>-16.543177</v>
      </c>
      <c r="BD1585" t="n">
        <v>28.041628</v>
      </c>
      <c r="BE1585" t="s"/>
      <c r="BF1585" t="s"/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93</v>
      </c>
    </row>
    <row r="1586" spans="1:70">
      <c r="A1586" t="s">
        <v>70</v>
      </c>
      <c r="B1586" t="s">
        <v>71</v>
      </c>
      <c r="C1586" t="s">
        <v>72</v>
      </c>
      <c r="D1586" t="n">
        <v>2</v>
      </c>
      <c r="E1586" t="s">
        <v>863</v>
      </c>
      <c r="F1586" t="n">
        <v>72198</v>
      </c>
      <c r="G1586" t="s">
        <v>74</v>
      </c>
      <c r="H1586" t="s">
        <v>75</v>
      </c>
      <c r="I1586" t="s"/>
      <c r="J1586" t="s">
        <v>76</v>
      </c>
      <c r="K1586" t="n">
        <v>95</v>
      </c>
      <c r="L1586" t="s">
        <v>77</v>
      </c>
      <c r="M1586" t="s"/>
      <c r="N1586" t="s">
        <v>78</v>
      </c>
      <c r="O1586" t="s">
        <v>79</v>
      </c>
      <c r="P1586" t="s">
        <v>864</v>
      </c>
      <c r="Q1586" t="s"/>
      <c r="R1586" t="s">
        <v>80</v>
      </c>
      <c r="S1586" t="s">
        <v>139</v>
      </c>
      <c r="T1586" t="s">
        <v>82</v>
      </c>
      <c r="U1586" t="s"/>
      <c r="V1586" t="s">
        <v>83</v>
      </c>
      <c r="W1586" t="s">
        <v>84</v>
      </c>
      <c r="X1586" t="s"/>
      <c r="Y1586" t="s">
        <v>85</v>
      </c>
      <c r="Z1586">
        <f>HYPERLINK("https://hotelmonitor-cachepage.eclerx.com/savepage/tk_15432203189894385_sr_2047.html","info")</f>
        <v/>
      </c>
      <c r="AA1586" t="n">
        <v>17099</v>
      </c>
      <c r="AB1586" t="s"/>
      <c r="AC1586" t="s"/>
      <c r="AD1586" t="s">
        <v>86</v>
      </c>
      <c r="AE1586" t="s"/>
      <c r="AF1586" t="s"/>
      <c r="AG1586" t="s"/>
      <c r="AH1586" t="s"/>
      <c r="AI1586" t="s"/>
      <c r="AJ1586" t="s"/>
      <c r="AK1586" t="s">
        <v>87</v>
      </c>
      <c r="AL1586" t="s"/>
      <c r="AM1586" t="s"/>
      <c r="AN1586" t="s">
        <v>87</v>
      </c>
      <c r="AO1586" t="s">
        <v>88</v>
      </c>
      <c r="AP1586" t="n">
        <v>182</v>
      </c>
      <c r="AQ1586" t="s">
        <v>89</v>
      </c>
      <c r="AR1586" t="s">
        <v>115</v>
      </c>
      <c r="AS1586" t="s"/>
      <c r="AT1586" t="s">
        <v>91</v>
      </c>
      <c r="AU1586" t="s"/>
      <c r="AV1586" t="s"/>
      <c r="AW1586" t="s"/>
      <c r="AX1586" t="s"/>
      <c r="AY1586" t="n">
        <v>2268017</v>
      </c>
      <c r="AZ1586" t="s">
        <v>865</v>
      </c>
      <c r="BA1586" t="s"/>
      <c r="BB1586" t="n">
        <v>1194829</v>
      </c>
      <c r="BC1586" t="n">
        <v>-16.543177</v>
      </c>
      <c r="BD1586" t="n">
        <v>28.041628</v>
      </c>
      <c r="BE1586" t="s"/>
      <c r="BF1586" t="s"/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93</v>
      </c>
    </row>
    <row r="1587" spans="1:70">
      <c r="A1587" t="s">
        <v>70</v>
      </c>
      <c r="B1587" t="s">
        <v>71</v>
      </c>
      <c r="C1587" t="s">
        <v>72</v>
      </c>
      <c r="D1587" t="n">
        <v>2</v>
      </c>
      <c r="E1587" t="s">
        <v>866</v>
      </c>
      <c r="F1587" t="n">
        <v>-1</v>
      </c>
      <c r="G1587" t="s">
        <v>74</v>
      </c>
      <c r="H1587" t="s">
        <v>75</v>
      </c>
      <c r="I1587" t="s"/>
      <c r="J1587" t="s">
        <v>76</v>
      </c>
      <c r="K1587" t="n">
        <v>49</v>
      </c>
      <c r="L1587" t="s">
        <v>77</v>
      </c>
      <c r="M1587" t="s"/>
      <c r="N1587" t="s">
        <v>78</v>
      </c>
      <c r="O1587" t="s">
        <v>79</v>
      </c>
      <c r="P1587" t="s">
        <v>866</v>
      </c>
      <c r="Q1587" t="s"/>
      <c r="R1587" t="s">
        <v>80</v>
      </c>
      <c r="S1587" t="s">
        <v>201</v>
      </c>
      <c r="T1587" t="s">
        <v>82</v>
      </c>
      <c r="U1587" t="s"/>
      <c r="V1587" t="s">
        <v>83</v>
      </c>
      <c r="W1587" t="s">
        <v>84</v>
      </c>
      <c r="X1587" t="s"/>
      <c r="Y1587" t="s">
        <v>85</v>
      </c>
      <c r="Z1587">
        <f>HYPERLINK("https://hotelmonitor-cachepage.eclerx.com/savepage/tk_15432232999466093_sr_2047.html","info")</f>
        <v/>
      </c>
      <c r="AA1587" t="n">
        <v>-6535155</v>
      </c>
      <c r="AB1587" t="s"/>
      <c r="AC1587" t="s"/>
      <c r="AD1587" t="s">
        <v>86</v>
      </c>
      <c r="AE1587" t="s"/>
      <c r="AF1587" t="s"/>
      <c r="AG1587" t="s"/>
      <c r="AH1587" t="s"/>
      <c r="AI1587" t="s"/>
      <c r="AJ1587" t="s"/>
      <c r="AK1587" t="s">
        <v>87</v>
      </c>
      <c r="AL1587" t="s"/>
      <c r="AM1587" t="s"/>
      <c r="AN1587" t="s">
        <v>87</v>
      </c>
      <c r="AO1587" t="s">
        <v>88</v>
      </c>
      <c r="AP1587" t="n">
        <v>601</v>
      </c>
      <c r="AQ1587" t="s">
        <v>89</v>
      </c>
      <c r="AR1587" t="s">
        <v>96</v>
      </c>
      <c r="AS1587" t="s"/>
      <c r="AT1587" t="s">
        <v>91</v>
      </c>
      <c r="AU1587" t="s"/>
      <c r="AV1587" t="s"/>
      <c r="AW1587" t="s"/>
      <c r="AX1587" t="s"/>
      <c r="AY1587" t="n">
        <v>6535155</v>
      </c>
      <c r="AZ1587" t="s"/>
      <c r="BA1587" t="s"/>
      <c r="BB1587" t="n">
        <v>3427142</v>
      </c>
      <c r="BC1587" t="s"/>
      <c r="BD1587" t="s"/>
      <c r="BE1587" t="s"/>
      <c r="BF1587" t="s"/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93</v>
      </c>
    </row>
    <row r="1588" spans="1:70">
      <c r="A1588" t="s">
        <v>70</v>
      </c>
      <c r="B1588" t="s">
        <v>71</v>
      </c>
      <c r="C1588" t="s">
        <v>72</v>
      </c>
      <c r="D1588" t="n">
        <v>2</v>
      </c>
      <c r="E1588" t="s">
        <v>866</v>
      </c>
      <c r="F1588" t="n">
        <v>-1</v>
      </c>
      <c r="G1588" t="s">
        <v>74</v>
      </c>
      <c r="H1588" t="s">
        <v>75</v>
      </c>
      <c r="I1588" t="s"/>
      <c r="J1588" t="s">
        <v>76</v>
      </c>
      <c r="K1588" t="n">
        <v>49</v>
      </c>
      <c r="L1588" t="s">
        <v>77</v>
      </c>
      <c r="M1588" t="s"/>
      <c r="N1588" t="s">
        <v>78</v>
      </c>
      <c r="O1588" t="s">
        <v>79</v>
      </c>
      <c r="P1588" t="s">
        <v>866</v>
      </c>
      <c r="Q1588" t="s"/>
      <c r="R1588" t="s">
        <v>80</v>
      </c>
      <c r="S1588" t="s">
        <v>201</v>
      </c>
      <c r="T1588" t="s">
        <v>82</v>
      </c>
      <c r="U1588" t="s"/>
      <c r="V1588" t="s">
        <v>83</v>
      </c>
      <c r="W1588" t="s">
        <v>84</v>
      </c>
      <c r="X1588" t="s"/>
      <c r="Y1588" t="s">
        <v>85</v>
      </c>
      <c r="Z1588">
        <f>HYPERLINK("https://hotelmonitor-cachepage.eclerx.com/savepage/tk_15432232999466093_sr_2047.html","info")</f>
        <v/>
      </c>
      <c r="AA1588" t="n">
        <v>-6535155</v>
      </c>
      <c r="AB1588" t="s"/>
      <c r="AC1588" t="s"/>
      <c r="AD1588" t="s">
        <v>86</v>
      </c>
      <c r="AE1588" t="s"/>
      <c r="AF1588" t="s"/>
      <c r="AG1588" t="s"/>
      <c r="AH1588" t="s"/>
      <c r="AI1588" t="s"/>
      <c r="AJ1588" t="s"/>
      <c r="AK1588" t="s">
        <v>87</v>
      </c>
      <c r="AL1588" t="s"/>
      <c r="AM1588" t="s"/>
      <c r="AN1588" t="s">
        <v>87</v>
      </c>
      <c r="AO1588" t="s">
        <v>88</v>
      </c>
      <c r="AP1588" t="n">
        <v>601</v>
      </c>
      <c r="AQ1588" t="s">
        <v>89</v>
      </c>
      <c r="AR1588" t="s">
        <v>96</v>
      </c>
      <c r="AS1588" t="s"/>
      <c r="AT1588" t="s">
        <v>91</v>
      </c>
      <c r="AU1588" t="s"/>
      <c r="AV1588" t="s"/>
      <c r="AW1588" t="s"/>
      <c r="AX1588" t="s"/>
      <c r="AY1588" t="n">
        <v>6535155</v>
      </c>
      <c r="AZ1588" t="s"/>
      <c r="BA1588" t="s"/>
      <c r="BB1588" t="n">
        <v>3427142</v>
      </c>
      <c r="BC1588" t="s"/>
      <c r="BD1588" t="s"/>
      <c r="BE1588" t="s"/>
      <c r="BF1588" t="s"/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93</v>
      </c>
    </row>
    <row r="1589" spans="1:70">
      <c r="A1589" t="s">
        <v>70</v>
      </c>
      <c r="B1589" t="s">
        <v>71</v>
      </c>
      <c r="C1589" t="s">
        <v>72</v>
      </c>
      <c r="D1589" t="n">
        <v>2</v>
      </c>
      <c r="E1589" t="s">
        <v>867</v>
      </c>
      <c r="F1589" t="n">
        <v>72242</v>
      </c>
      <c r="G1589" t="s">
        <v>74</v>
      </c>
      <c r="H1589" t="s">
        <v>75</v>
      </c>
      <c r="I1589" t="s"/>
      <c r="J1589" t="s">
        <v>76</v>
      </c>
      <c r="K1589" t="n">
        <v>57</v>
      </c>
      <c r="L1589" t="s">
        <v>77</v>
      </c>
      <c r="M1589" t="s"/>
      <c r="N1589" t="s">
        <v>78</v>
      </c>
      <c r="O1589" t="s">
        <v>79</v>
      </c>
      <c r="P1589" t="s">
        <v>868</v>
      </c>
      <c r="Q1589" t="s"/>
      <c r="R1589" t="s">
        <v>80</v>
      </c>
      <c r="S1589" t="s">
        <v>375</v>
      </c>
      <c r="T1589" t="s">
        <v>82</v>
      </c>
      <c r="U1589" t="s"/>
      <c r="V1589" t="s">
        <v>83</v>
      </c>
      <c r="W1589" t="s">
        <v>84</v>
      </c>
      <c r="X1589" t="s"/>
      <c r="Y1589" t="s">
        <v>85</v>
      </c>
      <c r="Z1589">
        <f>HYPERLINK("https://hotelmonitor-cachepage.eclerx.com/savepage/tk_1543220312145983_sr_2047.html","info")</f>
        <v/>
      </c>
      <c r="AA1589" t="n">
        <v>1968</v>
      </c>
      <c r="AB1589" t="s"/>
      <c r="AC1589" t="s"/>
      <c r="AD1589" t="s">
        <v>86</v>
      </c>
      <c r="AE1589" t="s"/>
      <c r="AF1589" t="s"/>
      <c r="AG1589" t="s"/>
      <c r="AH1589" t="s"/>
      <c r="AI1589" t="s"/>
      <c r="AJ1589" t="s"/>
      <c r="AK1589" t="s">
        <v>87</v>
      </c>
      <c r="AL1589" t="s"/>
      <c r="AM1589" t="s"/>
      <c r="AN1589" t="s">
        <v>87</v>
      </c>
      <c r="AO1589" t="s">
        <v>88</v>
      </c>
      <c r="AP1589" t="n">
        <v>181</v>
      </c>
      <c r="AQ1589" t="s">
        <v>89</v>
      </c>
      <c r="AR1589" t="s">
        <v>96</v>
      </c>
      <c r="AS1589" t="s"/>
      <c r="AT1589" t="s">
        <v>91</v>
      </c>
      <c r="AU1589" t="s"/>
      <c r="AV1589" t="s"/>
      <c r="AW1589" t="s"/>
      <c r="AX1589" t="s"/>
      <c r="AY1589" t="n">
        <v>2268196</v>
      </c>
      <c r="AZ1589" t="s">
        <v>869</v>
      </c>
      <c r="BA1589" t="s"/>
      <c r="BB1589" t="n">
        <v>264723</v>
      </c>
      <c r="BC1589" t="n">
        <v>-16.548927</v>
      </c>
      <c r="BD1589" t="n">
        <v>28.417171</v>
      </c>
      <c r="BE1589" t="s"/>
      <c r="BF1589" t="s"/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93</v>
      </c>
    </row>
    <row r="1590" spans="1:70">
      <c r="A1590" t="s">
        <v>70</v>
      </c>
      <c r="B1590" t="s">
        <v>71</v>
      </c>
      <c r="C1590" t="s">
        <v>72</v>
      </c>
      <c r="D1590" t="n">
        <v>2</v>
      </c>
      <c r="E1590" t="s">
        <v>867</v>
      </c>
      <c r="F1590" t="n">
        <v>72242</v>
      </c>
      <c r="G1590" t="s">
        <v>74</v>
      </c>
      <c r="H1590" t="s">
        <v>75</v>
      </c>
      <c r="I1590" t="s"/>
      <c r="J1590" t="s">
        <v>76</v>
      </c>
      <c r="K1590" t="n">
        <v>57</v>
      </c>
      <c r="L1590" t="s">
        <v>77</v>
      </c>
      <c r="M1590" t="s"/>
      <c r="N1590" t="s">
        <v>78</v>
      </c>
      <c r="O1590" t="s">
        <v>79</v>
      </c>
      <c r="P1590" t="s">
        <v>868</v>
      </c>
      <c r="Q1590" t="s"/>
      <c r="R1590" t="s">
        <v>80</v>
      </c>
      <c r="S1590" t="s">
        <v>375</v>
      </c>
      <c r="T1590" t="s">
        <v>82</v>
      </c>
      <c r="U1590" t="s"/>
      <c r="V1590" t="s">
        <v>83</v>
      </c>
      <c r="W1590" t="s">
        <v>84</v>
      </c>
      <c r="X1590" t="s"/>
      <c r="Y1590" t="s">
        <v>85</v>
      </c>
      <c r="Z1590">
        <f>HYPERLINK("https://hotelmonitor-cachepage.eclerx.com/savepage/tk_1543220312145983_sr_2047.html","info")</f>
        <v/>
      </c>
      <c r="AA1590" t="n">
        <v>1968</v>
      </c>
      <c r="AB1590" t="s"/>
      <c r="AC1590" t="s"/>
      <c r="AD1590" t="s">
        <v>86</v>
      </c>
      <c r="AE1590" t="s"/>
      <c r="AF1590" t="s"/>
      <c r="AG1590" t="s"/>
      <c r="AH1590" t="s"/>
      <c r="AI1590" t="s"/>
      <c r="AJ1590" t="s"/>
      <c r="AK1590" t="s">
        <v>87</v>
      </c>
      <c r="AL1590" t="s"/>
      <c r="AM1590" t="s"/>
      <c r="AN1590" t="s">
        <v>87</v>
      </c>
      <c r="AO1590" t="s">
        <v>88</v>
      </c>
      <c r="AP1590" t="n">
        <v>181</v>
      </c>
      <c r="AQ1590" t="s">
        <v>89</v>
      </c>
      <c r="AR1590" t="s">
        <v>96</v>
      </c>
      <c r="AS1590" t="s"/>
      <c r="AT1590" t="s">
        <v>91</v>
      </c>
      <c r="AU1590" t="s"/>
      <c r="AV1590" t="s"/>
      <c r="AW1590" t="s"/>
      <c r="AX1590" t="s"/>
      <c r="AY1590" t="n">
        <v>2268196</v>
      </c>
      <c r="AZ1590" t="s">
        <v>869</v>
      </c>
      <c r="BA1590" t="s"/>
      <c r="BB1590" t="n">
        <v>264723</v>
      </c>
      <c r="BC1590" t="n">
        <v>-16.548927</v>
      </c>
      <c r="BD1590" t="n">
        <v>28.417171</v>
      </c>
      <c r="BE1590" t="s"/>
      <c r="BF1590" t="s"/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93</v>
      </c>
    </row>
    <row r="1591" spans="1:70">
      <c r="A1591" t="s">
        <v>70</v>
      </c>
      <c r="B1591" t="s">
        <v>71</v>
      </c>
      <c r="C1591" t="s">
        <v>72</v>
      </c>
      <c r="D1591" t="n">
        <v>2</v>
      </c>
      <c r="E1591" t="s">
        <v>870</v>
      </c>
      <c r="F1591" t="s"/>
      <c r="G1591" t="s">
        <v>74</v>
      </c>
      <c r="H1591" t="s">
        <v>75</v>
      </c>
      <c r="I1591" t="s"/>
      <c r="J1591" t="s">
        <v>76</v>
      </c>
      <c r="K1591" t="n">
        <v>34</v>
      </c>
      <c r="L1591" t="s">
        <v>77</v>
      </c>
      <c r="M1591" t="s"/>
      <c r="N1591" t="s">
        <v>78</v>
      </c>
      <c r="O1591" t="s">
        <v>79</v>
      </c>
      <c r="P1591" t="s">
        <v>870</v>
      </c>
      <c r="Q1591" t="s"/>
      <c r="R1591" t="s">
        <v>80</v>
      </c>
      <c r="S1591" t="s">
        <v>499</v>
      </c>
      <c r="T1591" t="s">
        <v>82</v>
      </c>
      <c r="U1591" t="s"/>
      <c r="V1591" t="s">
        <v>83</v>
      </c>
      <c r="W1591" t="s">
        <v>84</v>
      </c>
      <c r="X1591" t="s"/>
      <c r="Y1591" t="s">
        <v>85</v>
      </c>
      <c r="Z1591">
        <f>HYPERLINK("https://hotelmonitor-cachepage.eclerx.com/savepage/tk_15432206575868707_sr_2047.html","info")</f>
        <v/>
      </c>
      <c r="AA1591" t="s"/>
      <c r="AB1591" t="s"/>
      <c r="AC1591" t="s"/>
      <c r="AD1591" t="s">
        <v>86</v>
      </c>
      <c r="AE1591" t="s"/>
      <c r="AF1591" t="s"/>
      <c r="AG1591" t="s"/>
      <c r="AH1591" t="s"/>
      <c r="AI1591" t="s"/>
      <c r="AJ1591" t="s"/>
      <c r="AK1591" t="s">
        <v>87</v>
      </c>
      <c r="AL1591" t="s"/>
      <c r="AM1591" t="s"/>
      <c r="AN1591" t="s">
        <v>87</v>
      </c>
      <c r="AO1591" t="s">
        <v>88</v>
      </c>
      <c r="AP1591" t="n">
        <v>230</v>
      </c>
      <c r="AQ1591" t="s">
        <v>89</v>
      </c>
      <c r="AR1591" t="s">
        <v>121</v>
      </c>
      <c r="AS1591" t="s"/>
      <c r="AT1591" t="s">
        <v>91</v>
      </c>
      <c r="AU1591" t="s"/>
      <c r="AV1591" t="s"/>
      <c r="AW1591" t="s"/>
      <c r="AX1591" t="s"/>
      <c r="AY1591" t="s"/>
      <c r="AZ1591" t="s"/>
      <c r="BA1591" t="s"/>
      <c r="BB1591" t="s"/>
      <c r="BC1591" t="s"/>
      <c r="BD1591" t="s"/>
      <c r="BE1591" t="s"/>
      <c r="BF1591" t="s"/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93</v>
      </c>
    </row>
    <row r="1592" spans="1:70">
      <c r="A1592" t="s">
        <v>70</v>
      </c>
      <c r="B1592" t="s">
        <v>71</v>
      </c>
      <c r="C1592" t="s">
        <v>72</v>
      </c>
      <c r="D1592" t="n">
        <v>2</v>
      </c>
      <c r="E1592" t="s">
        <v>871</v>
      </c>
      <c r="F1592" t="n">
        <v>-1</v>
      </c>
      <c r="G1592" t="s">
        <v>74</v>
      </c>
      <c r="H1592" t="s">
        <v>75</v>
      </c>
      <c r="I1592" t="s"/>
      <c r="J1592" t="s">
        <v>76</v>
      </c>
      <c r="K1592" t="n">
        <v>45</v>
      </c>
      <c r="L1592" t="s">
        <v>77</v>
      </c>
      <c r="M1592" t="s"/>
      <c r="N1592" t="s">
        <v>78</v>
      </c>
      <c r="O1592" t="s">
        <v>79</v>
      </c>
      <c r="P1592" t="s">
        <v>871</v>
      </c>
      <c r="Q1592" t="s"/>
      <c r="R1592" t="s">
        <v>80</v>
      </c>
      <c r="S1592" t="s">
        <v>332</v>
      </c>
      <c r="T1592" t="s">
        <v>82</v>
      </c>
      <c r="U1592" t="s"/>
      <c r="V1592" t="s">
        <v>83</v>
      </c>
      <c r="W1592" t="s">
        <v>84</v>
      </c>
      <c r="X1592" t="s"/>
      <c r="Y1592" t="s">
        <v>85</v>
      </c>
      <c r="Z1592">
        <f>HYPERLINK("https://hotelmonitor-cachepage.eclerx.com/savepage/tk_15432224966885226_sr_2047.html","info")</f>
        <v/>
      </c>
      <c r="AA1592" t="n">
        <v>-6529567</v>
      </c>
      <c r="AB1592" t="s"/>
      <c r="AC1592" t="s"/>
      <c r="AD1592" t="s">
        <v>86</v>
      </c>
      <c r="AE1592" t="s"/>
      <c r="AF1592" t="s"/>
      <c r="AG1592" t="s"/>
      <c r="AH1592" t="s"/>
      <c r="AI1592" t="s"/>
      <c r="AJ1592" t="s"/>
      <c r="AK1592" t="s">
        <v>87</v>
      </c>
      <c r="AL1592" t="s"/>
      <c r="AM1592" t="s"/>
      <c r="AN1592" t="s">
        <v>87</v>
      </c>
      <c r="AO1592" t="s">
        <v>88</v>
      </c>
      <c r="AP1592" t="n">
        <v>487</v>
      </c>
      <c r="AQ1592" t="s">
        <v>89</v>
      </c>
      <c r="AR1592" t="s">
        <v>96</v>
      </c>
      <c r="AS1592" t="s"/>
      <c r="AT1592" t="s">
        <v>91</v>
      </c>
      <c r="AU1592" t="s"/>
      <c r="AV1592" t="s"/>
      <c r="AW1592" t="s"/>
      <c r="AX1592" t="s"/>
      <c r="AY1592" t="n">
        <v>6529567</v>
      </c>
      <c r="AZ1592" t="s"/>
      <c r="BA1592" t="s"/>
      <c r="BB1592" t="n">
        <v>2098727</v>
      </c>
      <c r="BC1592" t="s"/>
      <c r="BD1592" t="s"/>
      <c r="BE1592" t="s"/>
      <c r="BF1592" t="s"/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93</v>
      </c>
    </row>
    <row r="1593" spans="1:70">
      <c r="A1593" t="s">
        <v>70</v>
      </c>
      <c r="B1593" t="s">
        <v>71</v>
      </c>
      <c r="C1593" t="s">
        <v>72</v>
      </c>
      <c r="D1593" t="n">
        <v>2</v>
      </c>
      <c r="E1593" t="s">
        <v>871</v>
      </c>
      <c r="F1593" t="n">
        <v>-1</v>
      </c>
      <c r="G1593" t="s">
        <v>74</v>
      </c>
      <c r="H1593" t="s">
        <v>75</v>
      </c>
      <c r="I1593" t="s"/>
      <c r="J1593" t="s">
        <v>76</v>
      </c>
      <c r="K1593" t="n">
        <v>45</v>
      </c>
      <c r="L1593" t="s">
        <v>77</v>
      </c>
      <c r="M1593" t="s"/>
      <c r="N1593" t="s">
        <v>78</v>
      </c>
      <c r="O1593" t="s">
        <v>79</v>
      </c>
      <c r="P1593" t="s">
        <v>871</v>
      </c>
      <c r="Q1593" t="s"/>
      <c r="R1593" t="s">
        <v>80</v>
      </c>
      <c r="S1593" t="s">
        <v>332</v>
      </c>
      <c r="T1593" t="s">
        <v>82</v>
      </c>
      <c r="U1593" t="s"/>
      <c r="V1593" t="s">
        <v>83</v>
      </c>
      <c r="W1593" t="s">
        <v>84</v>
      </c>
      <c r="X1593" t="s"/>
      <c r="Y1593" t="s">
        <v>85</v>
      </c>
      <c r="Z1593">
        <f>HYPERLINK("https://hotelmonitor-cachepage.eclerx.com/savepage/tk_15432224966885226_sr_2047.html","info")</f>
        <v/>
      </c>
      <c r="AA1593" t="n">
        <v>-6529567</v>
      </c>
      <c r="AB1593" t="s"/>
      <c r="AC1593" t="s"/>
      <c r="AD1593" t="s">
        <v>86</v>
      </c>
      <c r="AE1593" t="s"/>
      <c r="AF1593" t="s"/>
      <c r="AG1593" t="s"/>
      <c r="AH1593" t="s"/>
      <c r="AI1593" t="s"/>
      <c r="AJ1593" t="s"/>
      <c r="AK1593" t="s">
        <v>87</v>
      </c>
      <c r="AL1593" t="s"/>
      <c r="AM1593" t="s"/>
      <c r="AN1593" t="s">
        <v>87</v>
      </c>
      <c r="AO1593" t="s">
        <v>88</v>
      </c>
      <c r="AP1593" t="n">
        <v>487</v>
      </c>
      <c r="AQ1593" t="s">
        <v>89</v>
      </c>
      <c r="AR1593" t="s">
        <v>96</v>
      </c>
      <c r="AS1593" t="s"/>
      <c r="AT1593" t="s">
        <v>91</v>
      </c>
      <c r="AU1593" t="s"/>
      <c r="AV1593" t="s"/>
      <c r="AW1593" t="s"/>
      <c r="AX1593" t="s"/>
      <c r="AY1593" t="n">
        <v>6529567</v>
      </c>
      <c r="AZ1593" t="s"/>
      <c r="BA1593" t="s"/>
      <c r="BB1593" t="n">
        <v>2098727</v>
      </c>
      <c r="BC1593" t="s"/>
      <c r="BD1593" t="s"/>
      <c r="BE1593" t="s"/>
      <c r="BF1593" t="s"/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93</v>
      </c>
    </row>
    <row r="1594" spans="1:70">
      <c r="A1594" t="s">
        <v>70</v>
      </c>
      <c r="B1594" t="s">
        <v>71</v>
      </c>
      <c r="C1594" t="s">
        <v>72</v>
      </c>
      <c r="D1594" t="n">
        <v>2</v>
      </c>
      <c r="E1594" t="s">
        <v>871</v>
      </c>
      <c r="F1594" t="n">
        <v>-1</v>
      </c>
      <c r="G1594" t="s">
        <v>74</v>
      </c>
      <c r="H1594" t="s">
        <v>75</v>
      </c>
      <c r="I1594" t="s"/>
      <c r="J1594" t="s">
        <v>76</v>
      </c>
      <c r="K1594" t="n">
        <v>75</v>
      </c>
      <c r="L1594" t="s">
        <v>77</v>
      </c>
      <c r="M1594" t="s"/>
      <c r="N1594" t="s">
        <v>78</v>
      </c>
      <c r="O1594" t="s">
        <v>79</v>
      </c>
      <c r="P1594" t="s">
        <v>871</v>
      </c>
      <c r="Q1594" t="s"/>
      <c r="R1594" t="s">
        <v>80</v>
      </c>
      <c r="S1594" t="s">
        <v>160</v>
      </c>
      <c r="T1594" t="s">
        <v>82</v>
      </c>
      <c r="U1594" t="s"/>
      <c r="V1594" t="s">
        <v>83</v>
      </c>
      <c r="W1594" t="s">
        <v>84</v>
      </c>
      <c r="X1594" t="s"/>
      <c r="Y1594" t="s">
        <v>85</v>
      </c>
      <c r="Z1594">
        <f>HYPERLINK("https://hotelmonitor-cachepage.eclerx.com/savepage/tk_15432224966885226_sr_2047.html","info")</f>
        <v/>
      </c>
      <c r="AA1594" t="n">
        <v>-6529567</v>
      </c>
      <c r="AB1594" t="s"/>
      <c r="AC1594" t="s"/>
      <c r="AD1594" t="s">
        <v>86</v>
      </c>
      <c r="AE1594" t="s"/>
      <c r="AF1594" t="s"/>
      <c r="AG1594" t="s"/>
      <c r="AH1594" t="s"/>
      <c r="AI1594" t="s"/>
      <c r="AJ1594" t="s"/>
      <c r="AK1594" t="s">
        <v>87</v>
      </c>
      <c r="AL1594" t="s"/>
      <c r="AM1594" t="s"/>
      <c r="AN1594" t="s">
        <v>87</v>
      </c>
      <c r="AO1594" t="s">
        <v>88</v>
      </c>
      <c r="AP1594" t="n">
        <v>487</v>
      </c>
      <c r="AQ1594" t="s">
        <v>89</v>
      </c>
      <c r="AR1594" t="s">
        <v>107</v>
      </c>
      <c r="AS1594" t="s"/>
      <c r="AT1594" t="s">
        <v>91</v>
      </c>
      <c r="AU1594" t="s"/>
      <c r="AV1594" t="s"/>
      <c r="AW1594" t="s"/>
      <c r="AX1594" t="s"/>
      <c r="AY1594" t="n">
        <v>6529567</v>
      </c>
      <c r="AZ1594" t="s"/>
      <c r="BA1594" t="s"/>
      <c r="BB1594" t="n">
        <v>2098727</v>
      </c>
      <c r="BC1594" t="s"/>
      <c r="BD1594" t="s"/>
      <c r="BE1594" t="s"/>
      <c r="BF1594" t="s"/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93</v>
      </c>
    </row>
    <row r="1595" spans="1:70">
      <c r="A1595" t="s">
        <v>70</v>
      </c>
      <c r="B1595" t="s">
        <v>71</v>
      </c>
      <c r="C1595" t="s">
        <v>72</v>
      </c>
      <c r="D1595" t="n">
        <v>2</v>
      </c>
      <c r="E1595" t="s">
        <v>872</v>
      </c>
      <c r="F1595" t="s"/>
      <c r="G1595" t="s">
        <v>74</v>
      </c>
      <c r="H1595" t="s">
        <v>75</v>
      </c>
      <c r="I1595" t="s"/>
      <c r="J1595" t="s">
        <v>76</v>
      </c>
      <c r="K1595" t="n">
        <v>35</v>
      </c>
      <c r="L1595" t="s">
        <v>77</v>
      </c>
      <c r="M1595" t="s"/>
      <c r="N1595" t="s">
        <v>78</v>
      </c>
      <c r="O1595" t="s">
        <v>79</v>
      </c>
      <c r="P1595" t="s">
        <v>872</v>
      </c>
      <c r="Q1595" t="s"/>
      <c r="R1595" t="s">
        <v>80</v>
      </c>
      <c r="S1595" t="s">
        <v>346</v>
      </c>
      <c r="T1595" t="s">
        <v>82</v>
      </c>
      <c r="U1595" t="s"/>
      <c r="V1595" t="s">
        <v>83</v>
      </c>
      <c r="W1595" t="s">
        <v>84</v>
      </c>
      <c r="X1595" t="s"/>
      <c r="Y1595" t="s">
        <v>85</v>
      </c>
      <c r="Z1595">
        <f>HYPERLINK("https://hotelmonitor-cachepage.eclerx.com/savepage/tk_15432206862802296_sr_2047.html","info")</f>
        <v/>
      </c>
      <c r="AA1595" t="s"/>
      <c r="AB1595" t="s"/>
      <c r="AC1595" t="s"/>
      <c r="AD1595" t="s">
        <v>86</v>
      </c>
      <c r="AE1595" t="s"/>
      <c r="AF1595" t="s"/>
      <c r="AG1595" t="s"/>
      <c r="AH1595" t="s"/>
      <c r="AI1595" t="s"/>
      <c r="AJ1595" t="s"/>
      <c r="AK1595" t="s">
        <v>87</v>
      </c>
      <c r="AL1595" t="s"/>
      <c r="AM1595" t="s"/>
      <c r="AN1595" t="s">
        <v>87</v>
      </c>
      <c r="AO1595" t="s">
        <v>88</v>
      </c>
      <c r="AP1595" t="n">
        <v>234</v>
      </c>
      <c r="AQ1595" t="s">
        <v>89</v>
      </c>
      <c r="AR1595" t="s">
        <v>145</v>
      </c>
      <c r="AS1595" t="s"/>
      <c r="AT1595" t="s">
        <v>91</v>
      </c>
      <c r="AU1595" t="s"/>
      <c r="AV1595" t="s"/>
      <c r="AW1595" t="s"/>
      <c r="AX1595" t="s"/>
      <c r="AY1595" t="s"/>
      <c r="AZ1595" t="s"/>
      <c r="BA1595" t="s"/>
      <c r="BB1595" t="s"/>
      <c r="BC1595" t="s"/>
      <c r="BD1595" t="s"/>
      <c r="BE1595" t="s"/>
      <c r="BF1595" t="s"/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93</v>
      </c>
    </row>
    <row r="1596" spans="1:70">
      <c r="A1596" t="s">
        <v>70</v>
      </c>
      <c r="B1596" t="s">
        <v>71</v>
      </c>
      <c r="C1596" t="s">
        <v>72</v>
      </c>
      <c r="D1596" t="n">
        <v>2</v>
      </c>
      <c r="E1596" t="s">
        <v>872</v>
      </c>
      <c r="F1596" t="s"/>
      <c r="G1596" t="s">
        <v>74</v>
      </c>
      <c r="H1596" t="s">
        <v>75</v>
      </c>
      <c r="I1596" t="s"/>
      <c r="J1596" t="s">
        <v>76</v>
      </c>
      <c r="K1596" t="n">
        <v>35</v>
      </c>
      <c r="L1596" t="s">
        <v>77</v>
      </c>
      <c r="M1596" t="s"/>
      <c r="N1596" t="s">
        <v>78</v>
      </c>
      <c r="O1596" t="s">
        <v>79</v>
      </c>
      <c r="P1596" t="s">
        <v>872</v>
      </c>
      <c r="Q1596" t="s"/>
      <c r="R1596" t="s">
        <v>80</v>
      </c>
      <c r="S1596" t="s">
        <v>346</v>
      </c>
      <c r="T1596" t="s">
        <v>82</v>
      </c>
      <c r="U1596" t="s"/>
      <c r="V1596" t="s">
        <v>83</v>
      </c>
      <c r="W1596" t="s">
        <v>84</v>
      </c>
      <c r="X1596" t="s"/>
      <c r="Y1596" t="s">
        <v>85</v>
      </c>
      <c r="Z1596">
        <f>HYPERLINK("https://hotelmonitor-cachepage.eclerx.com/savepage/tk_15432206862802296_sr_2047.html","info")</f>
        <v/>
      </c>
      <c r="AA1596" t="s"/>
      <c r="AB1596" t="s"/>
      <c r="AC1596" t="s"/>
      <c r="AD1596" t="s">
        <v>86</v>
      </c>
      <c r="AE1596" t="s"/>
      <c r="AF1596" t="s"/>
      <c r="AG1596" t="s"/>
      <c r="AH1596" t="s"/>
      <c r="AI1596" t="s"/>
      <c r="AJ1596" t="s"/>
      <c r="AK1596" t="s">
        <v>87</v>
      </c>
      <c r="AL1596" t="s"/>
      <c r="AM1596" t="s"/>
      <c r="AN1596" t="s">
        <v>87</v>
      </c>
      <c r="AO1596" t="s">
        <v>88</v>
      </c>
      <c r="AP1596" t="n">
        <v>234</v>
      </c>
      <c r="AQ1596" t="s">
        <v>89</v>
      </c>
      <c r="AR1596" t="s">
        <v>146</v>
      </c>
      <c r="AS1596" t="s"/>
      <c r="AT1596" t="s">
        <v>91</v>
      </c>
      <c r="AU1596" t="s"/>
      <c r="AV1596" t="s"/>
      <c r="AW1596" t="s"/>
      <c r="AX1596" t="s"/>
      <c r="AY1596" t="s"/>
      <c r="AZ1596" t="s"/>
      <c r="BA1596" t="s"/>
      <c r="BB1596" t="s"/>
      <c r="BC1596" t="s"/>
      <c r="BD1596" t="s"/>
      <c r="BE1596" t="s"/>
      <c r="BF1596" t="s"/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93</v>
      </c>
    </row>
    <row r="1597" spans="1:70">
      <c r="A1597" t="s">
        <v>70</v>
      </c>
      <c r="B1597" t="s">
        <v>71</v>
      </c>
      <c r="C1597" t="s">
        <v>72</v>
      </c>
      <c r="D1597" t="n">
        <v>2</v>
      </c>
      <c r="E1597" t="s">
        <v>872</v>
      </c>
      <c r="F1597" t="s"/>
      <c r="G1597" t="s">
        <v>74</v>
      </c>
      <c r="H1597" t="s">
        <v>75</v>
      </c>
      <c r="I1597" t="s"/>
      <c r="J1597" t="s">
        <v>76</v>
      </c>
      <c r="K1597" t="n">
        <v>35</v>
      </c>
      <c r="L1597" t="s">
        <v>77</v>
      </c>
      <c r="M1597" t="s"/>
      <c r="N1597" t="s">
        <v>78</v>
      </c>
      <c r="O1597" t="s">
        <v>79</v>
      </c>
      <c r="P1597" t="s">
        <v>872</v>
      </c>
      <c r="Q1597" t="s"/>
      <c r="R1597" t="s">
        <v>80</v>
      </c>
      <c r="S1597" t="s">
        <v>346</v>
      </c>
      <c r="T1597" t="s">
        <v>82</v>
      </c>
      <c r="U1597" t="s"/>
      <c r="V1597" t="s">
        <v>83</v>
      </c>
      <c r="W1597" t="s">
        <v>84</v>
      </c>
      <c r="X1597" t="s"/>
      <c r="Y1597" t="s">
        <v>85</v>
      </c>
      <c r="Z1597">
        <f>HYPERLINK("https://hotelmonitor-cachepage.eclerx.com/savepage/tk_15432206862802296_sr_2047.html","info")</f>
        <v/>
      </c>
      <c r="AA1597" t="s"/>
      <c r="AB1597" t="s"/>
      <c r="AC1597" t="s"/>
      <c r="AD1597" t="s">
        <v>86</v>
      </c>
      <c r="AE1597" t="s"/>
      <c r="AF1597" t="s"/>
      <c r="AG1597" t="s"/>
      <c r="AH1597" t="s"/>
      <c r="AI1597" t="s"/>
      <c r="AJ1597" t="s"/>
      <c r="AK1597" t="s">
        <v>87</v>
      </c>
      <c r="AL1597" t="s"/>
      <c r="AM1597" t="s"/>
      <c r="AN1597" t="s">
        <v>87</v>
      </c>
      <c r="AO1597" t="s">
        <v>88</v>
      </c>
      <c r="AP1597" t="n">
        <v>234</v>
      </c>
      <c r="AQ1597" t="s">
        <v>89</v>
      </c>
      <c r="AR1597" t="s">
        <v>149</v>
      </c>
      <c r="AS1597" t="s"/>
      <c r="AT1597" t="s">
        <v>91</v>
      </c>
      <c r="AU1597" t="s"/>
      <c r="AV1597" t="s"/>
      <c r="AW1597" t="s"/>
      <c r="AX1597" t="s"/>
      <c r="AY1597" t="s"/>
      <c r="AZ1597" t="s"/>
      <c r="BA1597" t="s"/>
      <c r="BB1597" t="s"/>
      <c r="BC1597" t="s"/>
      <c r="BD1597" t="s"/>
      <c r="BE1597" t="s"/>
      <c r="BF1597" t="s"/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93</v>
      </c>
    </row>
    <row r="1598" spans="1:70">
      <c r="A1598" t="s">
        <v>70</v>
      </c>
      <c r="B1598" t="s">
        <v>71</v>
      </c>
      <c r="C1598" t="s">
        <v>72</v>
      </c>
      <c r="D1598" t="n">
        <v>2</v>
      </c>
      <c r="E1598" t="s">
        <v>873</v>
      </c>
      <c r="F1598" t="s"/>
      <c r="G1598" t="s">
        <v>74</v>
      </c>
      <c r="H1598" t="s">
        <v>75</v>
      </c>
      <c r="I1598" t="s"/>
      <c r="J1598" t="s">
        <v>76</v>
      </c>
      <c r="K1598" t="n">
        <v>166</v>
      </c>
      <c r="L1598" t="s">
        <v>77</v>
      </c>
      <c r="M1598" t="s"/>
      <c r="N1598" t="s">
        <v>78</v>
      </c>
      <c r="O1598" t="s">
        <v>79</v>
      </c>
      <c r="P1598" t="s">
        <v>873</v>
      </c>
      <c r="Q1598" t="s"/>
      <c r="R1598" t="s">
        <v>80</v>
      </c>
      <c r="S1598" t="s">
        <v>469</v>
      </c>
      <c r="T1598" t="s">
        <v>82</v>
      </c>
      <c r="U1598" t="s"/>
      <c r="V1598" t="s">
        <v>83</v>
      </c>
      <c r="W1598" t="s">
        <v>84</v>
      </c>
      <c r="X1598" t="s"/>
      <c r="Y1598" t="s">
        <v>85</v>
      </c>
      <c r="Z1598">
        <f>HYPERLINK("https://hotelmonitor-cachepage.eclerx.com/savepage/tk_15432205160284765_sr_2047.html","info")</f>
        <v/>
      </c>
      <c r="AA1598" t="s"/>
      <c r="AB1598" t="s"/>
      <c r="AC1598" t="s"/>
      <c r="AD1598" t="s">
        <v>86</v>
      </c>
      <c r="AE1598" t="s"/>
      <c r="AF1598" t="s"/>
      <c r="AG1598" t="s"/>
      <c r="AH1598" t="s"/>
      <c r="AI1598" t="s"/>
      <c r="AJ1598" t="s"/>
      <c r="AK1598" t="s">
        <v>87</v>
      </c>
      <c r="AL1598" t="s"/>
      <c r="AM1598" t="s"/>
      <c r="AN1598" t="s">
        <v>87</v>
      </c>
      <c r="AO1598" t="s">
        <v>88</v>
      </c>
      <c r="AP1598" t="n">
        <v>210</v>
      </c>
      <c r="AQ1598" t="s">
        <v>89</v>
      </c>
      <c r="AR1598" t="s">
        <v>121</v>
      </c>
      <c r="AS1598" t="s"/>
      <c r="AT1598" t="s">
        <v>91</v>
      </c>
      <c r="AU1598" t="s"/>
      <c r="AV1598" t="s"/>
      <c r="AW1598" t="s"/>
      <c r="AX1598" t="s"/>
      <c r="AY1598" t="s"/>
      <c r="AZ1598" t="s"/>
      <c r="BA1598" t="s"/>
      <c r="BB1598" t="s"/>
      <c r="BC1598" t="s"/>
      <c r="BD1598" t="s"/>
      <c r="BE1598" t="s"/>
      <c r="BF1598" t="s"/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93</v>
      </c>
    </row>
    <row r="1599" spans="1:70">
      <c r="A1599" t="s">
        <v>70</v>
      </c>
      <c r="B1599" t="s">
        <v>71</v>
      </c>
      <c r="C1599" t="s">
        <v>72</v>
      </c>
      <c r="D1599" t="n">
        <v>2</v>
      </c>
      <c r="E1599" t="s">
        <v>873</v>
      </c>
      <c r="F1599" t="s"/>
      <c r="G1599" t="s">
        <v>74</v>
      </c>
      <c r="H1599" t="s">
        <v>75</v>
      </c>
      <c r="I1599" t="s"/>
      <c r="J1599" t="s">
        <v>76</v>
      </c>
      <c r="K1599" t="n">
        <v>166</v>
      </c>
      <c r="L1599" t="s">
        <v>77</v>
      </c>
      <c r="M1599" t="s"/>
      <c r="N1599" t="s">
        <v>78</v>
      </c>
      <c r="O1599" t="s">
        <v>79</v>
      </c>
      <c r="P1599" t="s">
        <v>873</v>
      </c>
      <c r="Q1599" t="s"/>
      <c r="R1599" t="s">
        <v>80</v>
      </c>
      <c r="S1599" t="s">
        <v>469</v>
      </c>
      <c r="T1599" t="s">
        <v>82</v>
      </c>
      <c r="U1599" t="s"/>
      <c r="V1599" t="s">
        <v>83</v>
      </c>
      <c r="W1599" t="s">
        <v>84</v>
      </c>
      <c r="X1599" t="s"/>
      <c r="Y1599" t="s">
        <v>85</v>
      </c>
      <c r="Z1599">
        <f>HYPERLINK("https://hotelmonitor-cachepage.eclerx.com/savepage/tk_15432205160284765_sr_2047.html","info")</f>
        <v/>
      </c>
      <c r="AA1599" t="s"/>
      <c r="AB1599" t="s"/>
      <c r="AC1599" t="s"/>
      <c r="AD1599" t="s">
        <v>86</v>
      </c>
      <c r="AE1599" t="s"/>
      <c r="AF1599" t="s"/>
      <c r="AG1599" t="s"/>
      <c r="AH1599" t="s"/>
      <c r="AI1599" t="s"/>
      <c r="AJ1599" t="s"/>
      <c r="AK1599" t="s">
        <v>87</v>
      </c>
      <c r="AL1599" t="s"/>
      <c r="AM1599" t="s"/>
      <c r="AN1599" t="s">
        <v>87</v>
      </c>
      <c r="AO1599" t="s">
        <v>88</v>
      </c>
      <c r="AP1599" t="n">
        <v>210</v>
      </c>
      <c r="AQ1599" t="s">
        <v>89</v>
      </c>
      <c r="AR1599" t="s">
        <v>414</v>
      </c>
      <c r="AS1599" t="s"/>
      <c r="AT1599" t="s">
        <v>91</v>
      </c>
      <c r="AU1599" t="s"/>
      <c r="AV1599" t="s"/>
      <c r="AW1599" t="s"/>
      <c r="AX1599" t="s"/>
      <c r="AY1599" t="s"/>
      <c r="AZ1599" t="s"/>
      <c r="BA1599" t="s"/>
      <c r="BB1599" t="s"/>
      <c r="BC1599" t="s"/>
      <c r="BD1599" t="s"/>
      <c r="BE1599" t="s"/>
      <c r="BF1599" t="s"/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93</v>
      </c>
    </row>
    <row r="1600" spans="1:70">
      <c r="A1600" t="s">
        <v>70</v>
      </c>
      <c r="B1600" t="s">
        <v>71</v>
      </c>
      <c r="C1600" t="s">
        <v>72</v>
      </c>
      <c r="D1600" t="n">
        <v>2</v>
      </c>
      <c r="E1600" t="s">
        <v>874</v>
      </c>
      <c r="F1600" t="n">
        <v>6022801</v>
      </c>
      <c r="G1600" t="s">
        <v>74</v>
      </c>
      <c r="H1600" t="s">
        <v>75</v>
      </c>
      <c r="I1600" t="s"/>
      <c r="J1600" t="s">
        <v>76</v>
      </c>
      <c r="K1600" t="n">
        <v>68</v>
      </c>
      <c r="L1600" t="s">
        <v>77</v>
      </c>
      <c r="M1600" t="s"/>
      <c r="N1600" t="s">
        <v>78</v>
      </c>
      <c r="O1600" t="s">
        <v>79</v>
      </c>
      <c r="P1600" t="s">
        <v>875</v>
      </c>
      <c r="Q1600" t="s"/>
      <c r="R1600" t="s">
        <v>80</v>
      </c>
      <c r="S1600" t="s">
        <v>223</v>
      </c>
      <c r="T1600" t="s">
        <v>82</v>
      </c>
      <c r="U1600" t="s"/>
      <c r="V1600" t="s">
        <v>83</v>
      </c>
      <c r="W1600" t="s">
        <v>84</v>
      </c>
      <c r="X1600" t="s"/>
      <c r="Y1600" t="s">
        <v>85</v>
      </c>
      <c r="Z1600">
        <f>HYPERLINK("https://hotelmonitor-cachepage.eclerx.com/savepage/tk_15432198396279356_sr_2047.html","info")</f>
        <v/>
      </c>
      <c r="AA1600" t="n">
        <v>75044</v>
      </c>
      <c r="AB1600" t="s"/>
      <c r="AC1600" t="s"/>
      <c r="AD1600" t="s">
        <v>86</v>
      </c>
      <c r="AE1600" t="s"/>
      <c r="AF1600" t="s"/>
      <c r="AG1600" t="s"/>
      <c r="AH1600" t="s"/>
      <c r="AI1600" t="s"/>
      <c r="AJ1600" t="s"/>
      <c r="AK1600" t="s">
        <v>87</v>
      </c>
      <c r="AL1600" t="s"/>
      <c r="AM1600" t="s"/>
      <c r="AN1600" t="s">
        <v>87</v>
      </c>
      <c r="AO1600" t="s">
        <v>88</v>
      </c>
      <c r="AP1600" t="n">
        <v>115</v>
      </c>
      <c r="AQ1600" t="s">
        <v>89</v>
      </c>
      <c r="AR1600" t="s">
        <v>90</v>
      </c>
      <c r="AS1600" t="s"/>
      <c r="AT1600" t="s">
        <v>91</v>
      </c>
      <c r="AU1600" t="s"/>
      <c r="AV1600" t="s"/>
      <c r="AW1600" t="s"/>
      <c r="AX1600" t="s"/>
      <c r="AY1600" t="n">
        <v>2715701</v>
      </c>
      <c r="AZ1600" t="s">
        <v>876</v>
      </c>
      <c r="BA1600" t="s"/>
      <c r="BB1600" t="n">
        <v>241888</v>
      </c>
      <c r="BC1600" t="n">
        <v>-16.543692</v>
      </c>
      <c r="BD1600" t="n">
        <v>28.414434</v>
      </c>
      <c r="BE1600" t="s"/>
      <c r="BF1600" t="s"/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93</v>
      </c>
    </row>
    <row r="1601" spans="1:70">
      <c r="A1601" t="s">
        <v>70</v>
      </c>
      <c r="B1601" t="s">
        <v>71</v>
      </c>
      <c r="C1601" t="s">
        <v>72</v>
      </c>
      <c r="D1601" t="n">
        <v>2</v>
      </c>
      <c r="E1601" t="s">
        <v>874</v>
      </c>
      <c r="F1601" t="n">
        <v>6022801</v>
      </c>
      <c r="G1601" t="s">
        <v>74</v>
      </c>
      <c r="H1601" t="s">
        <v>75</v>
      </c>
      <c r="I1601" t="s"/>
      <c r="J1601" t="s">
        <v>76</v>
      </c>
      <c r="K1601" t="n">
        <v>79</v>
      </c>
      <c r="L1601" t="s">
        <v>77</v>
      </c>
      <c r="M1601" t="s"/>
      <c r="N1601" t="s">
        <v>78</v>
      </c>
      <c r="O1601" t="s">
        <v>79</v>
      </c>
      <c r="P1601" t="s">
        <v>875</v>
      </c>
      <c r="Q1601" t="s"/>
      <c r="R1601" t="s">
        <v>80</v>
      </c>
      <c r="S1601" t="s">
        <v>210</v>
      </c>
      <c r="T1601" t="s">
        <v>82</v>
      </c>
      <c r="U1601" t="s"/>
      <c r="V1601" t="s">
        <v>83</v>
      </c>
      <c r="W1601" t="s">
        <v>84</v>
      </c>
      <c r="X1601" t="s"/>
      <c r="Y1601" t="s">
        <v>85</v>
      </c>
      <c r="Z1601">
        <f>HYPERLINK("https://hotelmonitor-cachepage.eclerx.com/savepage/tk_15432198396279356_sr_2047.html","info")</f>
        <v/>
      </c>
      <c r="AA1601" t="n">
        <v>75044</v>
      </c>
      <c r="AB1601" t="s"/>
      <c r="AC1601" t="s"/>
      <c r="AD1601" t="s">
        <v>86</v>
      </c>
      <c r="AE1601" t="s"/>
      <c r="AF1601" t="s"/>
      <c r="AG1601" t="s"/>
      <c r="AH1601" t="s"/>
      <c r="AI1601" t="s"/>
      <c r="AJ1601" t="s"/>
      <c r="AK1601" t="s">
        <v>87</v>
      </c>
      <c r="AL1601" t="s"/>
      <c r="AM1601" t="s"/>
      <c r="AN1601" t="s">
        <v>87</v>
      </c>
      <c r="AO1601" t="s">
        <v>88</v>
      </c>
      <c r="AP1601" t="n">
        <v>115</v>
      </c>
      <c r="AQ1601" t="s">
        <v>89</v>
      </c>
      <c r="AR1601" t="s">
        <v>95</v>
      </c>
      <c r="AS1601" t="s"/>
      <c r="AT1601" t="s">
        <v>91</v>
      </c>
      <c r="AU1601" t="s"/>
      <c r="AV1601" t="s"/>
      <c r="AW1601" t="s"/>
      <c r="AX1601" t="s"/>
      <c r="AY1601" t="n">
        <v>2715701</v>
      </c>
      <c r="AZ1601" t="s">
        <v>876</v>
      </c>
      <c r="BA1601" t="s"/>
      <c r="BB1601" t="n">
        <v>241888</v>
      </c>
      <c r="BC1601" t="n">
        <v>-16.543692</v>
      </c>
      <c r="BD1601" t="n">
        <v>28.414434</v>
      </c>
      <c r="BE1601" t="s"/>
      <c r="BF1601" t="s"/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93</v>
      </c>
    </row>
    <row r="1602" spans="1:70">
      <c r="A1602" t="s">
        <v>70</v>
      </c>
      <c r="B1602" t="s">
        <v>71</v>
      </c>
      <c r="C1602" t="s">
        <v>72</v>
      </c>
      <c r="D1602" t="n">
        <v>2</v>
      </c>
      <c r="E1602" t="s">
        <v>874</v>
      </c>
      <c r="F1602" t="n">
        <v>6022801</v>
      </c>
      <c r="G1602" t="s">
        <v>74</v>
      </c>
      <c r="H1602" t="s">
        <v>75</v>
      </c>
      <c r="I1602" t="s"/>
      <c r="J1602" t="s">
        <v>76</v>
      </c>
      <c r="K1602" t="n">
        <v>79</v>
      </c>
      <c r="L1602" t="s">
        <v>77</v>
      </c>
      <c r="M1602" t="s"/>
      <c r="N1602" t="s">
        <v>78</v>
      </c>
      <c r="O1602" t="s">
        <v>79</v>
      </c>
      <c r="P1602" t="s">
        <v>875</v>
      </c>
      <c r="Q1602" t="s"/>
      <c r="R1602" t="s">
        <v>80</v>
      </c>
      <c r="S1602" t="s">
        <v>210</v>
      </c>
      <c r="T1602" t="s">
        <v>82</v>
      </c>
      <c r="U1602" t="s"/>
      <c r="V1602" t="s">
        <v>83</v>
      </c>
      <c r="W1602" t="s">
        <v>84</v>
      </c>
      <c r="X1602" t="s"/>
      <c r="Y1602" t="s">
        <v>85</v>
      </c>
      <c r="Z1602">
        <f>HYPERLINK("https://hotelmonitor-cachepage.eclerx.com/savepage/tk_15432198396279356_sr_2047.html","info")</f>
        <v/>
      </c>
      <c r="AA1602" t="n">
        <v>75044</v>
      </c>
      <c r="AB1602" t="s"/>
      <c r="AC1602" t="s"/>
      <c r="AD1602" t="s">
        <v>86</v>
      </c>
      <c r="AE1602" t="s"/>
      <c r="AF1602" t="s"/>
      <c r="AG1602" t="s"/>
      <c r="AH1602" t="s"/>
      <c r="AI1602" t="s"/>
      <c r="AJ1602" t="s"/>
      <c r="AK1602" t="s">
        <v>87</v>
      </c>
      <c r="AL1602" t="s"/>
      <c r="AM1602" t="s"/>
      <c r="AN1602" t="s">
        <v>87</v>
      </c>
      <c r="AO1602" t="s">
        <v>88</v>
      </c>
      <c r="AP1602" t="n">
        <v>115</v>
      </c>
      <c r="AQ1602" t="s">
        <v>89</v>
      </c>
      <c r="AR1602" t="s">
        <v>96</v>
      </c>
      <c r="AS1602" t="s"/>
      <c r="AT1602" t="s">
        <v>91</v>
      </c>
      <c r="AU1602" t="s"/>
      <c r="AV1602" t="s"/>
      <c r="AW1602" t="s"/>
      <c r="AX1602" t="s"/>
      <c r="AY1602" t="n">
        <v>2715701</v>
      </c>
      <c r="AZ1602" t="s">
        <v>876</v>
      </c>
      <c r="BA1602" t="s"/>
      <c r="BB1602" t="n">
        <v>241888</v>
      </c>
      <c r="BC1602" t="n">
        <v>-16.543692</v>
      </c>
      <c r="BD1602" t="n">
        <v>28.414434</v>
      </c>
      <c r="BE1602" t="s"/>
      <c r="BF1602" t="s"/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93</v>
      </c>
    </row>
    <row r="1603" spans="1:70">
      <c r="A1603" t="s">
        <v>70</v>
      </c>
      <c r="B1603" t="s">
        <v>71</v>
      </c>
      <c r="C1603" t="s">
        <v>72</v>
      </c>
      <c r="D1603" t="n">
        <v>2</v>
      </c>
      <c r="E1603" t="s">
        <v>874</v>
      </c>
      <c r="F1603" t="n">
        <v>6022801</v>
      </c>
      <c r="G1603" t="s">
        <v>74</v>
      </c>
      <c r="H1603" t="s">
        <v>75</v>
      </c>
      <c r="I1603" t="s"/>
      <c r="J1603" t="s">
        <v>76</v>
      </c>
      <c r="K1603" t="n">
        <v>67</v>
      </c>
      <c r="L1603" t="s">
        <v>77</v>
      </c>
      <c r="M1603" t="s"/>
      <c r="N1603" t="s">
        <v>78</v>
      </c>
      <c r="O1603" t="s">
        <v>79</v>
      </c>
      <c r="P1603" t="s">
        <v>875</v>
      </c>
      <c r="Q1603" t="s"/>
      <c r="R1603" t="s">
        <v>80</v>
      </c>
      <c r="S1603" t="s">
        <v>381</v>
      </c>
      <c r="T1603" t="s">
        <v>82</v>
      </c>
      <c r="U1603" t="s"/>
      <c r="V1603" t="s">
        <v>83</v>
      </c>
      <c r="W1603" t="s">
        <v>84</v>
      </c>
      <c r="X1603" t="s"/>
      <c r="Y1603" t="s">
        <v>85</v>
      </c>
      <c r="Z1603">
        <f>HYPERLINK("https://hotelmonitor-cachepage.eclerx.com/savepage/tk_15432198396279356_sr_2047.html","info")</f>
        <v/>
      </c>
      <c r="AA1603" t="n">
        <v>75044</v>
      </c>
      <c r="AB1603" t="s"/>
      <c r="AC1603" t="s"/>
      <c r="AD1603" t="s">
        <v>86</v>
      </c>
      <c r="AE1603" t="s"/>
      <c r="AF1603" t="s"/>
      <c r="AG1603" t="s"/>
      <c r="AH1603" t="s"/>
      <c r="AI1603" t="s"/>
      <c r="AJ1603" t="s"/>
      <c r="AK1603" t="s">
        <v>87</v>
      </c>
      <c r="AL1603" t="s"/>
      <c r="AM1603" t="s"/>
      <c r="AN1603" t="s">
        <v>87</v>
      </c>
      <c r="AO1603" t="s">
        <v>88</v>
      </c>
      <c r="AP1603" t="n">
        <v>115</v>
      </c>
      <c r="AQ1603" t="s">
        <v>89</v>
      </c>
      <c r="AR1603" t="s">
        <v>99</v>
      </c>
      <c r="AS1603" t="s"/>
      <c r="AT1603" t="s">
        <v>91</v>
      </c>
      <c r="AU1603" t="s"/>
      <c r="AV1603" t="s"/>
      <c r="AW1603" t="s"/>
      <c r="AX1603" t="s"/>
      <c r="AY1603" t="n">
        <v>2715701</v>
      </c>
      <c r="AZ1603" t="s">
        <v>876</v>
      </c>
      <c r="BA1603" t="s"/>
      <c r="BB1603" t="n">
        <v>241888</v>
      </c>
      <c r="BC1603" t="n">
        <v>-16.543692</v>
      </c>
      <c r="BD1603" t="n">
        <v>28.414434</v>
      </c>
      <c r="BE1603" t="s"/>
      <c r="BF1603" t="s"/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93</v>
      </c>
    </row>
    <row r="1604" spans="1:70">
      <c r="A1604" t="s">
        <v>70</v>
      </c>
      <c r="B1604" t="s">
        <v>71</v>
      </c>
      <c r="C1604" t="s">
        <v>72</v>
      </c>
      <c r="D1604" t="n">
        <v>2</v>
      </c>
      <c r="E1604" t="s">
        <v>874</v>
      </c>
      <c r="F1604" t="n">
        <v>6022801</v>
      </c>
      <c r="G1604" t="s">
        <v>74</v>
      </c>
      <c r="H1604" t="s">
        <v>75</v>
      </c>
      <c r="I1604" t="s"/>
      <c r="J1604" t="s">
        <v>76</v>
      </c>
      <c r="K1604" t="n">
        <v>79</v>
      </c>
      <c r="L1604" t="s">
        <v>77</v>
      </c>
      <c r="M1604" t="s"/>
      <c r="N1604" t="s">
        <v>78</v>
      </c>
      <c r="O1604" t="s">
        <v>79</v>
      </c>
      <c r="P1604" t="s">
        <v>875</v>
      </c>
      <c r="Q1604" t="s"/>
      <c r="R1604" t="s">
        <v>80</v>
      </c>
      <c r="S1604" t="s">
        <v>210</v>
      </c>
      <c r="T1604" t="s">
        <v>82</v>
      </c>
      <c r="U1604" t="s"/>
      <c r="V1604" t="s">
        <v>83</v>
      </c>
      <c r="W1604" t="s">
        <v>84</v>
      </c>
      <c r="X1604" t="s"/>
      <c r="Y1604" t="s">
        <v>85</v>
      </c>
      <c r="Z1604">
        <f>HYPERLINK("https://hotelmonitor-cachepage.eclerx.com/savepage/tk_15432198396279356_sr_2047.html","info")</f>
        <v/>
      </c>
      <c r="AA1604" t="n">
        <v>75044</v>
      </c>
      <c r="AB1604" t="s"/>
      <c r="AC1604" t="s"/>
      <c r="AD1604" t="s">
        <v>86</v>
      </c>
      <c r="AE1604" t="s"/>
      <c r="AF1604" t="s"/>
      <c r="AG1604" t="s"/>
      <c r="AH1604" t="s"/>
      <c r="AI1604" t="s"/>
      <c r="AJ1604" t="s"/>
      <c r="AK1604" t="s">
        <v>87</v>
      </c>
      <c r="AL1604" t="s"/>
      <c r="AM1604" t="s"/>
      <c r="AN1604" t="s">
        <v>87</v>
      </c>
      <c r="AO1604" t="s">
        <v>88</v>
      </c>
      <c r="AP1604" t="n">
        <v>115</v>
      </c>
      <c r="AQ1604" t="s">
        <v>89</v>
      </c>
      <c r="AR1604" t="s">
        <v>106</v>
      </c>
      <c r="AS1604" t="s"/>
      <c r="AT1604" t="s">
        <v>91</v>
      </c>
      <c r="AU1604" t="s"/>
      <c r="AV1604" t="s"/>
      <c r="AW1604" t="s"/>
      <c r="AX1604" t="s"/>
      <c r="AY1604" t="n">
        <v>2715701</v>
      </c>
      <c r="AZ1604" t="s">
        <v>876</v>
      </c>
      <c r="BA1604" t="s"/>
      <c r="BB1604" t="n">
        <v>241888</v>
      </c>
      <c r="BC1604" t="n">
        <v>-16.543692</v>
      </c>
      <c r="BD1604" t="n">
        <v>28.414434</v>
      </c>
      <c r="BE1604" t="s"/>
      <c r="BF1604" t="s"/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93</v>
      </c>
    </row>
    <row r="1605" spans="1:70">
      <c r="A1605" t="s">
        <v>70</v>
      </c>
      <c r="B1605" t="s">
        <v>71</v>
      </c>
      <c r="C1605" t="s">
        <v>72</v>
      </c>
      <c r="D1605" t="n">
        <v>2</v>
      </c>
      <c r="E1605" t="s">
        <v>874</v>
      </c>
      <c r="F1605" t="n">
        <v>6022801</v>
      </c>
      <c r="G1605" t="s">
        <v>74</v>
      </c>
      <c r="H1605" t="s">
        <v>75</v>
      </c>
      <c r="I1605" t="s"/>
      <c r="J1605" t="s">
        <v>76</v>
      </c>
      <c r="K1605" t="n">
        <v>79</v>
      </c>
      <c r="L1605" t="s">
        <v>77</v>
      </c>
      <c r="M1605" t="s"/>
      <c r="N1605" t="s">
        <v>78</v>
      </c>
      <c r="O1605" t="s">
        <v>79</v>
      </c>
      <c r="P1605" t="s">
        <v>875</v>
      </c>
      <c r="Q1605" t="s"/>
      <c r="R1605" t="s">
        <v>80</v>
      </c>
      <c r="S1605" t="s">
        <v>210</v>
      </c>
      <c r="T1605" t="s">
        <v>82</v>
      </c>
      <c r="U1605" t="s"/>
      <c r="V1605" t="s">
        <v>83</v>
      </c>
      <c r="W1605" t="s">
        <v>84</v>
      </c>
      <c r="X1605" t="s"/>
      <c r="Y1605" t="s">
        <v>85</v>
      </c>
      <c r="Z1605">
        <f>HYPERLINK("https://hotelmonitor-cachepage.eclerx.com/savepage/tk_15432198396279356_sr_2047.html","info")</f>
        <v/>
      </c>
      <c r="AA1605" t="n">
        <v>75044</v>
      </c>
      <c r="AB1605" t="s"/>
      <c r="AC1605" t="s"/>
      <c r="AD1605" t="s">
        <v>86</v>
      </c>
      <c r="AE1605" t="s"/>
      <c r="AF1605" t="s"/>
      <c r="AG1605" t="s"/>
      <c r="AH1605" t="s"/>
      <c r="AI1605" t="s"/>
      <c r="AJ1605" t="s"/>
      <c r="AK1605" t="s">
        <v>87</v>
      </c>
      <c r="AL1605" t="s"/>
      <c r="AM1605" t="s"/>
      <c r="AN1605" t="s">
        <v>87</v>
      </c>
      <c r="AO1605" t="s">
        <v>88</v>
      </c>
      <c r="AP1605" t="n">
        <v>115</v>
      </c>
      <c r="AQ1605" t="s">
        <v>89</v>
      </c>
      <c r="AR1605" t="s">
        <v>116</v>
      </c>
      <c r="AS1605" t="s"/>
      <c r="AT1605" t="s">
        <v>91</v>
      </c>
      <c r="AU1605" t="s"/>
      <c r="AV1605" t="s"/>
      <c r="AW1605" t="s"/>
      <c r="AX1605" t="s"/>
      <c r="AY1605" t="n">
        <v>2715701</v>
      </c>
      <c r="AZ1605" t="s">
        <v>876</v>
      </c>
      <c r="BA1605" t="s"/>
      <c r="BB1605" t="n">
        <v>241888</v>
      </c>
      <c r="BC1605" t="n">
        <v>-16.543692</v>
      </c>
      <c r="BD1605" t="n">
        <v>28.414434</v>
      </c>
      <c r="BE1605" t="s"/>
      <c r="BF1605" t="s"/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93</v>
      </c>
    </row>
    <row r="1606" spans="1:70">
      <c r="A1606" t="s">
        <v>70</v>
      </c>
      <c r="B1606" t="s">
        <v>71</v>
      </c>
      <c r="C1606" t="s">
        <v>72</v>
      </c>
      <c r="D1606" t="n">
        <v>2</v>
      </c>
      <c r="E1606" t="s">
        <v>874</v>
      </c>
      <c r="F1606" t="n">
        <v>6022801</v>
      </c>
      <c r="G1606" t="s">
        <v>74</v>
      </c>
      <c r="H1606" t="s">
        <v>75</v>
      </c>
      <c r="I1606" t="s"/>
      <c r="J1606" t="s">
        <v>76</v>
      </c>
      <c r="K1606" t="n">
        <v>79</v>
      </c>
      <c r="L1606" t="s">
        <v>77</v>
      </c>
      <c r="M1606" t="s"/>
      <c r="N1606" t="s">
        <v>78</v>
      </c>
      <c r="O1606" t="s">
        <v>79</v>
      </c>
      <c r="P1606" t="s">
        <v>875</v>
      </c>
      <c r="Q1606" t="s"/>
      <c r="R1606" t="s">
        <v>80</v>
      </c>
      <c r="S1606" t="s">
        <v>210</v>
      </c>
      <c r="T1606" t="s">
        <v>82</v>
      </c>
      <c r="U1606" t="s"/>
      <c r="V1606" t="s">
        <v>83</v>
      </c>
      <c r="W1606" t="s">
        <v>84</v>
      </c>
      <c r="X1606" t="s"/>
      <c r="Y1606" t="s">
        <v>85</v>
      </c>
      <c r="Z1606">
        <f>HYPERLINK("https://hotelmonitor-cachepage.eclerx.com/savepage/tk_15432198396279356_sr_2047.html","info")</f>
        <v/>
      </c>
      <c r="AA1606" t="n">
        <v>75044</v>
      </c>
      <c r="AB1606" t="s"/>
      <c r="AC1606" t="s"/>
      <c r="AD1606" t="s">
        <v>86</v>
      </c>
      <c r="AE1606" t="s"/>
      <c r="AF1606" t="s"/>
      <c r="AG1606" t="s"/>
      <c r="AH1606" t="s"/>
      <c r="AI1606" t="s"/>
      <c r="AJ1606" t="s"/>
      <c r="AK1606" t="s">
        <v>87</v>
      </c>
      <c r="AL1606" t="s"/>
      <c r="AM1606" t="s"/>
      <c r="AN1606" t="s">
        <v>87</v>
      </c>
      <c r="AO1606" t="s">
        <v>88</v>
      </c>
      <c r="AP1606" t="n">
        <v>115</v>
      </c>
      <c r="AQ1606" t="s">
        <v>89</v>
      </c>
      <c r="AR1606" t="s">
        <v>97</v>
      </c>
      <c r="AS1606" t="s"/>
      <c r="AT1606" t="s">
        <v>91</v>
      </c>
      <c r="AU1606" t="s"/>
      <c r="AV1606" t="s"/>
      <c r="AW1606" t="s"/>
      <c r="AX1606" t="s"/>
      <c r="AY1606" t="n">
        <v>2715701</v>
      </c>
      <c r="AZ1606" t="s">
        <v>876</v>
      </c>
      <c r="BA1606" t="s"/>
      <c r="BB1606" t="n">
        <v>241888</v>
      </c>
      <c r="BC1606" t="n">
        <v>-16.543692</v>
      </c>
      <c r="BD1606" t="n">
        <v>28.414434</v>
      </c>
      <c r="BE1606" t="s"/>
      <c r="BF1606" t="s"/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93</v>
      </c>
    </row>
    <row r="1607" spans="1:70">
      <c r="A1607" t="s">
        <v>70</v>
      </c>
      <c r="B1607" t="s">
        <v>71</v>
      </c>
      <c r="C1607" t="s">
        <v>72</v>
      </c>
      <c r="D1607" t="n">
        <v>2</v>
      </c>
      <c r="E1607" t="s">
        <v>874</v>
      </c>
      <c r="F1607" t="n">
        <v>6022801</v>
      </c>
      <c r="G1607" t="s">
        <v>74</v>
      </c>
      <c r="H1607" t="s">
        <v>75</v>
      </c>
      <c r="I1607" t="s"/>
      <c r="J1607" t="s">
        <v>76</v>
      </c>
      <c r="K1607" t="n">
        <v>68</v>
      </c>
      <c r="L1607" t="s">
        <v>77</v>
      </c>
      <c r="M1607" t="s"/>
      <c r="N1607" t="s">
        <v>78</v>
      </c>
      <c r="O1607" t="s">
        <v>79</v>
      </c>
      <c r="P1607" t="s">
        <v>875</v>
      </c>
      <c r="Q1607" t="s"/>
      <c r="R1607" t="s">
        <v>80</v>
      </c>
      <c r="S1607" t="s">
        <v>223</v>
      </c>
      <c r="T1607" t="s">
        <v>82</v>
      </c>
      <c r="U1607" t="s"/>
      <c r="V1607" t="s">
        <v>83</v>
      </c>
      <c r="W1607" t="s">
        <v>84</v>
      </c>
      <c r="X1607" t="s"/>
      <c r="Y1607" t="s">
        <v>85</v>
      </c>
      <c r="Z1607">
        <f>HYPERLINK("https://hotelmonitor-cachepage.eclerx.com/savepage/tk_15432198396279356_sr_2047.html","info")</f>
        <v/>
      </c>
      <c r="AA1607" t="n">
        <v>75044</v>
      </c>
      <c r="AB1607" t="s"/>
      <c r="AC1607" t="s"/>
      <c r="AD1607" t="s">
        <v>86</v>
      </c>
      <c r="AE1607" t="s"/>
      <c r="AF1607" t="s"/>
      <c r="AG1607" t="s"/>
      <c r="AH1607" t="s"/>
      <c r="AI1607" t="s"/>
      <c r="AJ1607" t="s"/>
      <c r="AK1607" t="s">
        <v>87</v>
      </c>
      <c r="AL1607" t="s"/>
      <c r="AM1607" t="s"/>
      <c r="AN1607" t="s">
        <v>87</v>
      </c>
      <c r="AO1607" t="s">
        <v>88</v>
      </c>
      <c r="AP1607" t="n">
        <v>115</v>
      </c>
      <c r="AQ1607" t="s">
        <v>89</v>
      </c>
      <c r="AR1607" t="s">
        <v>109</v>
      </c>
      <c r="AS1607" t="s"/>
      <c r="AT1607" t="s">
        <v>91</v>
      </c>
      <c r="AU1607" t="s"/>
      <c r="AV1607" t="s"/>
      <c r="AW1607" t="s"/>
      <c r="AX1607" t="s"/>
      <c r="AY1607" t="n">
        <v>2715701</v>
      </c>
      <c r="AZ1607" t="s">
        <v>876</v>
      </c>
      <c r="BA1607" t="s"/>
      <c r="BB1607" t="n">
        <v>241888</v>
      </c>
      <c r="BC1607" t="n">
        <v>-16.543692</v>
      </c>
      <c r="BD1607" t="n">
        <v>28.414434</v>
      </c>
      <c r="BE1607" t="s"/>
      <c r="BF1607" t="s"/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93</v>
      </c>
    </row>
    <row r="1608" spans="1:70">
      <c r="A1608" t="s">
        <v>70</v>
      </c>
      <c r="B1608" t="s">
        <v>71</v>
      </c>
      <c r="C1608" t="s">
        <v>72</v>
      </c>
      <c r="D1608" t="n">
        <v>2</v>
      </c>
      <c r="E1608" t="s">
        <v>874</v>
      </c>
      <c r="F1608" t="n">
        <v>6022801</v>
      </c>
      <c r="G1608" t="s">
        <v>74</v>
      </c>
      <c r="H1608" t="s">
        <v>75</v>
      </c>
      <c r="I1608" t="s"/>
      <c r="J1608" t="s">
        <v>76</v>
      </c>
      <c r="K1608" t="n">
        <v>77</v>
      </c>
      <c r="L1608" t="s">
        <v>77</v>
      </c>
      <c r="M1608" t="s"/>
      <c r="N1608" t="s">
        <v>78</v>
      </c>
      <c r="O1608" t="s">
        <v>79</v>
      </c>
      <c r="P1608" t="s">
        <v>875</v>
      </c>
      <c r="Q1608" t="s"/>
      <c r="R1608" t="s">
        <v>80</v>
      </c>
      <c r="S1608" t="s">
        <v>209</v>
      </c>
      <c r="T1608" t="s">
        <v>82</v>
      </c>
      <c r="U1608" t="s"/>
      <c r="V1608" t="s">
        <v>83</v>
      </c>
      <c r="W1608" t="s">
        <v>84</v>
      </c>
      <c r="X1608" t="s"/>
      <c r="Y1608" t="s">
        <v>85</v>
      </c>
      <c r="Z1608">
        <f>HYPERLINK("https://hotelmonitor-cachepage.eclerx.com/savepage/tk_15432198396279356_sr_2047.html","info")</f>
        <v/>
      </c>
      <c r="AA1608" t="n">
        <v>75044</v>
      </c>
      <c r="AB1608" t="s"/>
      <c r="AC1608" t="s"/>
      <c r="AD1608" t="s">
        <v>86</v>
      </c>
      <c r="AE1608" t="s"/>
      <c r="AF1608" t="s"/>
      <c r="AG1608" t="s"/>
      <c r="AH1608" t="s"/>
      <c r="AI1608" t="s"/>
      <c r="AJ1608" t="s"/>
      <c r="AK1608" t="s">
        <v>87</v>
      </c>
      <c r="AL1608" t="s"/>
      <c r="AM1608" t="s"/>
      <c r="AN1608" t="s">
        <v>87</v>
      </c>
      <c r="AO1608" t="s">
        <v>88</v>
      </c>
      <c r="AP1608" t="n">
        <v>115</v>
      </c>
      <c r="AQ1608" t="s">
        <v>89</v>
      </c>
      <c r="AR1608" t="s">
        <v>111</v>
      </c>
      <c r="AS1608" t="s"/>
      <c r="AT1608" t="s">
        <v>91</v>
      </c>
      <c r="AU1608" t="s"/>
      <c r="AV1608" t="s"/>
      <c r="AW1608" t="s"/>
      <c r="AX1608" t="s"/>
      <c r="AY1608" t="n">
        <v>2715701</v>
      </c>
      <c r="AZ1608" t="s">
        <v>876</v>
      </c>
      <c r="BA1608" t="s"/>
      <c r="BB1608" t="n">
        <v>241888</v>
      </c>
      <c r="BC1608" t="n">
        <v>-16.543692</v>
      </c>
      <c r="BD1608" t="n">
        <v>28.414434</v>
      </c>
      <c r="BE1608" t="s"/>
      <c r="BF1608" t="s"/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93</v>
      </c>
    </row>
    <row r="1609" spans="1:70">
      <c r="A1609" t="s">
        <v>70</v>
      </c>
      <c r="B1609" t="s">
        <v>71</v>
      </c>
      <c r="C1609" t="s">
        <v>72</v>
      </c>
      <c r="D1609" t="n">
        <v>2</v>
      </c>
      <c r="E1609" t="s">
        <v>874</v>
      </c>
      <c r="F1609" t="n">
        <v>6022801</v>
      </c>
      <c r="G1609" t="s">
        <v>74</v>
      </c>
      <c r="H1609" t="s">
        <v>75</v>
      </c>
      <c r="I1609" t="s"/>
      <c r="J1609" t="s">
        <v>76</v>
      </c>
      <c r="K1609" t="n">
        <v>76</v>
      </c>
      <c r="L1609" t="s">
        <v>77</v>
      </c>
      <c r="M1609" t="s"/>
      <c r="N1609" t="s">
        <v>78</v>
      </c>
      <c r="O1609" t="s">
        <v>79</v>
      </c>
      <c r="P1609" t="s">
        <v>875</v>
      </c>
      <c r="Q1609" t="s"/>
      <c r="R1609" t="s">
        <v>80</v>
      </c>
      <c r="S1609" t="s">
        <v>185</v>
      </c>
      <c r="T1609" t="s">
        <v>82</v>
      </c>
      <c r="U1609" t="s"/>
      <c r="V1609" t="s">
        <v>83</v>
      </c>
      <c r="W1609" t="s">
        <v>84</v>
      </c>
      <c r="X1609" t="s"/>
      <c r="Y1609" t="s">
        <v>85</v>
      </c>
      <c r="Z1609">
        <f>HYPERLINK("https://hotelmonitor-cachepage.eclerx.com/savepage/tk_15432198396279356_sr_2047.html","info")</f>
        <v/>
      </c>
      <c r="AA1609" t="n">
        <v>75044</v>
      </c>
      <c r="AB1609" t="s"/>
      <c r="AC1609" t="s"/>
      <c r="AD1609" t="s">
        <v>86</v>
      </c>
      <c r="AE1609" t="s"/>
      <c r="AF1609" t="s"/>
      <c r="AG1609" t="s"/>
      <c r="AH1609" t="s"/>
      <c r="AI1609" t="s"/>
      <c r="AJ1609" t="s"/>
      <c r="AK1609" t="s">
        <v>87</v>
      </c>
      <c r="AL1609" t="s"/>
      <c r="AM1609" t="s"/>
      <c r="AN1609" t="s">
        <v>87</v>
      </c>
      <c r="AO1609" t="s">
        <v>88</v>
      </c>
      <c r="AP1609" t="n">
        <v>115</v>
      </c>
      <c r="AQ1609" t="s">
        <v>89</v>
      </c>
      <c r="AR1609" t="s">
        <v>113</v>
      </c>
      <c r="AS1609" t="s"/>
      <c r="AT1609" t="s">
        <v>91</v>
      </c>
      <c r="AU1609" t="s"/>
      <c r="AV1609" t="s"/>
      <c r="AW1609" t="s"/>
      <c r="AX1609" t="s"/>
      <c r="AY1609" t="n">
        <v>2715701</v>
      </c>
      <c r="AZ1609" t="s">
        <v>876</v>
      </c>
      <c r="BA1609" t="s"/>
      <c r="BB1609" t="n">
        <v>241888</v>
      </c>
      <c r="BC1609" t="n">
        <v>-16.543692</v>
      </c>
      <c r="BD1609" t="n">
        <v>28.414434</v>
      </c>
      <c r="BE1609" t="s"/>
      <c r="BF1609" t="s"/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93</v>
      </c>
    </row>
    <row r="1610" spans="1:70">
      <c r="A1610" t="s">
        <v>70</v>
      </c>
      <c r="B1610" t="s">
        <v>71</v>
      </c>
      <c r="C1610" t="s">
        <v>72</v>
      </c>
      <c r="D1610" t="n">
        <v>2</v>
      </c>
      <c r="E1610" t="s">
        <v>874</v>
      </c>
      <c r="F1610" t="n">
        <v>6022801</v>
      </c>
      <c r="G1610" t="s">
        <v>74</v>
      </c>
      <c r="H1610" t="s">
        <v>75</v>
      </c>
      <c r="I1610" t="s"/>
      <c r="J1610" t="s">
        <v>76</v>
      </c>
      <c r="K1610" t="n">
        <v>79</v>
      </c>
      <c r="L1610" t="s">
        <v>77</v>
      </c>
      <c r="M1610" t="s"/>
      <c r="N1610" t="s">
        <v>78</v>
      </c>
      <c r="O1610" t="s">
        <v>79</v>
      </c>
      <c r="P1610" t="s">
        <v>875</v>
      </c>
      <c r="Q1610" t="s"/>
      <c r="R1610" t="s">
        <v>80</v>
      </c>
      <c r="S1610" t="s">
        <v>210</v>
      </c>
      <c r="T1610" t="s">
        <v>82</v>
      </c>
      <c r="U1610" t="s"/>
      <c r="V1610" t="s">
        <v>83</v>
      </c>
      <c r="W1610" t="s">
        <v>84</v>
      </c>
      <c r="X1610" t="s"/>
      <c r="Y1610" t="s">
        <v>85</v>
      </c>
      <c r="Z1610">
        <f>HYPERLINK("https://hotelmonitor-cachepage.eclerx.com/savepage/tk_15432198396279356_sr_2047.html","info")</f>
        <v/>
      </c>
      <c r="AA1610" t="n">
        <v>75044</v>
      </c>
      <c r="AB1610" t="s"/>
      <c r="AC1610" t="s"/>
      <c r="AD1610" t="s">
        <v>86</v>
      </c>
      <c r="AE1610" t="s"/>
      <c r="AF1610" t="s"/>
      <c r="AG1610" t="s"/>
      <c r="AH1610" t="s"/>
      <c r="AI1610" t="s"/>
      <c r="AJ1610" t="s"/>
      <c r="AK1610" t="s">
        <v>87</v>
      </c>
      <c r="AL1610" t="s"/>
      <c r="AM1610" t="s"/>
      <c r="AN1610" t="s">
        <v>87</v>
      </c>
      <c r="AO1610" t="s">
        <v>88</v>
      </c>
      <c r="AP1610" t="n">
        <v>115</v>
      </c>
      <c r="AQ1610" t="s">
        <v>89</v>
      </c>
      <c r="AR1610" t="s">
        <v>107</v>
      </c>
      <c r="AS1610" t="s"/>
      <c r="AT1610" t="s">
        <v>91</v>
      </c>
      <c r="AU1610" t="s"/>
      <c r="AV1610" t="s"/>
      <c r="AW1610" t="s"/>
      <c r="AX1610" t="s"/>
      <c r="AY1610" t="n">
        <v>2715701</v>
      </c>
      <c r="AZ1610" t="s">
        <v>876</v>
      </c>
      <c r="BA1610" t="s"/>
      <c r="BB1610" t="n">
        <v>241888</v>
      </c>
      <c r="BC1610" t="n">
        <v>-16.543692</v>
      </c>
      <c r="BD1610" t="n">
        <v>28.414434</v>
      </c>
      <c r="BE1610" t="s"/>
      <c r="BF1610" t="s"/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/>
      <c r="BR1610" t="s">
        <v>93</v>
      </c>
    </row>
    <row r="1611" spans="1:70">
      <c r="A1611" t="s">
        <v>70</v>
      </c>
      <c r="B1611" t="s">
        <v>71</v>
      </c>
      <c r="C1611" t="s">
        <v>72</v>
      </c>
      <c r="D1611" t="n">
        <v>2</v>
      </c>
      <c r="E1611" t="s">
        <v>874</v>
      </c>
      <c r="F1611" t="n">
        <v>6022801</v>
      </c>
      <c r="G1611" t="s">
        <v>74</v>
      </c>
      <c r="H1611" t="s">
        <v>75</v>
      </c>
      <c r="I1611" t="s"/>
      <c r="J1611" t="s">
        <v>76</v>
      </c>
      <c r="K1611" t="n">
        <v>70</v>
      </c>
      <c r="L1611" t="s">
        <v>77</v>
      </c>
      <c r="M1611" t="s"/>
      <c r="N1611" t="s">
        <v>78</v>
      </c>
      <c r="O1611" t="s">
        <v>79</v>
      </c>
      <c r="P1611" t="s">
        <v>875</v>
      </c>
      <c r="Q1611" t="s"/>
      <c r="R1611" t="s">
        <v>80</v>
      </c>
      <c r="S1611" t="s">
        <v>183</v>
      </c>
      <c r="T1611" t="s">
        <v>82</v>
      </c>
      <c r="U1611" t="s"/>
      <c r="V1611" t="s">
        <v>83</v>
      </c>
      <c r="W1611" t="s">
        <v>84</v>
      </c>
      <c r="X1611" t="s"/>
      <c r="Y1611" t="s">
        <v>85</v>
      </c>
      <c r="Z1611">
        <f>HYPERLINK("https://hotelmonitor-cachepage.eclerx.com/savepage/tk_15432198396279356_sr_2047.html","info")</f>
        <v/>
      </c>
      <c r="AA1611" t="n">
        <v>75044</v>
      </c>
      <c r="AB1611" t="s"/>
      <c r="AC1611" t="s"/>
      <c r="AD1611" t="s">
        <v>86</v>
      </c>
      <c r="AE1611" t="s"/>
      <c r="AF1611" t="s"/>
      <c r="AG1611" t="s"/>
      <c r="AH1611" t="s"/>
      <c r="AI1611" t="s"/>
      <c r="AJ1611" t="s"/>
      <c r="AK1611" t="s">
        <v>87</v>
      </c>
      <c r="AL1611" t="s"/>
      <c r="AM1611" t="s"/>
      <c r="AN1611" t="s">
        <v>87</v>
      </c>
      <c r="AO1611" t="s">
        <v>88</v>
      </c>
      <c r="AP1611" t="n">
        <v>115</v>
      </c>
      <c r="AQ1611" t="s">
        <v>89</v>
      </c>
      <c r="AR1611" t="s">
        <v>105</v>
      </c>
      <c r="AS1611" t="s"/>
      <c r="AT1611" t="s">
        <v>91</v>
      </c>
      <c r="AU1611" t="s"/>
      <c r="AV1611" t="s"/>
      <c r="AW1611" t="s"/>
      <c r="AX1611" t="s"/>
      <c r="AY1611" t="n">
        <v>2715701</v>
      </c>
      <c r="AZ1611" t="s">
        <v>876</v>
      </c>
      <c r="BA1611" t="s"/>
      <c r="BB1611" t="n">
        <v>241888</v>
      </c>
      <c r="BC1611" t="n">
        <v>-16.543692</v>
      </c>
      <c r="BD1611" t="n">
        <v>28.414434</v>
      </c>
      <c r="BE1611" t="s"/>
      <c r="BF1611" t="s"/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/>
      <c r="BR1611" t="s">
        <v>93</v>
      </c>
    </row>
    <row r="1612" spans="1:70">
      <c r="A1612" t="s">
        <v>70</v>
      </c>
      <c r="B1612" t="s">
        <v>71</v>
      </c>
      <c r="C1612" t="s">
        <v>72</v>
      </c>
      <c r="D1612" t="n">
        <v>2</v>
      </c>
      <c r="E1612" t="s">
        <v>877</v>
      </c>
      <c r="F1612" t="n">
        <v>-1</v>
      </c>
      <c r="G1612" t="s">
        <v>74</v>
      </c>
      <c r="H1612" t="s">
        <v>75</v>
      </c>
      <c r="I1612" t="s"/>
      <c r="J1612" t="s">
        <v>76</v>
      </c>
      <c r="K1612" t="n">
        <v>69</v>
      </c>
      <c r="L1612" t="s">
        <v>77</v>
      </c>
      <c r="M1612" t="s"/>
      <c r="N1612" t="s">
        <v>78</v>
      </c>
      <c r="O1612" t="s">
        <v>79</v>
      </c>
      <c r="P1612" t="s">
        <v>877</v>
      </c>
      <c r="Q1612" t="s"/>
      <c r="R1612" t="s">
        <v>80</v>
      </c>
      <c r="S1612" t="s">
        <v>354</v>
      </c>
      <c r="T1612" t="s">
        <v>82</v>
      </c>
      <c r="U1612" t="s"/>
      <c r="V1612" t="s">
        <v>83</v>
      </c>
      <c r="W1612" t="s">
        <v>84</v>
      </c>
      <c r="X1612" t="s"/>
      <c r="Y1612" t="s">
        <v>85</v>
      </c>
      <c r="Z1612">
        <f>HYPERLINK("https://hotelmonitor-cachepage.eclerx.com/savepage/tk_15432206933216183_sr_2047.html","info")</f>
        <v/>
      </c>
      <c r="AA1612" t="n">
        <v>-6206260</v>
      </c>
      <c r="AB1612" t="s"/>
      <c r="AC1612" t="s"/>
      <c r="AD1612" t="s">
        <v>86</v>
      </c>
      <c r="AE1612" t="s"/>
      <c r="AF1612" t="s"/>
      <c r="AG1612" t="s"/>
      <c r="AH1612" t="s"/>
      <c r="AI1612" t="s"/>
      <c r="AJ1612" t="s"/>
      <c r="AK1612" t="s">
        <v>87</v>
      </c>
      <c r="AL1612" t="s"/>
      <c r="AM1612" t="s"/>
      <c r="AN1612" t="s">
        <v>87</v>
      </c>
      <c r="AO1612" t="s">
        <v>88</v>
      </c>
      <c r="AP1612" t="n">
        <v>235</v>
      </c>
      <c r="AQ1612" t="s">
        <v>89</v>
      </c>
      <c r="AR1612" t="s">
        <v>96</v>
      </c>
      <c r="AS1612" t="s"/>
      <c r="AT1612" t="s">
        <v>91</v>
      </c>
      <c r="AU1612" t="s"/>
      <c r="AV1612" t="s"/>
      <c r="AW1612" t="s"/>
      <c r="AX1612" t="s"/>
      <c r="AY1612" t="n">
        <v>6206260</v>
      </c>
      <c r="AZ1612" t="s"/>
      <c r="BA1612" t="s"/>
      <c r="BB1612" t="n">
        <v>576544</v>
      </c>
      <c r="BC1612" t="s"/>
      <c r="BD1612" t="s"/>
      <c r="BE1612" t="s"/>
      <c r="BF1612" t="s"/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/>
      <c r="BR1612" t="s">
        <v>93</v>
      </c>
    </row>
    <row r="1613" spans="1:70">
      <c r="A1613" t="s">
        <v>70</v>
      </c>
      <c r="B1613" t="s">
        <v>71</v>
      </c>
      <c r="C1613" t="s">
        <v>72</v>
      </c>
      <c r="D1613" t="n">
        <v>2</v>
      </c>
      <c r="E1613" t="s">
        <v>877</v>
      </c>
      <c r="F1613" t="n">
        <v>-1</v>
      </c>
      <c r="G1613" t="s">
        <v>74</v>
      </c>
      <c r="H1613" t="s">
        <v>75</v>
      </c>
      <c r="I1613" t="s"/>
      <c r="J1613" t="s">
        <v>76</v>
      </c>
      <c r="K1613" t="n">
        <v>69</v>
      </c>
      <c r="L1613" t="s">
        <v>77</v>
      </c>
      <c r="M1613" t="s"/>
      <c r="N1613" t="s">
        <v>78</v>
      </c>
      <c r="O1613" t="s">
        <v>79</v>
      </c>
      <c r="P1613" t="s">
        <v>877</v>
      </c>
      <c r="Q1613" t="s"/>
      <c r="R1613" t="s">
        <v>80</v>
      </c>
      <c r="S1613" t="s">
        <v>354</v>
      </c>
      <c r="T1613" t="s">
        <v>82</v>
      </c>
      <c r="U1613" t="s"/>
      <c r="V1613" t="s">
        <v>83</v>
      </c>
      <c r="W1613" t="s">
        <v>84</v>
      </c>
      <c r="X1613" t="s"/>
      <c r="Y1613" t="s">
        <v>85</v>
      </c>
      <c r="Z1613">
        <f>HYPERLINK("https://hotelmonitor-cachepage.eclerx.com/savepage/tk_15432206933216183_sr_2047.html","info")</f>
        <v/>
      </c>
      <c r="AA1613" t="n">
        <v>-6206260</v>
      </c>
      <c r="AB1613" t="s"/>
      <c r="AC1613" t="s"/>
      <c r="AD1613" t="s">
        <v>86</v>
      </c>
      <c r="AE1613" t="s"/>
      <c r="AF1613" t="s"/>
      <c r="AG1613" t="s"/>
      <c r="AH1613" t="s"/>
      <c r="AI1613" t="s"/>
      <c r="AJ1613" t="s"/>
      <c r="AK1613" t="s">
        <v>87</v>
      </c>
      <c r="AL1613" t="s"/>
      <c r="AM1613" t="s"/>
      <c r="AN1613" t="s">
        <v>87</v>
      </c>
      <c r="AO1613" t="s">
        <v>88</v>
      </c>
      <c r="AP1613" t="n">
        <v>235</v>
      </c>
      <c r="AQ1613" t="s">
        <v>89</v>
      </c>
      <c r="AR1613" t="s">
        <v>96</v>
      </c>
      <c r="AS1613" t="s"/>
      <c r="AT1613" t="s">
        <v>91</v>
      </c>
      <c r="AU1613" t="s"/>
      <c r="AV1613" t="s"/>
      <c r="AW1613" t="s"/>
      <c r="AX1613" t="s"/>
      <c r="AY1613" t="n">
        <v>6206260</v>
      </c>
      <c r="AZ1613" t="s"/>
      <c r="BA1613" t="s"/>
      <c r="BB1613" t="n">
        <v>576544</v>
      </c>
      <c r="BC1613" t="s"/>
      <c r="BD1613" t="s"/>
      <c r="BE1613" t="s"/>
      <c r="BF1613" t="s"/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/>
      <c r="BR1613" t="s">
        <v>93</v>
      </c>
    </row>
    <row r="1614" spans="1:70">
      <c r="A1614" t="s">
        <v>70</v>
      </c>
      <c r="B1614" t="s">
        <v>71</v>
      </c>
      <c r="C1614" t="s">
        <v>72</v>
      </c>
      <c r="D1614" t="n">
        <v>2</v>
      </c>
      <c r="E1614" t="s">
        <v>878</v>
      </c>
      <c r="F1614" t="n">
        <v>391579</v>
      </c>
      <c r="G1614" t="s">
        <v>74</v>
      </c>
      <c r="H1614" t="s">
        <v>75</v>
      </c>
      <c r="I1614" t="s"/>
      <c r="J1614" t="s">
        <v>76</v>
      </c>
      <c r="K1614" t="n">
        <v>60</v>
      </c>
      <c r="L1614" t="s">
        <v>77</v>
      </c>
      <c r="M1614" t="s"/>
      <c r="N1614" t="s">
        <v>78</v>
      </c>
      <c r="O1614" t="s">
        <v>79</v>
      </c>
      <c r="P1614" t="s">
        <v>879</v>
      </c>
      <c r="Q1614" t="s"/>
      <c r="R1614" t="s">
        <v>80</v>
      </c>
      <c r="S1614" t="s">
        <v>150</v>
      </c>
      <c r="T1614" t="s">
        <v>82</v>
      </c>
      <c r="U1614" t="s"/>
      <c r="V1614" t="s">
        <v>83</v>
      </c>
      <c r="W1614" t="s">
        <v>84</v>
      </c>
      <c r="X1614" t="s"/>
      <c r="Y1614" t="s">
        <v>85</v>
      </c>
      <c r="Z1614">
        <f>HYPERLINK("https://hotelmonitor-cachepage.eclerx.com/savepage/tk_1543219494610804_sr_2047.html","info")</f>
        <v/>
      </c>
      <c r="AA1614" t="n">
        <v>110144</v>
      </c>
      <c r="AB1614" t="s"/>
      <c r="AC1614" t="s"/>
      <c r="AD1614" t="s">
        <v>86</v>
      </c>
      <c r="AE1614" t="s"/>
      <c r="AF1614" t="s"/>
      <c r="AG1614" t="s"/>
      <c r="AH1614" t="s"/>
      <c r="AI1614" t="s"/>
      <c r="AJ1614" t="s"/>
      <c r="AK1614" t="s">
        <v>87</v>
      </c>
      <c r="AL1614" t="s"/>
      <c r="AM1614" t="s"/>
      <c r="AN1614" t="s">
        <v>87</v>
      </c>
      <c r="AO1614" t="s">
        <v>88</v>
      </c>
      <c r="AP1614" t="n">
        <v>66</v>
      </c>
      <c r="AQ1614" t="s">
        <v>89</v>
      </c>
      <c r="AR1614" t="s">
        <v>95</v>
      </c>
      <c r="AS1614" t="s"/>
      <c r="AT1614" t="s">
        <v>91</v>
      </c>
      <c r="AU1614" t="s"/>
      <c r="AV1614" t="s"/>
      <c r="AW1614" t="s"/>
      <c r="AX1614" t="s"/>
      <c r="AY1614" t="n">
        <v>2267603</v>
      </c>
      <c r="AZ1614" t="s">
        <v>880</v>
      </c>
      <c r="BA1614" t="s"/>
      <c r="BB1614" t="n">
        <v>232770</v>
      </c>
      <c r="BC1614" t="n">
        <v>-16.252825</v>
      </c>
      <c r="BD1614" t="n">
        <v>28.47406</v>
      </c>
      <c r="BE1614" t="s"/>
      <c r="BF1614" t="s"/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/>
      <c r="BR1614" t="s">
        <v>93</v>
      </c>
    </row>
    <row r="1615" spans="1:70">
      <c r="A1615" t="s">
        <v>70</v>
      </c>
      <c r="B1615" t="s">
        <v>71</v>
      </c>
      <c r="C1615" t="s">
        <v>72</v>
      </c>
      <c r="D1615" t="n">
        <v>2</v>
      </c>
      <c r="E1615" t="s">
        <v>878</v>
      </c>
      <c r="F1615" t="n">
        <v>391579</v>
      </c>
      <c r="G1615" t="s">
        <v>74</v>
      </c>
      <c r="H1615" t="s">
        <v>75</v>
      </c>
      <c r="I1615" t="s"/>
      <c r="J1615" t="s">
        <v>76</v>
      </c>
      <c r="K1615" t="n">
        <v>284</v>
      </c>
      <c r="L1615" t="s">
        <v>77</v>
      </c>
      <c r="M1615" t="s"/>
      <c r="N1615" t="s">
        <v>78</v>
      </c>
      <c r="O1615" t="s">
        <v>79</v>
      </c>
      <c r="P1615" t="s">
        <v>879</v>
      </c>
      <c r="Q1615" t="s"/>
      <c r="R1615" t="s">
        <v>80</v>
      </c>
      <c r="S1615" t="s">
        <v>648</v>
      </c>
      <c r="T1615" t="s">
        <v>82</v>
      </c>
      <c r="U1615" t="s"/>
      <c r="V1615" t="s">
        <v>83</v>
      </c>
      <c r="W1615" t="s">
        <v>84</v>
      </c>
      <c r="X1615" t="s"/>
      <c r="Y1615" t="s">
        <v>85</v>
      </c>
      <c r="Z1615">
        <f>HYPERLINK("https://hotelmonitor-cachepage.eclerx.com/savepage/tk_1543219494610804_sr_2047.html","info")</f>
        <v/>
      </c>
      <c r="AA1615" t="n">
        <v>110144</v>
      </c>
      <c r="AB1615" t="s"/>
      <c r="AC1615" t="s"/>
      <c r="AD1615" t="s">
        <v>86</v>
      </c>
      <c r="AE1615" t="s"/>
      <c r="AF1615" t="s"/>
      <c r="AG1615" t="s"/>
      <c r="AH1615" t="s"/>
      <c r="AI1615" t="s"/>
      <c r="AJ1615" t="s"/>
      <c r="AK1615" t="s">
        <v>87</v>
      </c>
      <c r="AL1615" t="s"/>
      <c r="AM1615" t="s"/>
      <c r="AN1615" t="s">
        <v>87</v>
      </c>
      <c r="AO1615" t="s">
        <v>88</v>
      </c>
      <c r="AP1615" t="n">
        <v>66</v>
      </c>
      <c r="AQ1615" t="s">
        <v>89</v>
      </c>
      <c r="AR1615" t="s">
        <v>126</v>
      </c>
      <c r="AS1615" t="s"/>
      <c r="AT1615" t="s">
        <v>91</v>
      </c>
      <c r="AU1615" t="s"/>
      <c r="AV1615" t="s"/>
      <c r="AW1615" t="s"/>
      <c r="AX1615" t="s"/>
      <c r="AY1615" t="n">
        <v>2267603</v>
      </c>
      <c r="AZ1615" t="s">
        <v>880</v>
      </c>
      <c r="BA1615" t="s"/>
      <c r="BB1615" t="n">
        <v>232770</v>
      </c>
      <c r="BC1615" t="n">
        <v>-16.252825</v>
      </c>
      <c r="BD1615" t="n">
        <v>28.47406</v>
      </c>
      <c r="BE1615" t="s"/>
      <c r="BF1615" t="s"/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/>
      <c r="BR1615" t="s">
        <v>93</v>
      </c>
    </row>
    <row r="1616" spans="1:70">
      <c r="A1616" t="s">
        <v>70</v>
      </c>
      <c r="B1616" t="s">
        <v>71</v>
      </c>
      <c r="C1616" t="s">
        <v>72</v>
      </c>
      <c r="D1616" t="n">
        <v>2</v>
      </c>
      <c r="E1616" t="s">
        <v>878</v>
      </c>
      <c r="F1616" t="n">
        <v>391579</v>
      </c>
      <c r="G1616" t="s">
        <v>74</v>
      </c>
      <c r="H1616" t="s">
        <v>75</v>
      </c>
      <c r="I1616" t="s"/>
      <c r="J1616" t="s">
        <v>76</v>
      </c>
      <c r="K1616" t="n">
        <v>60</v>
      </c>
      <c r="L1616" t="s">
        <v>77</v>
      </c>
      <c r="M1616" t="s"/>
      <c r="N1616" t="s">
        <v>78</v>
      </c>
      <c r="O1616" t="s">
        <v>79</v>
      </c>
      <c r="P1616" t="s">
        <v>879</v>
      </c>
      <c r="Q1616" t="s"/>
      <c r="R1616" t="s">
        <v>80</v>
      </c>
      <c r="S1616" t="s">
        <v>150</v>
      </c>
      <c r="T1616" t="s">
        <v>82</v>
      </c>
      <c r="U1616" t="s"/>
      <c r="V1616" t="s">
        <v>83</v>
      </c>
      <c r="W1616" t="s">
        <v>84</v>
      </c>
      <c r="X1616" t="s"/>
      <c r="Y1616" t="s">
        <v>85</v>
      </c>
      <c r="Z1616">
        <f>HYPERLINK("https://hotelmonitor-cachepage.eclerx.com/savepage/tk_1543219494610804_sr_2047.html","info")</f>
        <v/>
      </c>
      <c r="AA1616" t="n">
        <v>110144</v>
      </c>
      <c r="AB1616" t="s"/>
      <c r="AC1616" t="s"/>
      <c r="AD1616" t="s">
        <v>86</v>
      </c>
      <c r="AE1616" t="s"/>
      <c r="AF1616" t="s"/>
      <c r="AG1616" t="s"/>
      <c r="AH1616" t="s"/>
      <c r="AI1616" t="s"/>
      <c r="AJ1616" t="s"/>
      <c r="AK1616" t="s">
        <v>87</v>
      </c>
      <c r="AL1616" t="s"/>
      <c r="AM1616" t="s"/>
      <c r="AN1616" t="s">
        <v>87</v>
      </c>
      <c r="AO1616" t="s">
        <v>88</v>
      </c>
      <c r="AP1616" t="n">
        <v>66</v>
      </c>
      <c r="AQ1616" t="s">
        <v>89</v>
      </c>
      <c r="AR1616" t="s">
        <v>97</v>
      </c>
      <c r="AS1616" t="s"/>
      <c r="AT1616" t="s">
        <v>91</v>
      </c>
      <c r="AU1616" t="s"/>
      <c r="AV1616" t="s"/>
      <c r="AW1616" t="s"/>
      <c r="AX1616" t="s"/>
      <c r="AY1616" t="n">
        <v>2267603</v>
      </c>
      <c r="AZ1616" t="s">
        <v>880</v>
      </c>
      <c r="BA1616" t="s"/>
      <c r="BB1616" t="n">
        <v>232770</v>
      </c>
      <c r="BC1616" t="n">
        <v>-16.252825</v>
      </c>
      <c r="BD1616" t="n">
        <v>28.47406</v>
      </c>
      <c r="BE1616" t="s"/>
      <c r="BF1616" t="s"/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/>
      <c r="BR1616" t="s">
        <v>93</v>
      </c>
    </row>
    <row r="1617" spans="1:70">
      <c r="A1617" t="s">
        <v>70</v>
      </c>
      <c r="B1617" t="s">
        <v>71</v>
      </c>
      <c r="C1617" t="s">
        <v>72</v>
      </c>
      <c r="D1617" t="n">
        <v>2</v>
      </c>
      <c r="E1617" t="s">
        <v>878</v>
      </c>
      <c r="F1617" t="n">
        <v>391579</v>
      </c>
      <c r="G1617" t="s">
        <v>74</v>
      </c>
      <c r="H1617" t="s">
        <v>75</v>
      </c>
      <c r="I1617" t="s"/>
      <c r="J1617" t="s">
        <v>76</v>
      </c>
      <c r="K1617" t="n">
        <v>62</v>
      </c>
      <c r="L1617" t="s">
        <v>77</v>
      </c>
      <c r="M1617" t="s"/>
      <c r="N1617" t="s">
        <v>78</v>
      </c>
      <c r="O1617" t="s">
        <v>79</v>
      </c>
      <c r="P1617" t="s">
        <v>879</v>
      </c>
      <c r="Q1617" t="s"/>
      <c r="R1617" t="s">
        <v>80</v>
      </c>
      <c r="S1617" t="s">
        <v>144</v>
      </c>
      <c r="T1617" t="s">
        <v>82</v>
      </c>
      <c r="U1617" t="s"/>
      <c r="V1617" t="s">
        <v>83</v>
      </c>
      <c r="W1617" t="s">
        <v>84</v>
      </c>
      <c r="X1617" t="s"/>
      <c r="Y1617" t="s">
        <v>85</v>
      </c>
      <c r="Z1617">
        <f>HYPERLINK("https://hotelmonitor-cachepage.eclerx.com/savepage/tk_1543219494610804_sr_2047.html","info")</f>
        <v/>
      </c>
      <c r="AA1617" t="n">
        <v>110144</v>
      </c>
      <c r="AB1617" t="s"/>
      <c r="AC1617" t="s"/>
      <c r="AD1617" t="s">
        <v>86</v>
      </c>
      <c r="AE1617" t="s"/>
      <c r="AF1617" t="s"/>
      <c r="AG1617" t="s"/>
      <c r="AH1617" t="s"/>
      <c r="AI1617" t="s"/>
      <c r="AJ1617" t="s"/>
      <c r="AK1617" t="s">
        <v>87</v>
      </c>
      <c r="AL1617" t="s"/>
      <c r="AM1617" t="s"/>
      <c r="AN1617" t="s">
        <v>87</v>
      </c>
      <c r="AO1617" t="s">
        <v>88</v>
      </c>
      <c r="AP1617" t="n">
        <v>66</v>
      </c>
      <c r="AQ1617" t="s">
        <v>89</v>
      </c>
      <c r="AR1617" t="s">
        <v>99</v>
      </c>
      <c r="AS1617" t="s"/>
      <c r="AT1617" t="s">
        <v>91</v>
      </c>
      <c r="AU1617" t="s"/>
      <c r="AV1617" t="s"/>
      <c r="AW1617" t="s"/>
      <c r="AX1617" t="s"/>
      <c r="AY1617" t="n">
        <v>2267603</v>
      </c>
      <c r="AZ1617" t="s">
        <v>880</v>
      </c>
      <c r="BA1617" t="s"/>
      <c r="BB1617" t="n">
        <v>232770</v>
      </c>
      <c r="BC1617" t="n">
        <v>-16.252825</v>
      </c>
      <c r="BD1617" t="n">
        <v>28.47406</v>
      </c>
      <c r="BE1617" t="s"/>
      <c r="BF1617" t="s"/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/>
      <c r="BR1617" t="s">
        <v>93</v>
      </c>
    </row>
    <row r="1618" spans="1:70">
      <c r="A1618" t="s">
        <v>70</v>
      </c>
      <c r="B1618" t="s">
        <v>71</v>
      </c>
      <c r="C1618" t="s">
        <v>72</v>
      </c>
      <c r="D1618" t="n">
        <v>2</v>
      </c>
      <c r="E1618" t="s">
        <v>878</v>
      </c>
      <c r="F1618" t="n">
        <v>391579</v>
      </c>
      <c r="G1618" t="s">
        <v>74</v>
      </c>
      <c r="H1618" t="s">
        <v>75</v>
      </c>
      <c r="I1618" t="s"/>
      <c r="J1618" t="s">
        <v>76</v>
      </c>
      <c r="K1618" t="n">
        <v>60</v>
      </c>
      <c r="L1618" t="s">
        <v>77</v>
      </c>
      <c r="M1618" t="s"/>
      <c r="N1618" t="s">
        <v>78</v>
      </c>
      <c r="O1618" t="s">
        <v>79</v>
      </c>
      <c r="P1618" t="s">
        <v>879</v>
      </c>
      <c r="Q1618" t="s"/>
      <c r="R1618" t="s">
        <v>80</v>
      </c>
      <c r="S1618" t="s">
        <v>150</v>
      </c>
      <c r="T1618" t="s">
        <v>82</v>
      </c>
      <c r="U1618" t="s"/>
      <c r="V1618" t="s">
        <v>83</v>
      </c>
      <c r="W1618" t="s">
        <v>84</v>
      </c>
      <c r="X1618" t="s"/>
      <c r="Y1618" t="s">
        <v>85</v>
      </c>
      <c r="Z1618">
        <f>HYPERLINK("https://hotelmonitor-cachepage.eclerx.com/savepage/tk_1543219494610804_sr_2047.html","info")</f>
        <v/>
      </c>
      <c r="AA1618" t="n">
        <v>110144</v>
      </c>
      <c r="AB1618" t="s"/>
      <c r="AC1618" t="s"/>
      <c r="AD1618" t="s">
        <v>86</v>
      </c>
      <c r="AE1618" t="s"/>
      <c r="AF1618" t="s"/>
      <c r="AG1618" t="s"/>
      <c r="AH1618" t="s"/>
      <c r="AI1618" t="s"/>
      <c r="AJ1618" t="s"/>
      <c r="AK1618" t="s">
        <v>87</v>
      </c>
      <c r="AL1618" t="s"/>
      <c r="AM1618" t="s"/>
      <c r="AN1618" t="s">
        <v>87</v>
      </c>
      <c r="AO1618" t="s">
        <v>88</v>
      </c>
      <c r="AP1618" t="n">
        <v>66</v>
      </c>
      <c r="AQ1618" t="s">
        <v>89</v>
      </c>
      <c r="AR1618" t="s">
        <v>96</v>
      </c>
      <c r="AS1618" t="s"/>
      <c r="AT1618" t="s">
        <v>91</v>
      </c>
      <c r="AU1618" t="s"/>
      <c r="AV1618" t="s"/>
      <c r="AW1618" t="s"/>
      <c r="AX1618" t="s"/>
      <c r="AY1618" t="n">
        <v>2267603</v>
      </c>
      <c r="AZ1618" t="s">
        <v>880</v>
      </c>
      <c r="BA1618" t="s"/>
      <c r="BB1618" t="n">
        <v>232770</v>
      </c>
      <c r="BC1618" t="n">
        <v>-16.252825</v>
      </c>
      <c r="BD1618" t="n">
        <v>28.47406</v>
      </c>
      <c r="BE1618" t="s"/>
      <c r="BF1618" t="s"/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/>
      <c r="BR1618" t="s">
        <v>93</v>
      </c>
    </row>
    <row r="1619" spans="1:70">
      <c r="A1619" t="s">
        <v>70</v>
      </c>
      <c r="B1619" t="s">
        <v>71</v>
      </c>
      <c r="C1619" t="s">
        <v>72</v>
      </c>
      <c r="D1619" t="n">
        <v>2</v>
      </c>
      <c r="E1619" t="s">
        <v>878</v>
      </c>
      <c r="F1619" t="n">
        <v>391579</v>
      </c>
      <c r="G1619" t="s">
        <v>74</v>
      </c>
      <c r="H1619" t="s">
        <v>75</v>
      </c>
      <c r="I1619" t="s"/>
      <c r="J1619" t="s">
        <v>76</v>
      </c>
      <c r="K1619" t="n">
        <v>60</v>
      </c>
      <c r="L1619" t="s">
        <v>77</v>
      </c>
      <c r="M1619" t="s"/>
      <c r="N1619" t="s">
        <v>78</v>
      </c>
      <c r="O1619" t="s">
        <v>79</v>
      </c>
      <c r="P1619" t="s">
        <v>879</v>
      </c>
      <c r="Q1619" t="s"/>
      <c r="R1619" t="s">
        <v>80</v>
      </c>
      <c r="S1619" t="s">
        <v>150</v>
      </c>
      <c r="T1619" t="s">
        <v>82</v>
      </c>
      <c r="U1619" t="s"/>
      <c r="V1619" t="s">
        <v>83</v>
      </c>
      <c r="W1619" t="s">
        <v>84</v>
      </c>
      <c r="X1619" t="s"/>
      <c r="Y1619" t="s">
        <v>85</v>
      </c>
      <c r="Z1619">
        <f>HYPERLINK("https://hotelmonitor-cachepage.eclerx.com/savepage/tk_1543219494610804_sr_2047.html","info")</f>
        <v/>
      </c>
      <c r="AA1619" t="n">
        <v>110144</v>
      </c>
      <c r="AB1619" t="s"/>
      <c r="AC1619" t="s"/>
      <c r="AD1619" t="s">
        <v>86</v>
      </c>
      <c r="AE1619" t="s"/>
      <c r="AF1619" t="s"/>
      <c r="AG1619" t="s"/>
      <c r="AH1619" t="s"/>
      <c r="AI1619" t="s"/>
      <c r="AJ1619" t="s"/>
      <c r="AK1619" t="s">
        <v>87</v>
      </c>
      <c r="AL1619" t="s"/>
      <c r="AM1619" t="s"/>
      <c r="AN1619" t="s">
        <v>87</v>
      </c>
      <c r="AO1619" t="s">
        <v>88</v>
      </c>
      <c r="AP1619" t="n">
        <v>66</v>
      </c>
      <c r="AQ1619" t="s">
        <v>89</v>
      </c>
      <c r="AR1619" t="s">
        <v>111</v>
      </c>
      <c r="AS1619" t="s"/>
      <c r="AT1619" t="s">
        <v>91</v>
      </c>
      <c r="AU1619" t="s"/>
      <c r="AV1619" t="s"/>
      <c r="AW1619" t="s"/>
      <c r="AX1619" t="s"/>
      <c r="AY1619" t="n">
        <v>2267603</v>
      </c>
      <c r="AZ1619" t="s">
        <v>880</v>
      </c>
      <c r="BA1619" t="s"/>
      <c r="BB1619" t="n">
        <v>232770</v>
      </c>
      <c r="BC1619" t="n">
        <v>-16.252825</v>
      </c>
      <c r="BD1619" t="n">
        <v>28.47406</v>
      </c>
      <c r="BE1619" t="s"/>
      <c r="BF1619" t="s"/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/>
      <c r="BR1619" t="s">
        <v>93</v>
      </c>
    </row>
    <row r="1620" spans="1:70">
      <c r="A1620" t="s">
        <v>70</v>
      </c>
      <c r="B1620" t="s">
        <v>71</v>
      </c>
      <c r="C1620" t="s">
        <v>72</v>
      </c>
      <c r="D1620" t="n">
        <v>2</v>
      </c>
      <c r="E1620" t="s">
        <v>878</v>
      </c>
      <c r="F1620" t="n">
        <v>391579</v>
      </c>
      <c r="G1620" t="s">
        <v>74</v>
      </c>
      <c r="H1620" t="s">
        <v>75</v>
      </c>
      <c r="I1620" t="s"/>
      <c r="J1620" t="s">
        <v>76</v>
      </c>
      <c r="K1620" t="n">
        <v>60</v>
      </c>
      <c r="L1620" t="s">
        <v>77</v>
      </c>
      <c r="M1620" t="s"/>
      <c r="N1620" t="s">
        <v>78</v>
      </c>
      <c r="O1620" t="s">
        <v>79</v>
      </c>
      <c r="P1620" t="s">
        <v>879</v>
      </c>
      <c r="Q1620" t="s"/>
      <c r="R1620" t="s">
        <v>80</v>
      </c>
      <c r="S1620" t="s">
        <v>150</v>
      </c>
      <c r="T1620" t="s">
        <v>82</v>
      </c>
      <c r="U1620" t="s"/>
      <c r="V1620" t="s">
        <v>83</v>
      </c>
      <c r="W1620" t="s">
        <v>84</v>
      </c>
      <c r="X1620" t="s"/>
      <c r="Y1620" t="s">
        <v>85</v>
      </c>
      <c r="Z1620">
        <f>HYPERLINK("https://hotelmonitor-cachepage.eclerx.com/savepage/tk_1543219494610804_sr_2047.html","info")</f>
        <v/>
      </c>
      <c r="AA1620" t="n">
        <v>110144</v>
      </c>
      <c r="AB1620" t="s"/>
      <c r="AC1620" t="s"/>
      <c r="AD1620" t="s">
        <v>86</v>
      </c>
      <c r="AE1620" t="s"/>
      <c r="AF1620" t="s"/>
      <c r="AG1620" t="s"/>
      <c r="AH1620" t="s"/>
      <c r="AI1620" t="s"/>
      <c r="AJ1620" t="s"/>
      <c r="AK1620" t="s">
        <v>87</v>
      </c>
      <c r="AL1620" t="s"/>
      <c r="AM1620" t="s"/>
      <c r="AN1620" t="s">
        <v>87</v>
      </c>
      <c r="AO1620" t="s">
        <v>88</v>
      </c>
      <c r="AP1620" t="n">
        <v>66</v>
      </c>
      <c r="AQ1620" t="s">
        <v>89</v>
      </c>
      <c r="AR1620" t="s">
        <v>116</v>
      </c>
      <c r="AS1620" t="s"/>
      <c r="AT1620" t="s">
        <v>91</v>
      </c>
      <c r="AU1620" t="s"/>
      <c r="AV1620" t="s"/>
      <c r="AW1620" t="s"/>
      <c r="AX1620" t="s"/>
      <c r="AY1620" t="n">
        <v>2267603</v>
      </c>
      <c r="AZ1620" t="s">
        <v>880</v>
      </c>
      <c r="BA1620" t="s"/>
      <c r="BB1620" t="n">
        <v>232770</v>
      </c>
      <c r="BC1620" t="n">
        <v>-16.252825</v>
      </c>
      <c r="BD1620" t="n">
        <v>28.47406</v>
      </c>
      <c r="BE1620" t="s"/>
      <c r="BF1620" t="s"/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/>
      <c r="BR1620" t="s">
        <v>93</v>
      </c>
    </row>
    <row r="1621" spans="1:70">
      <c r="A1621" t="s">
        <v>70</v>
      </c>
      <c r="B1621" t="s">
        <v>71</v>
      </c>
      <c r="C1621" t="s">
        <v>72</v>
      </c>
      <c r="D1621" t="n">
        <v>2</v>
      </c>
      <c r="E1621" t="s">
        <v>878</v>
      </c>
      <c r="F1621" t="n">
        <v>391579</v>
      </c>
      <c r="G1621" t="s">
        <v>74</v>
      </c>
      <c r="H1621" t="s">
        <v>75</v>
      </c>
      <c r="I1621" t="s"/>
      <c r="J1621" t="s">
        <v>76</v>
      </c>
      <c r="K1621" t="n">
        <v>60</v>
      </c>
      <c r="L1621" t="s">
        <v>77</v>
      </c>
      <c r="M1621" t="s"/>
      <c r="N1621" t="s">
        <v>78</v>
      </c>
      <c r="O1621" t="s">
        <v>79</v>
      </c>
      <c r="P1621" t="s">
        <v>879</v>
      </c>
      <c r="Q1621" t="s"/>
      <c r="R1621" t="s">
        <v>80</v>
      </c>
      <c r="S1621" t="s">
        <v>150</v>
      </c>
      <c r="T1621" t="s">
        <v>82</v>
      </c>
      <c r="U1621" t="s"/>
      <c r="V1621" t="s">
        <v>83</v>
      </c>
      <c r="W1621" t="s">
        <v>84</v>
      </c>
      <c r="X1621" t="s"/>
      <c r="Y1621" t="s">
        <v>85</v>
      </c>
      <c r="Z1621">
        <f>HYPERLINK("https://hotelmonitor-cachepage.eclerx.com/savepage/tk_1543219494610804_sr_2047.html","info")</f>
        <v/>
      </c>
      <c r="AA1621" t="n">
        <v>110144</v>
      </c>
      <c r="AB1621" t="s"/>
      <c r="AC1621" t="s"/>
      <c r="AD1621" t="s">
        <v>86</v>
      </c>
      <c r="AE1621" t="s"/>
      <c r="AF1621" t="s"/>
      <c r="AG1621" t="s"/>
      <c r="AH1621" t="s"/>
      <c r="AI1621" t="s"/>
      <c r="AJ1621" t="s"/>
      <c r="AK1621" t="s">
        <v>87</v>
      </c>
      <c r="AL1621" t="s"/>
      <c r="AM1621" t="s"/>
      <c r="AN1621" t="s">
        <v>87</v>
      </c>
      <c r="AO1621" t="s">
        <v>88</v>
      </c>
      <c r="AP1621" t="n">
        <v>66</v>
      </c>
      <c r="AQ1621" t="s">
        <v>89</v>
      </c>
      <c r="AR1621" t="s">
        <v>96</v>
      </c>
      <c r="AS1621" t="s"/>
      <c r="AT1621" t="s">
        <v>91</v>
      </c>
      <c r="AU1621" t="s"/>
      <c r="AV1621" t="s"/>
      <c r="AW1621" t="s"/>
      <c r="AX1621" t="s"/>
      <c r="AY1621" t="n">
        <v>2267603</v>
      </c>
      <c r="AZ1621" t="s">
        <v>880</v>
      </c>
      <c r="BA1621" t="s"/>
      <c r="BB1621" t="n">
        <v>232770</v>
      </c>
      <c r="BC1621" t="n">
        <v>-16.252825</v>
      </c>
      <c r="BD1621" t="n">
        <v>28.47406</v>
      </c>
      <c r="BE1621" t="s"/>
      <c r="BF1621" t="s"/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/>
      <c r="BR1621" t="s">
        <v>93</v>
      </c>
    </row>
    <row r="1622" spans="1:70">
      <c r="A1622" t="s">
        <v>70</v>
      </c>
      <c r="B1622" t="s">
        <v>71</v>
      </c>
      <c r="C1622" t="s">
        <v>72</v>
      </c>
      <c r="D1622" t="n">
        <v>2</v>
      </c>
      <c r="E1622" t="s">
        <v>881</v>
      </c>
      <c r="F1622" t="n">
        <v>116238</v>
      </c>
      <c r="G1622" t="s">
        <v>74</v>
      </c>
      <c r="H1622" t="s">
        <v>75</v>
      </c>
      <c r="I1622" t="s"/>
      <c r="J1622" t="s">
        <v>76</v>
      </c>
      <c r="K1622" t="n">
        <v>45</v>
      </c>
      <c r="L1622" t="s">
        <v>77</v>
      </c>
      <c r="M1622" t="s"/>
      <c r="N1622" t="s">
        <v>78</v>
      </c>
      <c r="O1622" t="s">
        <v>79</v>
      </c>
      <c r="P1622" t="s">
        <v>881</v>
      </c>
      <c r="Q1622" t="s"/>
      <c r="R1622" t="s">
        <v>80</v>
      </c>
      <c r="S1622" t="s">
        <v>332</v>
      </c>
      <c r="T1622" t="s">
        <v>82</v>
      </c>
      <c r="U1622" t="s"/>
      <c r="V1622" t="s">
        <v>83</v>
      </c>
      <c r="W1622" t="s">
        <v>84</v>
      </c>
      <c r="X1622" t="s"/>
      <c r="Y1622" t="s">
        <v>85</v>
      </c>
      <c r="Z1622">
        <f>HYPERLINK("https://hotelmonitor-cachepage.eclerx.com/savepage/tk_15432206505852249_sr_2047.html","info")</f>
        <v/>
      </c>
      <c r="AA1622" t="n">
        <v>42360</v>
      </c>
      <c r="AB1622" t="s"/>
      <c r="AC1622" t="s"/>
      <c r="AD1622" t="s">
        <v>86</v>
      </c>
      <c r="AE1622" t="s"/>
      <c r="AF1622" t="s"/>
      <c r="AG1622" t="s"/>
      <c r="AH1622" t="s"/>
      <c r="AI1622" t="s"/>
      <c r="AJ1622" t="s"/>
      <c r="AK1622" t="s">
        <v>87</v>
      </c>
      <c r="AL1622" t="s"/>
      <c r="AM1622" t="s"/>
      <c r="AN1622" t="s">
        <v>87</v>
      </c>
      <c r="AO1622" t="s">
        <v>88</v>
      </c>
      <c r="AP1622" t="n">
        <v>229</v>
      </c>
      <c r="AQ1622" t="s">
        <v>89</v>
      </c>
      <c r="AR1622" t="s">
        <v>95</v>
      </c>
      <c r="AS1622" t="s"/>
      <c r="AT1622" t="s">
        <v>91</v>
      </c>
      <c r="AU1622" t="s"/>
      <c r="AV1622" t="s"/>
      <c r="AW1622" t="s"/>
      <c r="AX1622" t="s"/>
      <c r="AY1622" t="n">
        <v>2267834</v>
      </c>
      <c r="AZ1622" t="s">
        <v>882</v>
      </c>
      <c r="BA1622" t="s"/>
      <c r="BB1622" t="n">
        <v>581068</v>
      </c>
      <c r="BC1622" t="n">
        <v>-16.555805</v>
      </c>
      <c r="BD1622" t="n">
        <v>28.072956</v>
      </c>
      <c r="BE1622" t="s"/>
      <c r="BF1622" t="s"/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/>
      <c r="BR1622" t="s">
        <v>93</v>
      </c>
    </row>
    <row r="1623" spans="1:70">
      <c r="A1623" t="s">
        <v>70</v>
      </c>
      <c r="B1623" t="s">
        <v>71</v>
      </c>
      <c r="C1623" t="s">
        <v>72</v>
      </c>
      <c r="D1623" t="n">
        <v>2</v>
      </c>
      <c r="E1623" t="s">
        <v>881</v>
      </c>
      <c r="F1623" t="n">
        <v>116238</v>
      </c>
      <c r="G1623" t="s">
        <v>74</v>
      </c>
      <c r="H1623" t="s">
        <v>75</v>
      </c>
      <c r="I1623" t="s"/>
      <c r="J1623" t="s">
        <v>76</v>
      </c>
      <c r="K1623" t="n">
        <v>53</v>
      </c>
      <c r="L1623" t="s">
        <v>77</v>
      </c>
      <c r="M1623" t="s"/>
      <c r="N1623" t="s">
        <v>78</v>
      </c>
      <c r="O1623" t="s">
        <v>79</v>
      </c>
      <c r="P1623" t="s">
        <v>881</v>
      </c>
      <c r="Q1623" t="s"/>
      <c r="R1623" t="s">
        <v>80</v>
      </c>
      <c r="S1623" t="s">
        <v>333</v>
      </c>
      <c r="T1623" t="s">
        <v>82</v>
      </c>
      <c r="U1623" t="s"/>
      <c r="V1623" t="s">
        <v>83</v>
      </c>
      <c r="W1623" t="s">
        <v>84</v>
      </c>
      <c r="X1623" t="s"/>
      <c r="Y1623" t="s">
        <v>85</v>
      </c>
      <c r="Z1623">
        <f>HYPERLINK("https://hotelmonitor-cachepage.eclerx.com/savepage/tk_15432206505852249_sr_2047.html","info")</f>
        <v/>
      </c>
      <c r="AA1623" t="n">
        <v>42360</v>
      </c>
      <c r="AB1623" t="s"/>
      <c r="AC1623" t="s"/>
      <c r="AD1623" t="s">
        <v>86</v>
      </c>
      <c r="AE1623" t="s"/>
      <c r="AF1623" t="s"/>
      <c r="AG1623" t="s"/>
      <c r="AH1623" t="s"/>
      <c r="AI1623" t="s"/>
      <c r="AJ1623" t="s"/>
      <c r="AK1623" t="s">
        <v>87</v>
      </c>
      <c r="AL1623" t="s"/>
      <c r="AM1623" t="s"/>
      <c r="AN1623" t="s">
        <v>87</v>
      </c>
      <c r="AO1623" t="s">
        <v>88</v>
      </c>
      <c r="AP1623" t="n">
        <v>229</v>
      </c>
      <c r="AQ1623" t="s">
        <v>89</v>
      </c>
      <c r="AR1623" t="s">
        <v>96</v>
      </c>
      <c r="AS1623" t="s"/>
      <c r="AT1623" t="s">
        <v>91</v>
      </c>
      <c r="AU1623" t="s"/>
      <c r="AV1623" t="s"/>
      <c r="AW1623" t="s"/>
      <c r="AX1623" t="s"/>
      <c r="AY1623" t="n">
        <v>2267834</v>
      </c>
      <c r="AZ1623" t="s">
        <v>882</v>
      </c>
      <c r="BA1623" t="s"/>
      <c r="BB1623" t="n">
        <v>581068</v>
      </c>
      <c r="BC1623" t="n">
        <v>-16.555805</v>
      </c>
      <c r="BD1623" t="n">
        <v>28.072956</v>
      </c>
      <c r="BE1623" t="s"/>
      <c r="BF1623" t="s"/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/>
      <c r="BR1623" t="s">
        <v>93</v>
      </c>
    </row>
    <row r="1624" spans="1:70">
      <c r="A1624" t="s">
        <v>70</v>
      </c>
      <c r="B1624" t="s">
        <v>71</v>
      </c>
      <c r="C1624" t="s">
        <v>72</v>
      </c>
      <c r="D1624" t="n">
        <v>2</v>
      </c>
      <c r="E1624" t="s">
        <v>881</v>
      </c>
      <c r="F1624" t="n">
        <v>116238</v>
      </c>
      <c r="G1624" t="s">
        <v>74</v>
      </c>
      <c r="H1624" t="s">
        <v>75</v>
      </c>
      <c r="I1624" t="s"/>
      <c r="J1624" t="s">
        <v>76</v>
      </c>
      <c r="K1624" t="n">
        <v>45</v>
      </c>
      <c r="L1624" t="s">
        <v>77</v>
      </c>
      <c r="M1624" t="s"/>
      <c r="N1624" t="s">
        <v>78</v>
      </c>
      <c r="O1624" t="s">
        <v>79</v>
      </c>
      <c r="P1624" t="s">
        <v>881</v>
      </c>
      <c r="Q1624" t="s"/>
      <c r="R1624" t="s">
        <v>80</v>
      </c>
      <c r="S1624" t="s">
        <v>332</v>
      </c>
      <c r="T1624" t="s">
        <v>82</v>
      </c>
      <c r="U1624" t="s"/>
      <c r="V1624" t="s">
        <v>83</v>
      </c>
      <c r="W1624" t="s">
        <v>84</v>
      </c>
      <c r="X1624" t="s"/>
      <c r="Y1624" t="s">
        <v>85</v>
      </c>
      <c r="Z1624">
        <f>HYPERLINK("https://hotelmonitor-cachepage.eclerx.com/savepage/tk_15432206505852249_sr_2047.html","info")</f>
        <v/>
      </c>
      <c r="AA1624" t="n">
        <v>42360</v>
      </c>
      <c r="AB1624" t="s"/>
      <c r="AC1624" t="s"/>
      <c r="AD1624" t="s">
        <v>86</v>
      </c>
      <c r="AE1624" t="s"/>
      <c r="AF1624" t="s"/>
      <c r="AG1624" t="s"/>
      <c r="AH1624" t="s"/>
      <c r="AI1624" t="s"/>
      <c r="AJ1624" t="s"/>
      <c r="AK1624" t="s">
        <v>87</v>
      </c>
      <c r="AL1624" t="s"/>
      <c r="AM1624" t="s"/>
      <c r="AN1624" t="s">
        <v>87</v>
      </c>
      <c r="AO1624" t="s">
        <v>88</v>
      </c>
      <c r="AP1624" t="n">
        <v>229</v>
      </c>
      <c r="AQ1624" t="s">
        <v>89</v>
      </c>
      <c r="AR1624" t="s">
        <v>97</v>
      </c>
      <c r="AS1624" t="s"/>
      <c r="AT1624" t="s">
        <v>91</v>
      </c>
      <c r="AU1624" t="s"/>
      <c r="AV1624" t="s"/>
      <c r="AW1624" t="s"/>
      <c r="AX1624" t="s"/>
      <c r="AY1624" t="n">
        <v>2267834</v>
      </c>
      <c r="AZ1624" t="s">
        <v>882</v>
      </c>
      <c r="BA1624" t="s"/>
      <c r="BB1624" t="n">
        <v>581068</v>
      </c>
      <c r="BC1624" t="n">
        <v>-16.555805</v>
      </c>
      <c r="BD1624" t="n">
        <v>28.072956</v>
      </c>
      <c r="BE1624" t="s"/>
      <c r="BF1624" t="s"/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/>
      <c r="BR1624" t="s">
        <v>93</v>
      </c>
    </row>
    <row r="1625" spans="1:70">
      <c r="A1625" t="s">
        <v>70</v>
      </c>
      <c r="B1625" t="s">
        <v>71</v>
      </c>
      <c r="C1625" t="s">
        <v>72</v>
      </c>
      <c r="D1625" t="n">
        <v>2</v>
      </c>
      <c r="E1625" t="s">
        <v>881</v>
      </c>
      <c r="F1625" t="n">
        <v>116238</v>
      </c>
      <c r="G1625" t="s">
        <v>74</v>
      </c>
      <c r="H1625" t="s">
        <v>75</v>
      </c>
      <c r="I1625" t="s"/>
      <c r="J1625" t="s">
        <v>76</v>
      </c>
      <c r="K1625" t="n">
        <v>51</v>
      </c>
      <c r="L1625" t="s">
        <v>77</v>
      </c>
      <c r="M1625" t="s"/>
      <c r="N1625" t="s">
        <v>78</v>
      </c>
      <c r="O1625" t="s">
        <v>79</v>
      </c>
      <c r="P1625" t="s">
        <v>881</v>
      </c>
      <c r="Q1625" t="s"/>
      <c r="R1625" t="s">
        <v>80</v>
      </c>
      <c r="S1625" t="s">
        <v>297</v>
      </c>
      <c r="T1625" t="s">
        <v>82</v>
      </c>
      <c r="U1625" t="s"/>
      <c r="V1625" t="s">
        <v>83</v>
      </c>
      <c r="W1625" t="s">
        <v>84</v>
      </c>
      <c r="X1625" t="s"/>
      <c r="Y1625" t="s">
        <v>85</v>
      </c>
      <c r="Z1625">
        <f>HYPERLINK("https://hotelmonitor-cachepage.eclerx.com/savepage/tk_15432206505852249_sr_2047.html","info")</f>
        <v/>
      </c>
      <c r="AA1625" t="n">
        <v>42360</v>
      </c>
      <c r="AB1625" t="s"/>
      <c r="AC1625" t="s"/>
      <c r="AD1625" t="s">
        <v>86</v>
      </c>
      <c r="AE1625" t="s"/>
      <c r="AF1625" t="s"/>
      <c r="AG1625" t="s"/>
      <c r="AH1625" t="s"/>
      <c r="AI1625" t="s"/>
      <c r="AJ1625" t="s"/>
      <c r="AK1625" t="s">
        <v>87</v>
      </c>
      <c r="AL1625" t="s"/>
      <c r="AM1625" t="s"/>
      <c r="AN1625" t="s">
        <v>87</v>
      </c>
      <c r="AO1625" t="s">
        <v>88</v>
      </c>
      <c r="AP1625" t="n">
        <v>229</v>
      </c>
      <c r="AQ1625" t="s">
        <v>89</v>
      </c>
      <c r="AR1625" t="s">
        <v>90</v>
      </c>
      <c r="AS1625" t="s"/>
      <c r="AT1625" t="s">
        <v>91</v>
      </c>
      <c r="AU1625" t="s"/>
      <c r="AV1625" t="s"/>
      <c r="AW1625" t="s"/>
      <c r="AX1625" t="s"/>
      <c r="AY1625" t="n">
        <v>2267834</v>
      </c>
      <c r="AZ1625" t="s">
        <v>882</v>
      </c>
      <c r="BA1625" t="s"/>
      <c r="BB1625" t="n">
        <v>581068</v>
      </c>
      <c r="BC1625" t="n">
        <v>-16.555805</v>
      </c>
      <c r="BD1625" t="n">
        <v>28.072956</v>
      </c>
      <c r="BE1625" t="s"/>
      <c r="BF1625" t="s"/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/>
      <c r="BR1625" t="s">
        <v>93</v>
      </c>
    </row>
    <row r="1626" spans="1:70">
      <c r="A1626" t="s">
        <v>70</v>
      </c>
      <c r="B1626" t="s">
        <v>71</v>
      </c>
      <c r="C1626" t="s">
        <v>72</v>
      </c>
      <c r="D1626" t="n">
        <v>2</v>
      </c>
      <c r="E1626" t="s">
        <v>881</v>
      </c>
      <c r="F1626" t="n">
        <v>116238</v>
      </c>
      <c r="G1626" t="s">
        <v>74</v>
      </c>
      <c r="H1626" t="s">
        <v>75</v>
      </c>
      <c r="I1626" t="s"/>
      <c r="J1626" t="s">
        <v>76</v>
      </c>
      <c r="K1626" t="n">
        <v>56</v>
      </c>
      <c r="L1626" t="s">
        <v>77</v>
      </c>
      <c r="M1626" t="s"/>
      <c r="N1626" t="s">
        <v>78</v>
      </c>
      <c r="O1626" t="s">
        <v>79</v>
      </c>
      <c r="P1626" t="s">
        <v>881</v>
      </c>
      <c r="Q1626" t="s"/>
      <c r="R1626" t="s">
        <v>80</v>
      </c>
      <c r="S1626" t="s">
        <v>464</v>
      </c>
      <c r="T1626" t="s">
        <v>82</v>
      </c>
      <c r="U1626" t="s"/>
      <c r="V1626" t="s">
        <v>83</v>
      </c>
      <c r="W1626" t="s">
        <v>84</v>
      </c>
      <c r="X1626" t="s"/>
      <c r="Y1626" t="s">
        <v>85</v>
      </c>
      <c r="Z1626">
        <f>HYPERLINK("https://hotelmonitor-cachepage.eclerx.com/savepage/tk_15432206505852249_sr_2047.html","info")</f>
        <v/>
      </c>
      <c r="AA1626" t="n">
        <v>42360</v>
      </c>
      <c r="AB1626" t="s"/>
      <c r="AC1626" t="s"/>
      <c r="AD1626" t="s">
        <v>86</v>
      </c>
      <c r="AE1626" t="s"/>
      <c r="AF1626" t="s"/>
      <c r="AG1626" t="s"/>
      <c r="AH1626" t="s"/>
      <c r="AI1626" t="s"/>
      <c r="AJ1626" t="s"/>
      <c r="AK1626" t="s">
        <v>87</v>
      </c>
      <c r="AL1626" t="s"/>
      <c r="AM1626" t="s"/>
      <c r="AN1626" t="s">
        <v>87</v>
      </c>
      <c r="AO1626" t="s">
        <v>88</v>
      </c>
      <c r="AP1626" t="n">
        <v>229</v>
      </c>
      <c r="AQ1626" t="s">
        <v>89</v>
      </c>
      <c r="AR1626" t="s">
        <v>113</v>
      </c>
      <c r="AS1626" t="s"/>
      <c r="AT1626" t="s">
        <v>91</v>
      </c>
      <c r="AU1626" t="s"/>
      <c r="AV1626" t="s"/>
      <c r="AW1626" t="s"/>
      <c r="AX1626" t="s"/>
      <c r="AY1626" t="n">
        <v>2267834</v>
      </c>
      <c r="AZ1626" t="s">
        <v>882</v>
      </c>
      <c r="BA1626" t="s"/>
      <c r="BB1626" t="n">
        <v>581068</v>
      </c>
      <c r="BC1626" t="n">
        <v>-16.555805</v>
      </c>
      <c r="BD1626" t="n">
        <v>28.072956</v>
      </c>
      <c r="BE1626" t="s"/>
      <c r="BF1626" t="s"/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/>
      <c r="BR1626" t="s">
        <v>93</v>
      </c>
    </row>
    <row r="1627" spans="1:70">
      <c r="A1627" t="s">
        <v>70</v>
      </c>
      <c r="B1627" t="s">
        <v>71</v>
      </c>
      <c r="C1627" t="s">
        <v>72</v>
      </c>
      <c r="D1627" t="n">
        <v>2</v>
      </c>
      <c r="E1627" t="s">
        <v>881</v>
      </c>
      <c r="F1627" t="n">
        <v>116238</v>
      </c>
      <c r="G1627" t="s">
        <v>74</v>
      </c>
      <c r="H1627" t="s">
        <v>75</v>
      </c>
      <c r="I1627" t="s"/>
      <c r="J1627" t="s">
        <v>76</v>
      </c>
      <c r="K1627" t="n">
        <v>51</v>
      </c>
      <c r="L1627" t="s">
        <v>77</v>
      </c>
      <c r="M1627" t="s"/>
      <c r="N1627" t="s">
        <v>78</v>
      </c>
      <c r="O1627" t="s">
        <v>79</v>
      </c>
      <c r="P1627" t="s">
        <v>881</v>
      </c>
      <c r="Q1627" t="s"/>
      <c r="R1627" t="s">
        <v>80</v>
      </c>
      <c r="S1627" t="s">
        <v>297</v>
      </c>
      <c r="T1627" t="s">
        <v>82</v>
      </c>
      <c r="U1627" t="s"/>
      <c r="V1627" t="s">
        <v>83</v>
      </c>
      <c r="W1627" t="s">
        <v>84</v>
      </c>
      <c r="X1627" t="s"/>
      <c r="Y1627" t="s">
        <v>85</v>
      </c>
      <c r="Z1627">
        <f>HYPERLINK("https://hotelmonitor-cachepage.eclerx.com/savepage/tk_15432206505852249_sr_2047.html","info")</f>
        <v/>
      </c>
      <c r="AA1627" t="n">
        <v>42360</v>
      </c>
      <c r="AB1627" t="s"/>
      <c r="AC1627" t="s"/>
      <c r="AD1627" t="s">
        <v>86</v>
      </c>
      <c r="AE1627" t="s"/>
      <c r="AF1627" t="s"/>
      <c r="AG1627" t="s"/>
      <c r="AH1627" t="s"/>
      <c r="AI1627" t="s"/>
      <c r="AJ1627" t="s"/>
      <c r="AK1627" t="s">
        <v>87</v>
      </c>
      <c r="AL1627" t="s"/>
      <c r="AM1627" t="s"/>
      <c r="AN1627" t="s">
        <v>87</v>
      </c>
      <c r="AO1627" t="s">
        <v>88</v>
      </c>
      <c r="AP1627" t="n">
        <v>229</v>
      </c>
      <c r="AQ1627" t="s">
        <v>89</v>
      </c>
      <c r="AR1627" t="s">
        <v>99</v>
      </c>
      <c r="AS1627" t="s"/>
      <c r="AT1627" t="s">
        <v>91</v>
      </c>
      <c r="AU1627" t="s"/>
      <c r="AV1627" t="s"/>
      <c r="AW1627" t="s"/>
      <c r="AX1627" t="s"/>
      <c r="AY1627" t="n">
        <v>2267834</v>
      </c>
      <c r="AZ1627" t="s">
        <v>882</v>
      </c>
      <c r="BA1627" t="s"/>
      <c r="BB1627" t="n">
        <v>581068</v>
      </c>
      <c r="BC1627" t="n">
        <v>-16.555805</v>
      </c>
      <c r="BD1627" t="n">
        <v>28.072956</v>
      </c>
      <c r="BE1627" t="s"/>
      <c r="BF1627" t="s"/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/>
      <c r="BR1627" t="s">
        <v>93</v>
      </c>
    </row>
    <row r="1628" spans="1:70">
      <c r="A1628" t="s">
        <v>70</v>
      </c>
      <c r="B1628" t="s">
        <v>71</v>
      </c>
      <c r="C1628" t="s">
        <v>72</v>
      </c>
      <c r="D1628" t="n">
        <v>2</v>
      </c>
      <c r="E1628" t="s">
        <v>881</v>
      </c>
      <c r="F1628" t="n">
        <v>116238</v>
      </c>
      <c r="G1628" t="s">
        <v>74</v>
      </c>
      <c r="H1628" t="s">
        <v>75</v>
      </c>
      <c r="I1628" t="s"/>
      <c r="J1628" t="s">
        <v>76</v>
      </c>
      <c r="K1628" t="n">
        <v>53</v>
      </c>
      <c r="L1628" t="s">
        <v>77</v>
      </c>
      <c r="M1628" t="s"/>
      <c r="N1628" t="s">
        <v>78</v>
      </c>
      <c r="O1628" t="s">
        <v>79</v>
      </c>
      <c r="P1628" t="s">
        <v>881</v>
      </c>
      <c r="Q1628" t="s"/>
      <c r="R1628" t="s">
        <v>80</v>
      </c>
      <c r="S1628" t="s">
        <v>333</v>
      </c>
      <c r="T1628" t="s">
        <v>82</v>
      </c>
      <c r="U1628" t="s"/>
      <c r="V1628" t="s">
        <v>83</v>
      </c>
      <c r="W1628" t="s">
        <v>84</v>
      </c>
      <c r="X1628" t="s"/>
      <c r="Y1628" t="s">
        <v>85</v>
      </c>
      <c r="Z1628">
        <f>HYPERLINK("https://hotelmonitor-cachepage.eclerx.com/savepage/tk_15432206505852249_sr_2047.html","info")</f>
        <v/>
      </c>
      <c r="AA1628" t="n">
        <v>42360</v>
      </c>
      <c r="AB1628" t="s"/>
      <c r="AC1628" t="s"/>
      <c r="AD1628" t="s">
        <v>86</v>
      </c>
      <c r="AE1628" t="s"/>
      <c r="AF1628" t="s"/>
      <c r="AG1628" t="s"/>
      <c r="AH1628" t="s"/>
      <c r="AI1628" t="s"/>
      <c r="AJ1628" t="s"/>
      <c r="AK1628" t="s">
        <v>87</v>
      </c>
      <c r="AL1628" t="s"/>
      <c r="AM1628" t="s"/>
      <c r="AN1628" t="s">
        <v>87</v>
      </c>
      <c r="AO1628" t="s">
        <v>88</v>
      </c>
      <c r="AP1628" t="n">
        <v>229</v>
      </c>
      <c r="AQ1628" t="s">
        <v>89</v>
      </c>
      <c r="AR1628" t="s">
        <v>106</v>
      </c>
      <c r="AS1628" t="s"/>
      <c r="AT1628" t="s">
        <v>91</v>
      </c>
      <c r="AU1628" t="s"/>
      <c r="AV1628" t="s"/>
      <c r="AW1628" t="s"/>
      <c r="AX1628" t="s"/>
      <c r="AY1628" t="n">
        <v>2267834</v>
      </c>
      <c r="AZ1628" t="s">
        <v>882</v>
      </c>
      <c r="BA1628" t="s"/>
      <c r="BB1628" t="n">
        <v>581068</v>
      </c>
      <c r="BC1628" t="n">
        <v>-16.555805</v>
      </c>
      <c r="BD1628" t="n">
        <v>28.072956</v>
      </c>
      <c r="BE1628" t="s"/>
      <c r="BF1628" t="s"/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/>
      <c r="BR1628" t="s">
        <v>93</v>
      </c>
    </row>
    <row r="1629" spans="1:70">
      <c r="A1629" t="s">
        <v>70</v>
      </c>
      <c r="B1629" t="s">
        <v>71</v>
      </c>
      <c r="C1629" t="s">
        <v>72</v>
      </c>
      <c r="D1629" t="n">
        <v>2</v>
      </c>
      <c r="E1629" t="s">
        <v>881</v>
      </c>
      <c r="F1629" t="n">
        <v>116238</v>
      </c>
      <c r="G1629" t="s">
        <v>74</v>
      </c>
      <c r="H1629" t="s">
        <v>75</v>
      </c>
      <c r="I1629" t="s"/>
      <c r="J1629" t="s">
        <v>76</v>
      </c>
      <c r="K1629" t="n">
        <v>53</v>
      </c>
      <c r="L1629" t="s">
        <v>77</v>
      </c>
      <c r="M1629" t="s"/>
      <c r="N1629" t="s">
        <v>78</v>
      </c>
      <c r="O1629" t="s">
        <v>79</v>
      </c>
      <c r="P1629" t="s">
        <v>881</v>
      </c>
      <c r="Q1629" t="s"/>
      <c r="R1629" t="s">
        <v>80</v>
      </c>
      <c r="S1629" t="s">
        <v>333</v>
      </c>
      <c r="T1629" t="s">
        <v>82</v>
      </c>
      <c r="U1629" t="s"/>
      <c r="V1629" t="s">
        <v>83</v>
      </c>
      <c r="W1629" t="s">
        <v>84</v>
      </c>
      <c r="X1629" t="s"/>
      <c r="Y1629" t="s">
        <v>85</v>
      </c>
      <c r="Z1629">
        <f>HYPERLINK("https://hotelmonitor-cachepage.eclerx.com/savepage/tk_15432206505852249_sr_2047.html","info")</f>
        <v/>
      </c>
      <c r="AA1629" t="n">
        <v>42360</v>
      </c>
      <c r="AB1629" t="s"/>
      <c r="AC1629" t="s"/>
      <c r="AD1629" t="s">
        <v>86</v>
      </c>
      <c r="AE1629" t="s"/>
      <c r="AF1629" t="s"/>
      <c r="AG1629" t="s"/>
      <c r="AH1629" t="s"/>
      <c r="AI1629" t="s"/>
      <c r="AJ1629" t="s"/>
      <c r="AK1629" t="s">
        <v>87</v>
      </c>
      <c r="AL1629" t="s"/>
      <c r="AM1629" t="s"/>
      <c r="AN1629" t="s">
        <v>87</v>
      </c>
      <c r="AO1629" t="s">
        <v>88</v>
      </c>
      <c r="AP1629" t="n">
        <v>229</v>
      </c>
      <c r="AQ1629" t="s">
        <v>89</v>
      </c>
      <c r="AR1629" t="s">
        <v>107</v>
      </c>
      <c r="AS1629" t="s"/>
      <c r="AT1629" t="s">
        <v>91</v>
      </c>
      <c r="AU1629" t="s"/>
      <c r="AV1629" t="s"/>
      <c r="AW1629" t="s"/>
      <c r="AX1629" t="s"/>
      <c r="AY1629" t="n">
        <v>2267834</v>
      </c>
      <c r="AZ1629" t="s">
        <v>882</v>
      </c>
      <c r="BA1629" t="s"/>
      <c r="BB1629" t="n">
        <v>581068</v>
      </c>
      <c r="BC1629" t="n">
        <v>-16.555805</v>
      </c>
      <c r="BD1629" t="n">
        <v>28.072956</v>
      </c>
      <c r="BE1629" t="s"/>
      <c r="BF1629" t="s"/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/>
      <c r="BR1629" t="s">
        <v>93</v>
      </c>
    </row>
    <row r="1630" spans="1:70">
      <c r="A1630" t="s">
        <v>70</v>
      </c>
      <c r="B1630" t="s">
        <v>71</v>
      </c>
      <c r="C1630" t="s">
        <v>72</v>
      </c>
      <c r="D1630" t="n">
        <v>2</v>
      </c>
      <c r="E1630" t="s">
        <v>881</v>
      </c>
      <c r="F1630" t="n">
        <v>116238</v>
      </c>
      <c r="G1630" t="s">
        <v>74</v>
      </c>
      <c r="H1630" t="s">
        <v>75</v>
      </c>
      <c r="I1630" t="s"/>
      <c r="J1630" t="s">
        <v>76</v>
      </c>
      <c r="K1630" t="n">
        <v>45</v>
      </c>
      <c r="L1630" t="s">
        <v>77</v>
      </c>
      <c r="M1630" t="s"/>
      <c r="N1630" t="s">
        <v>78</v>
      </c>
      <c r="O1630" t="s">
        <v>79</v>
      </c>
      <c r="P1630" t="s">
        <v>881</v>
      </c>
      <c r="Q1630" t="s"/>
      <c r="R1630" t="s">
        <v>80</v>
      </c>
      <c r="S1630" t="s">
        <v>332</v>
      </c>
      <c r="T1630" t="s">
        <v>82</v>
      </c>
      <c r="U1630" t="s"/>
      <c r="V1630" t="s">
        <v>83</v>
      </c>
      <c r="W1630" t="s">
        <v>84</v>
      </c>
      <c r="X1630" t="s"/>
      <c r="Y1630" t="s">
        <v>85</v>
      </c>
      <c r="Z1630">
        <f>HYPERLINK("https://hotelmonitor-cachepage.eclerx.com/savepage/tk_15432206505852249_sr_2047.html","info")</f>
        <v/>
      </c>
      <c r="AA1630" t="n">
        <v>42360</v>
      </c>
      <c r="AB1630" t="s"/>
      <c r="AC1630" t="s"/>
      <c r="AD1630" t="s">
        <v>86</v>
      </c>
      <c r="AE1630" t="s"/>
      <c r="AF1630" t="s"/>
      <c r="AG1630" t="s"/>
      <c r="AH1630" t="s"/>
      <c r="AI1630" t="s"/>
      <c r="AJ1630" t="s"/>
      <c r="AK1630" t="s">
        <v>87</v>
      </c>
      <c r="AL1630" t="s"/>
      <c r="AM1630" t="s"/>
      <c r="AN1630" t="s">
        <v>87</v>
      </c>
      <c r="AO1630" t="s">
        <v>88</v>
      </c>
      <c r="AP1630" t="n">
        <v>229</v>
      </c>
      <c r="AQ1630" t="s">
        <v>89</v>
      </c>
      <c r="AR1630" t="s">
        <v>116</v>
      </c>
      <c r="AS1630" t="s"/>
      <c r="AT1630" t="s">
        <v>91</v>
      </c>
      <c r="AU1630" t="s"/>
      <c r="AV1630" t="s"/>
      <c r="AW1630" t="s"/>
      <c r="AX1630" t="s"/>
      <c r="AY1630" t="n">
        <v>2267834</v>
      </c>
      <c r="AZ1630" t="s">
        <v>882</v>
      </c>
      <c r="BA1630" t="s"/>
      <c r="BB1630" t="n">
        <v>581068</v>
      </c>
      <c r="BC1630" t="n">
        <v>-16.555805</v>
      </c>
      <c r="BD1630" t="n">
        <v>28.072956</v>
      </c>
      <c r="BE1630" t="s"/>
      <c r="BF1630" t="s"/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/>
      <c r="BR1630" t="s">
        <v>93</v>
      </c>
    </row>
    <row r="1631" spans="1:70">
      <c r="A1631" t="s">
        <v>70</v>
      </c>
      <c r="B1631" t="s">
        <v>71</v>
      </c>
      <c r="C1631" t="s">
        <v>72</v>
      </c>
      <c r="D1631" t="n">
        <v>2</v>
      </c>
      <c r="E1631" t="s">
        <v>881</v>
      </c>
      <c r="F1631" t="n">
        <v>116238</v>
      </c>
      <c r="G1631" t="s">
        <v>74</v>
      </c>
      <c r="H1631" t="s">
        <v>75</v>
      </c>
      <c r="I1631" t="s"/>
      <c r="J1631" t="s">
        <v>76</v>
      </c>
      <c r="K1631" t="n">
        <v>53</v>
      </c>
      <c r="L1631" t="s">
        <v>77</v>
      </c>
      <c r="M1631" t="s"/>
      <c r="N1631" t="s">
        <v>78</v>
      </c>
      <c r="O1631" t="s">
        <v>79</v>
      </c>
      <c r="P1631" t="s">
        <v>881</v>
      </c>
      <c r="Q1631" t="s"/>
      <c r="R1631" t="s">
        <v>80</v>
      </c>
      <c r="S1631" t="s">
        <v>333</v>
      </c>
      <c r="T1631" t="s">
        <v>82</v>
      </c>
      <c r="U1631" t="s"/>
      <c r="V1631" t="s">
        <v>83</v>
      </c>
      <c r="W1631" t="s">
        <v>84</v>
      </c>
      <c r="X1631" t="s"/>
      <c r="Y1631" t="s">
        <v>85</v>
      </c>
      <c r="Z1631">
        <f>HYPERLINK("https://hotelmonitor-cachepage.eclerx.com/savepage/tk_15432206505852249_sr_2047.html","info")</f>
        <v/>
      </c>
      <c r="AA1631" t="n">
        <v>42360</v>
      </c>
      <c r="AB1631" t="s"/>
      <c r="AC1631" t="s"/>
      <c r="AD1631" t="s">
        <v>86</v>
      </c>
      <c r="AE1631" t="s"/>
      <c r="AF1631" t="s"/>
      <c r="AG1631" t="s"/>
      <c r="AH1631" t="s"/>
      <c r="AI1631" t="s"/>
      <c r="AJ1631" t="s"/>
      <c r="AK1631" t="s">
        <v>87</v>
      </c>
      <c r="AL1631" t="s"/>
      <c r="AM1631" t="s"/>
      <c r="AN1631" t="s">
        <v>87</v>
      </c>
      <c r="AO1631" t="s">
        <v>88</v>
      </c>
      <c r="AP1631" t="n">
        <v>229</v>
      </c>
      <c r="AQ1631" t="s">
        <v>89</v>
      </c>
      <c r="AR1631" t="s">
        <v>111</v>
      </c>
      <c r="AS1631" t="s"/>
      <c r="AT1631" t="s">
        <v>91</v>
      </c>
      <c r="AU1631" t="s"/>
      <c r="AV1631" t="s"/>
      <c r="AW1631" t="s"/>
      <c r="AX1631" t="s"/>
      <c r="AY1631" t="n">
        <v>2267834</v>
      </c>
      <c r="AZ1631" t="s">
        <v>882</v>
      </c>
      <c r="BA1631" t="s"/>
      <c r="BB1631" t="n">
        <v>581068</v>
      </c>
      <c r="BC1631" t="n">
        <v>-16.555805</v>
      </c>
      <c r="BD1631" t="n">
        <v>28.072956</v>
      </c>
      <c r="BE1631" t="s"/>
      <c r="BF1631" t="s"/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/>
      <c r="BR1631" t="s">
        <v>93</v>
      </c>
    </row>
    <row r="1632" spans="1:70">
      <c r="A1632" t="s">
        <v>70</v>
      </c>
      <c r="B1632" t="s">
        <v>71</v>
      </c>
      <c r="C1632" t="s">
        <v>72</v>
      </c>
      <c r="D1632" t="n">
        <v>2</v>
      </c>
      <c r="E1632" t="s">
        <v>881</v>
      </c>
      <c r="F1632" t="n">
        <v>116238</v>
      </c>
      <c r="G1632" t="s">
        <v>74</v>
      </c>
      <c r="H1632" t="s">
        <v>75</v>
      </c>
      <c r="I1632" t="s"/>
      <c r="J1632" t="s">
        <v>76</v>
      </c>
      <c r="K1632" t="n">
        <v>45</v>
      </c>
      <c r="L1632" t="s">
        <v>77</v>
      </c>
      <c r="M1632" t="s"/>
      <c r="N1632" t="s">
        <v>78</v>
      </c>
      <c r="O1632" t="s">
        <v>79</v>
      </c>
      <c r="P1632" t="s">
        <v>881</v>
      </c>
      <c r="Q1632" t="s"/>
      <c r="R1632" t="s">
        <v>80</v>
      </c>
      <c r="S1632" t="s">
        <v>332</v>
      </c>
      <c r="T1632" t="s">
        <v>82</v>
      </c>
      <c r="U1632" t="s"/>
      <c r="V1632" t="s">
        <v>83</v>
      </c>
      <c r="W1632" t="s">
        <v>84</v>
      </c>
      <c r="X1632" t="s"/>
      <c r="Y1632" t="s">
        <v>85</v>
      </c>
      <c r="Z1632">
        <f>HYPERLINK("https://hotelmonitor-cachepage.eclerx.com/savepage/tk_15432206505852249_sr_2047.html","info")</f>
        <v/>
      </c>
      <c r="AA1632" t="n">
        <v>42360</v>
      </c>
      <c r="AB1632" t="s"/>
      <c r="AC1632" t="s"/>
      <c r="AD1632" t="s">
        <v>86</v>
      </c>
      <c r="AE1632" t="s"/>
      <c r="AF1632" t="s"/>
      <c r="AG1632" t="s"/>
      <c r="AH1632" t="s"/>
      <c r="AI1632" t="s"/>
      <c r="AJ1632" t="s"/>
      <c r="AK1632" t="s">
        <v>87</v>
      </c>
      <c r="AL1632" t="s"/>
      <c r="AM1632" t="s"/>
      <c r="AN1632" t="s">
        <v>87</v>
      </c>
      <c r="AO1632" t="s">
        <v>88</v>
      </c>
      <c r="AP1632" t="n">
        <v>229</v>
      </c>
      <c r="AQ1632" t="s">
        <v>89</v>
      </c>
      <c r="AR1632" t="s">
        <v>95</v>
      </c>
      <c r="AS1632" t="s"/>
      <c r="AT1632" t="s">
        <v>91</v>
      </c>
      <c r="AU1632" t="s"/>
      <c r="AV1632" t="s"/>
      <c r="AW1632" t="s"/>
      <c r="AX1632" t="s"/>
      <c r="AY1632" t="n">
        <v>2267834</v>
      </c>
      <c r="AZ1632" t="s">
        <v>882</v>
      </c>
      <c r="BA1632" t="s"/>
      <c r="BB1632" t="n">
        <v>581068</v>
      </c>
      <c r="BC1632" t="n">
        <v>-16.555805</v>
      </c>
      <c r="BD1632" t="n">
        <v>28.072956</v>
      </c>
      <c r="BE1632" t="s"/>
      <c r="BF1632" t="s"/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/>
      <c r="BR1632" t="s">
        <v>93</v>
      </c>
    </row>
    <row r="1633" spans="1:70">
      <c r="A1633" t="s">
        <v>70</v>
      </c>
      <c r="B1633" t="s">
        <v>71</v>
      </c>
      <c r="C1633" t="s">
        <v>72</v>
      </c>
      <c r="D1633" t="n">
        <v>2</v>
      </c>
      <c r="E1633" t="s">
        <v>881</v>
      </c>
      <c r="F1633" t="n">
        <v>116238</v>
      </c>
      <c r="G1633" t="s">
        <v>74</v>
      </c>
      <c r="H1633" t="s">
        <v>75</v>
      </c>
      <c r="I1633" t="s"/>
      <c r="J1633" t="s">
        <v>76</v>
      </c>
      <c r="K1633" t="n">
        <v>49</v>
      </c>
      <c r="L1633" t="s">
        <v>77</v>
      </c>
      <c r="M1633" t="s"/>
      <c r="N1633" t="s">
        <v>78</v>
      </c>
      <c r="O1633" t="s">
        <v>79</v>
      </c>
      <c r="P1633" t="s">
        <v>881</v>
      </c>
      <c r="Q1633" t="s"/>
      <c r="R1633" t="s">
        <v>80</v>
      </c>
      <c r="S1633" t="s">
        <v>201</v>
      </c>
      <c r="T1633" t="s">
        <v>82</v>
      </c>
      <c r="U1633" t="s"/>
      <c r="V1633" t="s">
        <v>83</v>
      </c>
      <c r="W1633" t="s">
        <v>84</v>
      </c>
      <c r="X1633" t="s"/>
      <c r="Y1633" t="s">
        <v>85</v>
      </c>
      <c r="Z1633">
        <f>HYPERLINK("https://hotelmonitor-cachepage.eclerx.com/savepage/tk_15432206505852249_sr_2047.html","info")</f>
        <v/>
      </c>
      <c r="AA1633" t="n">
        <v>42360</v>
      </c>
      <c r="AB1633" t="s"/>
      <c r="AC1633" t="s"/>
      <c r="AD1633" t="s">
        <v>86</v>
      </c>
      <c r="AE1633" t="s"/>
      <c r="AF1633" t="s"/>
      <c r="AG1633" t="s"/>
      <c r="AH1633" t="s"/>
      <c r="AI1633" t="s"/>
      <c r="AJ1633" t="s"/>
      <c r="AK1633" t="s">
        <v>87</v>
      </c>
      <c r="AL1633" t="s"/>
      <c r="AM1633" t="s"/>
      <c r="AN1633" t="s">
        <v>87</v>
      </c>
      <c r="AO1633" t="s">
        <v>88</v>
      </c>
      <c r="AP1633" t="n">
        <v>229</v>
      </c>
      <c r="AQ1633" t="s">
        <v>89</v>
      </c>
      <c r="AR1633" t="s">
        <v>293</v>
      </c>
      <c r="AS1633" t="s"/>
      <c r="AT1633" t="s">
        <v>91</v>
      </c>
      <c r="AU1633" t="s"/>
      <c r="AV1633" t="s"/>
      <c r="AW1633" t="s"/>
      <c r="AX1633" t="s"/>
      <c r="AY1633" t="n">
        <v>2267834</v>
      </c>
      <c r="AZ1633" t="s">
        <v>882</v>
      </c>
      <c r="BA1633" t="s"/>
      <c r="BB1633" t="n">
        <v>581068</v>
      </c>
      <c r="BC1633" t="n">
        <v>-16.555805</v>
      </c>
      <c r="BD1633" t="n">
        <v>28.072956</v>
      </c>
      <c r="BE1633" t="s"/>
      <c r="BF1633" t="s"/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/>
      <c r="BR1633" t="s">
        <v>93</v>
      </c>
    </row>
    <row r="1634" spans="1:70">
      <c r="A1634" t="s">
        <v>70</v>
      </c>
      <c r="B1634" t="s">
        <v>71</v>
      </c>
      <c r="C1634" t="s">
        <v>72</v>
      </c>
      <c r="D1634" t="n">
        <v>2</v>
      </c>
      <c r="E1634" t="s">
        <v>881</v>
      </c>
      <c r="F1634" t="n">
        <v>116238</v>
      </c>
      <c r="G1634" t="s">
        <v>74</v>
      </c>
      <c r="H1634" t="s">
        <v>75</v>
      </c>
      <c r="I1634" t="s"/>
      <c r="J1634" t="s">
        <v>76</v>
      </c>
      <c r="K1634" t="n">
        <v>53</v>
      </c>
      <c r="L1634" t="s">
        <v>77</v>
      </c>
      <c r="M1634" t="s"/>
      <c r="N1634" t="s">
        <v>78</v>
      </c>
      <c r="O1634" t="s">
        <v>79</v>
      </c>
      <c r="P1634" t="s">
        <v>881</v>
      </c>
      <c r="Q1634" t="s"/>
      <c r="R1634" t="s">
        <v>80</v>
      </c>
      <c r="S1634" t="s">
        <v>333</v>
      </c>
      <c r="T1634" t="s">
        <v>82</v>
      </c>
      <c r="U1634" t="s"/>
      <c r="V1634" t="s">
        <v>83</v>
      </c>
      <c r="W1634" t="s">
        <v>84</v>
      </c>
      <c r="X1634" t="s"/>
      <c r="Y1634" t="s">
        <v>85</v>
      </c>
      <c r="Z1634">
        <f>HYPERLINK("https://hotelmonitor-cachepage.eclerx.com/savepage/tk_15432206505852249_sr_2047.html","info")</f>
        <v/>
      </c>
      <c r="AA1634" t="n">
        <v>42360</v>
      </c>
      <c r="AB1634" t="s"/>
      <c r="AC1634" t="s"/>
      <c r="AD1634" t="s">
        <v>86</v>
      </c>
      <c r="AE1634" t="s"/>
      <c r="AF1634" t="s"/>
      <c r="AG1634" t="s"/>
      <c r="AH1634" t="s"/>
      <c r="AI1634" t="s"/>
      <c r="AJ1634" t="s"/>
      <c r="AK1634" t="s">
        <v>87</v>
      </c>
      <c r="AL1634" t="s"/>
      <c r="AM1634" t="s"/>
      <c r="AN1634" t="s">
        <v>87</v>
      </c>
      <c r="AO1634" t="s">
        <v>88</v>
      </c>
      <c r="AP1634" t="n">
        <v>229</v>
      </c>
      <c r="AQ1634" t="s">
        <v>89</v>
      </c>
      <c r="AR1634" t="s">
        <v>115</v>
      </c>
      <c r="AS1634" t="s"/>
      <c r="AT1634" t="s">
        <v>91</v>
      </c>
      <c r="AU1634" t="s"/>
      <c r="AV1634" t="s"/>
      <c r="AW1634" t="s"/>
      <c r="AX1634" t="s"/>
      <c r="AY1634" t="n">
        <v>2267834</v>
      </c>
      <c r="AZ1634" t="s">
        <v>882</v>
      </c>
      <c r="BA1634" t="s"/>
      <c r="BB1634" t="n">
        <v>581068</v>
      </c>
      <c r="BC1634" t="n">
        <v>-16.555805</v>
      </c>
      <c r="BD1634" t="n">
        <v>28.072956</v>
      </c>
      <c r="BE1634" t="s"/>
      <c r="BF1634" t="s"/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/>
      <c r="BR1634" t="s">
        <v>93</v>
      </c>
    </row>
    <row r="1635" spans="1:70">
      <c r="A1635" t="s">
        <v>70</v>
      </c>
      <c r="B1635" t="s">
        <v>71</v>
      </c>
      <c r="C1635" t="s">
        <v>72</v>
      </c>
      <c r="D1635" t="n">
        <v>2</v>
      </c>
      <c r="E1635" t="s">
        <v>883</v>
      </c>
      <c r="F1635" t="n">
        <v>156919</v>
      </c>
      <c r="G1635" t="s">
        <v>74</v>
      </c>
      <c r="H1635" t="s">
        <v>75</v>
      </c>
      <c r="I1635" t="s"/>
      <c r="J1635" t="s">
        <v>76</v>
      </c>
      <c r="K1635" t="n">
        <v>221</v>
      </c>
      <c r="L1635" t="s">
        <v>77</v>
      </c>
      <c r="M1635" t="s"/>
      <c r="N1635" t="s">
        <v>78</v>
      </c>
      <c r="O1635" t="s">
        <v>79</v>
      </c>
      <c r="P1635" t="s">
        <v>883</v>
      </c>
      <c r="Q1635" t="s"/>
      <c r="R1635" t="s">
        <v>80</v>
      </c>
      <c r="S1635" t="s">
        <v>397</v>
      </c>
      <c r="T1635" t="s">
        <v>82</v>
      </c>
      <c r="U1635" t="s"/>
      <c r="V1635" t="s">
        <v>83</v>
      </c>
      <c r="W1635" t="s">
        <v>84</v>
      </c>
      <c r="X1635" t="s"/>
      <c r="Y1635" t="s">
        <v>85</v>
      </c>
      <c r="Z1635">
        <f>HYPERLINK("https://hotelmonitor-cachepage.eclerx.com/savepage/tk_1543219283314141_sr_2047.html","info")</f>
        <v/>
      </c>
      <c r="AA1635" t="n">
        <v>5061</v>
      </c>
      <c r="AB1635" t="s"/>
      <c r="AC1635" t="s"/>
      <c r="AD1635" t="s">
        <v>86</v>
      </c>
      <c r="AE1635" t="s"/>
      <c r="AF1635" t="s"/>
      <c r="AG1635" t="s"/>
      <c r="AH1635" t="s"/>
      <c r="AI1635" t="s"/>
      <c r="AJ1635" t="s"/>
      <c r="AK1635" t="s">
        <v>87</v>
      </c>
      <c r="AL1635" t="s"/>
      <c r="AM1635" t="s"/>
      <c r="AN1635" t="s">
        <v>87</v>
      </c>
      <c r="AO1635" t="s">
        <v>88</v>
      </c>
      <c r="AP1635" t="n">
        <v>36</v>
      </c>
      <c r="AQ1635" t="s">
        <v>89</v>
      </c>
      <c r="AR1635" t="s">
        <v>96</v>
      </c>
      <c r="AS1635" t="s"/>
      <c r="AT1635" t="s">
        <v>91</v>
      </c>
      <c r="AU1635" t="s"/>
      <c r="AV1635" t="s"/>
      <c r="AW1635" t="s"/>
      <c r="AX1635" t="s"/>
      <c r="AY1635" t="n">
        <v>2268158</v>
      </c>
      <c r="AZ1635" t="s">
        <v>884</v>
      </c>
      <c r="BA1635" t="s"/>
      <c r="BB1635" t="n">
        <v>628856</v>
      </c>
      <c r="BC1635" t="n">
        <v>-16.313269</v>
      </c>
      <c r="BD1635" t="n">
        <v>28.486942</v>
      </c>
      <c r="BE1635" t="s"/>
      <c r="BF1635" t="s"/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/>
      <c r="BR1635" t="s">
        <v>93</v>
      </c>
    </row>
    <row r="1636" spans="1:70">
      <c r="A1636" t="s">
        <v>70</v>
      </c>
      <c r="B1636" t="s">
        <v>71</v>
      </c>
      <c r="C1636" t="s">
        <v>72</v>
      </c>
      <c r="D1636" t="n">
        <v>2</v>
      </c>
      <c r="E1636" t="s">
        <v>883</v>
      </c>
      <c r="F1636" t="n">
        <v>156919</v>
      </c>
      <c r="G1636" t="s">
        <v>74</v>
      </c>
      <c r="H1636" t="s">
        <v>75</v>
      </c>
      <c r="I1636" t="s"/>
      <c r="J1636" t="s">
        <v>76</v>
      </c>
      <c r="K1636" t="n">
        <v>221</v>
      </c>
      <c r="L1636" t="s">
        <v>77</v>
      </c>
      <c r="M1636" t="s"/>
      <c r="N1636" t="s">
        <v>78</v>
      </c>
      <c r="O1636" t="s">
        <v>79</v>
      </c>
      <c r="P1636" t="s">
        <v>883</v>
      </c>
      <c r="Q1636" t="s"/>
      <c r="R1636" t="s">
        <v>80</v>
      </c>
      <c r="S1636" t="s">
        <v>397</v>
      </c>
      <c r="T1636" t="s">
        <v>82</v>
      </c>
      <c r="U1636" t="s"/>
      <c r="V1636" t="s">
        <v>83</v>
      </c>
      <c r="W1636" t="s">
        <v>84</v>
      </c>
      <c r="X1636" t="s"/>
      <c r="Y1636" t="s">
        <v>85</v>
      </c>
      <c r="Z1636">
        <f>HYPERLINK("https://hotelmonitor-cachepage.eclerx.com/savepage/tk_1543219283314141_sr_2047.html","info")</f>
        <v/>
      </c>
      <c r="AA1636" t="n">
        <v>5061</v>
      </c>
      <c r="AB1636" t="s"/>
      <c r="AC1636" t="s"/>
      <c r="AD1636" t="s">
        <v>86</v>
      </c>
      <c r="AE1636" t="s"/>
      <c r="AF1636" t="s"/>
      <c r="AG1636" t="s"/>
      <c r="AH1636" t="s"/>
      <c r="AI1636" t="s"/>
      <c r="AJ1636" t="s"/>
      <c r="AK1636" t="s">
        <v>87</v>
      </c>
      <c r="AL1636" t="s"/>
      <c r="AM1636" t="s"/>
      <c r="AN1636" t="s">
        <v>87</v>
      </c>
      <c r="AO1636" t="s">
        <v>88</v>
      </c>
      <c r="AP1636" t="n">
        <v>36</v>
      </c>
      <c r="AQ1636" t="s">
        <v>89</v>
      </c>
      <c r="AR1636" t="s">
        <v>106</v>
      </c>
      <c r="AS1636" t="s"/>
      <c r="AT1636" t="s">
        <v>91</v>
      </c>
      <c r="AU1636" t="s"/>
      <c r="AV1636" t="s"/>
      <c r="AW1636" t="s"/>
      <c r="AX1636" t="s"/>
      <c r="AY1636" t="n">
        <v>2268158</v>
      </c>
      <c r="AZ1636" t="s">
        <v>884</v>
      </c>
      <c r="BA1636" t="s"/>
      <c r="BB1636" t="n">
        <v>628856</v>
      </c>
      <c r="BC1636" t="n">
        <v>-16.313269</v>
      </c>
      <c r="BD1636" t="n">
        <v>28.486942</v>
      </c>
      <c r="BE1636" t="s"/>
      <c r="BF1636" t="s"/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/>
      <c r="BR1636" t="s">
        <v>93</v>
      </c>
    </row>
    <row r="1637" spans="1:70">
      <c r="A1637" t="s">
        <v>70</v>
      </c>
      <c r="B1637" t="s">
        <v>71</v>
      </c>
      <c r="C1637" t="s">
        <v>72</v>
      </c>
      <c r="D1637" t="n">
        <v>2</v>
      </c>
      <c r="E1637" t="s">
        <v>883</v>
      </c>
      <c r="F1637" t="n">
        <v>156919</v>
      </c>
      <c r="G1637" t="s">
        <v>74</v>
      </c>
      <c r="H1637" t="s">
        <v>75</v>
      </c>
      <c r="I1637" t="s"/>
      <c r="J1637" t="s">
        <v>76</v>
      </c>
      <c r="K1637" t="n">
        <v>221</v>
      </c>
      <c r="L1637" t="s">
        <v>77</v>
      </c>
      <c r="M1637" t="s"/>
      <c r="N1637" t="s">
        <v>78</v>
      </c>
      <c r="O1637" t="s">
        <v>79</v>
      </c>
      <c r="P1637" t="s">
        <v>883</v>
      </c>
      <c r="Q1637" t="s"/>
      <c r="R1637" t="s">
        <v>80</v>
      </c>
      <c r="S1637" t="s">
        <v>397</v>
      </c>
      <c r="T1637" t="s">
        <v>82</v>
      </c>
      <c r="U1637" t="s"/>
      <c r="V1637" t="s">
        <v>83</v>
      </c>
      <c r="W1637" t="s">
        <v>84</v>
      </c>
      <c r="X1637" t="s"/>
      <c r="Y1637" t="s">
        <v>85</v>
      </c>
      <c r="Z1637">
        <f>HYPERLINK("https://hotelmonitor-cachepage.eclerx.com/savepage/tk_1543219283314141_sr_2047.html","info")</f>
        <v/>
      </c>
      <c r="AA1637" t="n">
        <v>5061</v>
      </c>
      <c r="AB1637" t="s"/>
      <c r="AC1637" t="s"/>
      <c r="AD1637" t="s">
        <v>86</v>
      </c>
      <c r="AE1637" t="s"/>
      <c r="AF1637" t="s"/>
      <c r="AG1637" t="s"/>
      <c r="AH1637" t="s"/>
      <c r="AI1637" t="s"/>
      <c r="AJ1637" t="s"/>
      <c r="AK1637" t="s">
        <v>87</v>
      </c>
      <c r="AL1637" t="s"/>
      <c r="AM1637" t="s"/>
      <c r="AN1637" t="s">
        <v>87</v>
      </c>
      <c r="AO1637" t="s">
        <v>88</v>
      </c>
      <c r="AP1637" t="n">
        <v>36</v>
      </c>
      <c r="AQ1637" t="s">
        <v>89</v>
      </c>
      <c r="AR1637" t="s">
        <v>96</v>
      </c>
      <c r="AS1637" t="s"/>
      <c r="AT1637" t="s">
        <v>91</v>
      </c>
      <c r="AU1637" t="s"/>
      <c r="AV1637" t="s"/>
      <c r="AW1637" t="s"/>
      <c r="AX1637" t="s"/>
      <c r="AY1637" t="n">
        <v>2268158</v>
      </c>
      <c r="AZ1637" t="s">
        <v>884</v>
      </c>
      <c r="BA1637" t="s"/>
      <c r="BB1637" t="n">
        <v>628856</v>
      </c>
      <c r="BC1637" t="n">
        <v>-16.313269</v>
      </c>
      <c r="BD1637" t="n">
        <v>28.486942</v>
      </c>
      <c r="BE1637" t="s"/>
      <c r="BF1637" t="s"/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/>
      <c r="BR1637" t="s">
        <v>93</v>
      </c>
    </row>
    <row r="1638" spans="1:70">
      <c r="A1638" t="s">
        <v>70</v>
      </c>
      <c r="B1638" t="s">
        <v>71</v>
      </c>
      <c r="C1638" t="s">
        <v>72</v>
      </c>
      <c r="D1638" t="n">
        <v>2</v>
      </c>
      <c r="E1638" t="s">
        <v>883</v>
      </c>
      <c r="F1638" t="n">
        <v>156919</v>
      </c>
      <c r="G1638" t="s">
        <v>74</v>
      </c>
      <c r="H1638" t="s">
        <v>75</v>
      </c>
      <c r="I1638" t="s"/>
      <c r="J1638" t="s">
        <v>76</v>
      </c>
      <c r="K1638" t="n">
        <v>221</v>
      </c>
      <c r="L1638" t="s">
        <v>77</v>
      </c>
      <c r="M1638" t="s"/>
      <c r="N1638" t="s">
        <v>78</v>
      </c>
      <c r="O1638" t="s">
        <v>79</v>
      </c>
      <c r="P1638" t="s">
        <v>883</v>
      </c>
      <c r="Q1638" t="s"/>
      <c r="R1638" t="s">
        <v>80</v>
      </c>
      <c r="S1638" t="s">
        <v>397</v>
      </c>
      <c r="T1638" t="s">
        <v>82</v>
      </c>
      <c r="U1638" t="s"/>
      <c r="V1638" t="s">
        <v>83</v>
      </c>
      <c r="W1638" t="s">
        <v>84</v>
      </c>
      <c r="X1638" t="s"/>
      <c r="Y1638" t="s">
        <v>85</v>
      </c>
      <c r="Z1638">
        <f>HYPERLINK("https://hotelmonitor-cachepage.eclerx.com/savepage/tk_1543219283314141_sr_2047.html","info")</f>
        <v/>
      </c>
      <c r="AA1638" t="n">
        <v>5061</v>
      </c>
      <c r="AB1638" t="s"/>
      <c r="AC1638" t="s"/>
      <c r="AD1638" t="s">
        <v>86</v>
      </c>
      <c r="AE1638" t="s"/>
      <c r="AF1638" t="s"/>
      <c r="AG1638" t="s"/>
      <c r="AH1638" t="s"/>
      <c r="AI1638" t="s"/>
      <c r="AJ1638" t="s"/>
      <c r="AK1638" t="s">
        <v>87</v>
      </c>
      <c r="AL1638" t="s"/>
      <c r="AM1638" t="s"/>
      <c r="AN1638" t="s">
        <v>87</v>
      </c>
      <c r="AO1638" t="s">
        <v>88</v>
      </c>
      <c r="AP1638" t="n">
        <v>36</v>
      </c>
      <c r="AQ1638" t="s">
        <v>89</v>
      </c>
      <c r="AR1638" t="s">
        <v>107</v>
      </c>
      <c r="AS1638" t="s"/>
      <c r="AT1638" t="s">
        <v>91</v>
      </c>
      <c r="AU1638" t="s"/>
      <c r="AV1638" t="s"/>
      <c r="AW1638" t="s"/>
      <c r="AX1638" t="s"/>
      <c r="AY1638" t="n">
        <v>2268158</v>
      </c>
      <c r="AZ1638" t="s">
        <v>884</v>
      </c>
      <c r="BA1638" t="s"/>
      <c r="BB1638" t="n">
        <v>628856</v>
      </c>
      <c r="BC1638" t="n">
        <v>-16.313269</v>
      </c>
      <c r="BD1638" t="n">
        <v>28.486942</v>
      </c>
      <c r="BE1638" t="s"/>
      <c r="BF1638" t="s"/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/>
      <c r="BR1638" t="s">
        <v>93</v>
      </c>
    </row>
    <row r="1639" spans="1:70">
      <c r="A1639" t="s">
        <v>70</v>
      </c>
      <c r="B1639" t="s">
        <v>71</v>
      </c>
      <c r="C1639" t="s">
        <v>72</v>
      </c>
      <c r="D1639" t="n">
        <v>2</v>
      </c>
      <c r="E1639" t="s">
        <v>885</v>
      </c>
      <c r="F1639" t="s"/>
      <c r="G1639" t="s">
        <v>74</v>
      </c>
      <c r="H1639" t="s">
        <v>75</v>
      </c>
      <c r="I1639" t="s"/>
      <c r="J1639" t="s">
        <v>76</v>
      </c>
      <c r="K1639" t="n">
        <v>93</v>
      </c>
      <c r="L1639" t="s">
        <v>77</v>
      </c>
      <c r="M1639" t="s"/>
      <c r="N1639" t="s">
        <v>78</v>
      </c>
      <c r="O1639" t="s">
        <v>79</v>
      </c>
      <c r="P1639" t="s">
        <v>885</v>
      </c>
      <c r="Q1639" t="s"/>
      <c r="R1639" t="s">
        <v>80</v>
      </c>
      <c r="S1639" t="s">
        <v>248</v>
      </c>
      <c r="T1639" t="s">
        <v>82</v>
      </c>
      <c r="U1639" t="s"/>
      <c r="V1639" t="s">
        <v>83</v>
      </c>
      <c r="W1639" t="s">
        <v>84</v>
      </c>
      <c r="X1639" t="s"/>
      <c r="Y1639" t="s">
        <v>85</v>
      </c>
      <c r="Z1639">
        <f>HYPERLINK("https://hotelmonitor-cachepage.eclerx.com/savepage/tk_1543220044470416_sr_2047.html","info")</f>
        <v/>
      </c>
      <c r="AA1639" t="s"/>
      <c r="AB1639" t="s"/>
      <c r="AC1639" t="s"/>
      <c r="AD1639" t="s">
        <v>86</v>
      </c>
      <c r="AE1639" t="s"/>
      <c r="AF1639" t="s"/>
      <c r="AG1639" t="s"/>
      <c r="AH1639" t="s"/>
      <c r="AI1639" t="s"/>
      <c r="AJ1639" t="s"/>
      <c r="AK1639" t="s">
        <v>87</v>
      </c>
      <c r="AL1639" t="s"/>
      <c r="AM1639" t="s"/>
      <c r="AN1639" t="s">
        <v>87</v>
      </c>
      <c r="AO1639" t="s">
        <v>88</v>
      </c>
      <c r="AP1639" t="n">
        <v>143</v>
      </c>
      <c r="AQ1639" t="s">
        <v>89</v>
      </c>
      <c r="AR1639" t="s">
        <v>146</v>
      </c>
      <c r="AS1639" t="s"/>
      <c r="AT1639" t="s">
        <v>91</v>
      </c>
      <c r="AU1639" t="s"/>
      <c r="AV1639" t="s"/>
      <c r="AW1639" t="s"/>
      <c r="AX1639" t="s"/>
      <c r="AY1639" t="s"/>
      <c r="AZ1639" t="s"/>
      <c r="BA1639" t="s"/>
      <c r="BB1639" t="s"/>
      <c r="BC1639" t="s"/>
      <c r="BD1639" t="s"/>
      <c r="BE1639" t="s"/>
      <c r="BF1639" t="s"/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/>
      <c r="BR1639" t="s">
        <v>93</v>
      </c>
    </row>
    <row r="1640" spans="1:70">
      <c r="A1640" t="s">
        <v>70</v>
      </c>
      <c r="B1640" t="s">
        <v>71</v>
      </c>
      <c r="C1640" t="s">
        <v>72</v>
      </c>
      <c r="D1640" t="n">
        <v>2</v>
      </c>
      <c r="E1640" t="s">
        <v>885</v>
      </c>
      <c r="F1640" t="s"/>
      <c r="G1640" t="s">
        <v>74</v>
      </c>
      <c r="H1640" t="s">
        <v>75</v>
      </c>
      <c r="I1640" t="s"/>
      <c r="J1640" t="s">
        <v>76</v>
      </c>
      <c r="K1640" t="n">
        <v>93</v>
      </c>
      <c r="L1640" t="s">
        <v>77</v>
      </c>
      <c r="M1640" t="s"/>
      <c r="N1640" t="s">
        <v>78</v>
      </c>
      <c r="O1640" t="s">
        <v>79</v>
      </c>
      <c r="P1640" t="s">
        <v>885</v>
      </c>
      <c r="Q1640" t="s"/>
      <c r="R1640" t="s">
        <v>80</v>
      </c>
      <c r="S1640" t="s">
        <v>248</v>
      </c>
      <c r="T1640" t="s">
        <v>82</v>
      </c>
      <c r="U1640" t="s"/>
      <c r="V1640" t="s">
        <v>83</v>
      </c>
      <c r="W1640" t="s">
        <v>84</v>
      </c>
      <c r="X1640" t="s"/>
      <c r="Y1640" t="s">
        <v>85</v>
      </c>
      <c r="Z1640">
        <f>HYPERLINK("https://hotelmonitor-cachepage.eclerx.com/savepage/tk_1543220044470416_sr_2047.html","info")</f>
        <v/>
      </c>
      <c r="AA1640" t="s"/>
      <c r="AB1640" t="s"/>
      <c r="AC1640" t="s"/>
      <c r="AD1640" t="s">
        <v>86</v>
      </c>
      <c r="AE1640" t="s"/>
      <c r="AF1640" t="s"/>
      <c r="AG1640" t="s"/>
      <c r="AH1640" t="s"/>
      <c r="AI1640" t="s"/>
      <c r="AJ1640" t="s"/>
      <c r="AK1640" t="s">
        <v>87</v>
      </c>
      <c r="AL1640" t="s"/>
      <c r="AM1640" t="s"/>
      <c r="AN1640" t="s">
        <v>87</v>
      </c>
      <c r="AO1640" t="s">
        <v>88</v>
      </c>
      <c r="AP1640" t="n">
        <v>143</v>
      </c>
      <c r="AQ1640" t="s">
        <v>89</v>
      </c>
      <c r="AR1640" t="s">
        <v>149</v>
      </c>
      <c r="AS1640" t="s"/>
      <c r="AT1640" t="s">
        <v>91</v>
      </c>
      <c r="AU1640" t="s"/>
      <c r="AV1640" t="s"/>
      <c r="AW1640" t="s"/>
      <c r="AX1640" t="s"/>
      <c r="AY1640" t="s"/>
      <c r="AZ1640" t="s"/>
      <c r="BA1640" t="s"/>
      <c r="BB1640" t="s"/>
      <c r="BC1640" t="s"/>
      <c r="BD1640" t="s"/>
      <c r="BE1640" t="s"/>
      <c r="BF1640" t="s"/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/>
      <c r="BR1640" t="s">
        <v>93</v>
      </c>
    </row>
    <row r="1641" spans="1:70">
      <c r="A1641" t="s">
        <v>70</v>
      </c>
      <c r="B1641" t="s">
        <v>71</v>
      </c>
      <c r="C1641" t="s">
        <v>72</v>
      </c>
      <c r="D1641" t="n">
        <v>2</v>
      </c>
      <c r="E1641" t="s">
        <v>885</v>
      </c>
      <c r="F1641" t="s"/>
      <c r="G1641" t="s">
        <v>74</v>
      </c>
      <c r="H1641" t="s">
        <v>75</v>
      </c>
      <c r="I1641" t="s"/>
      <c r="J1641" t="s">
        <v>76</v>
      </c>
      <c r="K1641" t="n">
        <v>95</v>
      </c>
      <c r="L1641" t="s">
        <v>77</v>
      </c>
      <c r="M1641" t="s"/>
      <c r="N1641" t="s">
        <v>78</v>
      </c>
      <c r="O1641" t="s">
        <v>79</v>
      </c>
      <c r="P1641" t="s">
        <v>885</v>
      </c>
      <c r="Q1641" t="s"/>
      <c r="R1641" t="s">
        <v>80</v>
      </c>
      <c r="S1641" t="s">
        <v>139</v>
      </c>
      <c r="T1641" t="s">
        <v>82</v>
      </c>
      <c r="U1641" t="s"/>
      <c r="V1641" t="s">
        <v>83</v>
      </c>
      <c r="W1641" t="s">
        <v>84</v>
      </c>
      <c r="X1641" t="s"/>
      <c r="Y1641" t="s">
        <v>85</v>
      </c>
      <c r="Z1641">
        <f>HYPERLINK("https://hotelmonitor-cachepage.eclerx.com/savepage/tk_1543220044470416_sr_2047.html","info")</f>
        <v/>
      </c>
      <c r="AA1641" t="s"/>
      <c r="AB1641" t="s"/>
      <c r="AC1641" t="s"/>
      <c r="AD1641" t="s">
        <v>86</v>
      </c>
      <c r="AE1641" t="s"/>
      <c r="AF1641" t="s"/>
      <c r="AG1641" t="s"/>
      <c r="AH1641" t="s"/>
      <c r="AI1641" t="s"/>
      <c r="AJ1641" t="s"/>
      <c r="AK1641" t="s">
        <v>87</v>
      </c>
      <c r="AL1641" t="s"/>
      <c r="AM1641" t="s"/>
      <c r="AN1641" t="s">
        <v>87</v>
      </c>
      <c r="AO1641" t="s">
        <v>88</v>
      </c>
      <c r="AP1641" t="n">
        <v>143</v>
      </c>
      <c r="AQ1641" t="s">
        <v>89</v>
      </c>
      <c r="AR1641" t="s">
        <v>204</v>
      </c>
      <c r="AS1641" t="s"/>
      <c r="AT1641" t="s">
        <v>91</v>
      </c>
      <c r="AU1641" t="s"/>
      <c r="AV1641" t="s"/>
      <c r="AW1641" t="s"/>
      <c r="AX1641" t="s"/>
      <c r="AY1641" t="s"/>
      <c r="AZ1641" t="s"/>
      <c r="BA1641" t="s"/>
      <c r="BB1641" t="s"/>
      <c r="BC1641" t="s"/>
      <c r="BD1641" t="s"/>
      <c r="BE1641" t="s"/>
      <c r="BF1641" t="s"/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/>
      <c r="BR1641" t="s">
        <v>93</v>
      </c>
    </row>
    <row r="1642" spans="1:70">
      <c r="A1642" t="s">
        <v>70</v>
      </c>
      <c r="B1642" t="s">
        <v>71</v>
      </c>
      <c r="C1642" t="s">
        <v>72</v>
      </c>
      <c r="D1642" t="n">
        <v>2</v>
      </c>
      <c r="E1642" t="s">
        <v>885</v>
      </c>
      <c r="F1642" t="s"/>
      <c r="G1642" t="s">
        <v>74</v>
      </c>
      <c r="H1642" t="s">
        <v>75</v>
      </c>
      <c r="I1642" t="s"/>
      <c r="J1642" t="s">
        <v>76</v>
      </c>
      <c r="K1642" t="n">
        <v>93</v>
      </c>
      <c r="L1642" t="s">
        <v>77</v>
      </c>
      <c r="M1642" t="s"/>
      <c r="N1642" t="s">
        <v>78</v>
      </c>
      <c r="O1642" t="s">
        <v>79</v>
      </c>
      <c r="P1642" t="s">
        <v>885</v>
      </c>
      <c r="Q1642" t="s"/>
      <c r="R1642" t="s">
        <v>80</v>
      </c>
      <c r="S1642" t="s">
        <v>248</v>
      </c>
      <c r="T1642" t="s">
        <v>82</v>
      </c>
      <c r="U1642" t="s"/>
      <c r="V1642" t="s">
        <v>83</v>
      </c>
      <c r="W1642" t="s">
        <v>84</v>
      </c>
      <c r="X1642" t="s"/>
      <c r="Y1642" t="s">
        <v>85</v>
      </c>
      <c r="Z1642">
        <f>HYPERLINK("https://hotelmonitor-cachepage.eclerx.com/savepage/tk_1543220044470416_sr_2047.html","info")</f>
        <v/>
      </c>
      <c r="AA1642" t="s"/>
      <c r="AB1642" t="s"/>
      <c r="AC1642" t="s"/>
      <c r="AD1642" t="s">
        <v>86</v>
      </c>
      <c r="AE1642" t="s"/>
      <c r="AF1642" t="s"/>
      <c r="AG1642" t="s"/>
      <c r="AH1642" t="s"/>
      <c r="AI1642" t="s"/>
      <c r="AJ1642" t="s"/>
      <c r="AK1642" t="s">
        <v>87</v>
      </c>
      <c r="AL1642" t="s"/>
      <c r="AM1642" t="s"/>
      <c r="AN1642" t="s">
        <v>87</v>
      </c>
      <c r="AO1642" t="s">
        <v>88</v>
      </c>
      <c r="AP1642" t="n">
        <v>143</v>
      </c>
      <c r="AQ1642" t="s">
        <v>89</v>
      </c>
      <c r="AR1642" t="s">
        <v>71</v>
      </c>
      <c r="AS1642" t="s"/>
      <c r="AT1642" t="s">
        <v>91</v>
      </c>
      <c r="AU1642" t="s"/>
      <c r="AV1642" t="s"/>
      <c r="AW1642" t="s"/>
      <c r="AX1642" t="s"/>
      <c r="AY1642" t="s"/>
      <c r="AZ1642" t="s"/>
      <c r="BA1642" t="s"/>
      <c r="BB1642" t="s"/>
      <c r="BC1642" t="s"/>
      <c r="BD1642" t="s"/>
      <c r="BE1642" t="s"/>
      <c r="BF1642" t="s"/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/>
      <c r="BR1642" t="s">
        <v>93</v>
      </c>
    </row>
    <row r="1643" spans="1:70">
      <c r="A1643" t="s">
        <v>70</v>
      </c>
      <c r="B1643" t="s">
        <v>71</v>
      </c>
      <c r="C1643" t="s">
        <v>72</v>
      </c>
      <c r="D1643" t="n">
        <v>2</v>
      </c>
      <c r="E1643" t="s">
        <v>886</v>
      </c>
      <c r="F1643" t="n">
        <v>72168</v>
      </c>
      <c r="G1643" t="s">
        <v>74</v>
      </c>
      <c r="H1643" t="s">
        <v>75</v>
      </c>
      <c r="I1643" t="s"/>
      <c r="J1643" t="s">
        <v>76</v>
      </c>
      <c r="K1643" t="n">
        <v>50</v>
      </c>
      <c r="L1643" t="s">
        <v>77</v>
      </c>
      <c r="M1643" t="s"/>
      <c r="N1643" t="s">
        <v>78</v>
      </c>
      <c r="O1643" t="s">
        <v>79</v>
      </c>
      <c r="P1643" t="s">
        <v>887</v>
      </c>
      <c r="Q1643" t="s"/>
      <c r="R1643" t="s">
        <v>80</v>
      </c>
      <c r="S1643" t="s">
        <v>203</v>
      </c>
      <c r="T1643" t="s">
        <v>82</v>
      </c>
      <c r="U1643" t="s"/>
      <c r="V1643" t="s">
        <v>83</v>
      </c>
      <c r="W1643" t="s">
        <v>84</v>
      </c>
      <c r="X1643" t="s"/>
      <c r="Y1643" t="s">
        <v>85</v>
      </c>
      <c r="Z1643">
        <f>HYPERLINK("https://hotelmonitor-cachepage.eclerx.com/savepage/tk_1543220169219421_sr_2047.html","info")</f>
        <v/>
      </c>
      <c r="AA1643" t="n">
        <v>2094</v>
      </c>
      <c r="AB1643" t="s"/>
      <c r="AC1643" t="s"/>
      <c r="AD1643" t="s">
        <v>86</v>
      </c>
      <c r="AE1643" t="s"/>
      <c r="AF1643" t="s"/>
      <c r="AG1643" t="s"/>
      <c r="AH1643" t="s"/>
      <c r="AI1643" t="s"/>
      <c r="AJ1643" t="s"/>
      <c r="AK1643" t="s">
        <v>87</v>
      </c>
      <c r="AL1643" t="s"/>
      <c r="AM1643" t="s"/>
      <c r="AN1643" t="s">
        <v>87</v>
      </c>
      <c r="AO1643" t="s">
        <v>88</v>
      </c>
      <c r="AP1643" t="n">
        <v>161</v>
      </c>
      <c r="AQ1643" t="s">
        <v>89</v>
      </c>
      <c r="AR1643" t="s">
        <v>95</v>
      </c>
      <c r="AS1643" t="s"/>
      <c r="AT1643" t="s">
        <v>91</v>
      </c>
      <c r="AU1643" t="s"/>
      <c r="AV1643" t="s"/>
      <c r="AW1643" t="s"/>
      <c r="AX1643" t="s"/>
      <c r="AY1643" t="n">
        <v>2268035</v>
      </c>
      <c r="AZ1643" t="s">
        <v>285</v>
      </c>
      <c r="BA1643" t="s"/>
      <c r="BB1643" t="n">
        <v>507918</v>
      </c>
      <c r="BC1643" t="n">
        <v>-16.545458</v>
      </c>
      <c r="BD1643" t="n">
        <v>28.416307</v>
      </c>
      <c r="BE1643" t="s"/>
      <c r="BF1643" t="s"/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/>
      <c r="BR1643" t="s">
        <v>93</v>
      </c>
    </row>
    <row r="1644" spans="1:70">
      <c r="A1644" t="s">
        <v>70</v>
      </c>
      <c r="B1644" t="s">
        <v>71</v>
      </c>
      <c r="C1644" t="s">
        <v>72</v>
      </c>
      <c r="D1644" t="n">
        <v>2</v>
      </c>
      <c r="E1644" t="s">
        <v>886</v>
      </c>
      <c r="F1644" t="n">
        <v>72168</v>
      </c>
      <c r="G1644" t="s">
        <v>74</v>
      </c>
      <c r="H1644" t="s">
        <v>75</v>
      </c>
      <c r="I1644" t="s"/>
      <c r="J1644" t="s">
        <v>76</v>
      </c>
      <c r="K1644" t="n">
        <v>50</v>
      </c>
      <c r="L1644" t="s">
        <v>77</v>
      </c>
      <c r="M1644" t="s"/>
      <c r="N1644" t="s">
        <v>78</v>
      </c>
      <c r="O1644" t="s">
        <v>79</v>
      </c>
      <c r="P1644" t="s">
        <v>887</v>
      </c>
      <c r="Q1644" t="s"/>
      <c r="R1644" t="s">
        <v>80</v>
      </c>
      <c r="S1644" t="s">
        <v>203</v>
      </c>
      <c r="T1644" t="s">
        <v>82</v>
      </c>
      <c r="U1644" t="s"/>
      <c r="V1644" t="s">
        <v>83</v>
      </c>
      <c r="W1644" t="s">
        <v>84</v>
      </c>
      <c r="X1644" t="s"/>
      <c r="Y1644" t="s">
        <v>85</v>
      </c>
      <c r="Z1644">
        <f>HYPERLINK("https://hotelmonitor-cachepage.eclerx.com/savepage/tk_1543220169219421_sr_2047.html","info")</f>
        <v/>
      </c>
      <c r="AA1644" t="n">
        <v>2094</v>
      </c>
      <c r="AB1644" t="s"/>
      <c r="AC1644" t="s"/>
      <c r="AD1644" t="s">
        <v>86</v>
      </c>
      <c r="AE1644" t="s"/>
      <c r="AF1644" t="s"/>
      <c r="AG1644" t="s"/>
      <c r="AH1644" t="s"/>
      <c r="AI1644" t="s"/>
      <c r="AJ1644" t="s"/>
      <c r="AK1644" t="s">
        <v>87</v>
      </c>
      <c r="AL1644" t="s"/>
      <c r="AM1644" t="s"/>
      <c r="AN1644" t="s">
        <v>87</v>
      </c>
      <c r="AO1644" t="s">
        <v>88</v>
      </c>
      <c r="AP1644" t="n">
        <v>161</v>
      </c>
      <c r="AQ1644" t="s">
        <v>89</v>
      </c>
      <c r="AR1644" t="s">
        <v>97</v>
      </c>
      <c r="AS1644" t="s"/>
      <c r="AT1644" t="s">
        <v>91</v>
      </c>
      <c r="AU1644" t="s"/>
      <c r="AV1644" t="s"/>
      <c r="AW1644" t="s"/>
      <c r="AX1644" t="s"/>
      <c r="AY1644" t="n">
        <v>2268035</v>
      </c>
      <c r="AZ1644" t="s">
        <v>285</v>
      </c>
      <c r="BA1644" t="s"/>
      <c r="BB1644" t="n">
        <v>507918</v>
      </c>
      <c r="BC1644" t="n">
        <v>-16.545458</v>
      </c>
      <c r="BD1644" t="n">
        <v>28.416307</v>
      </c>
      <c r="BE1644" t="s"/>
      <c r="BF1644" t="s"/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/>
      <c r="BR1644" t="s">
        <v>93</v>
      </c>
    </row>
    <row r="1645" spans="1:70">
      <c r="A1645" t="s">
        <v>70</v>
      </c>
      <c r="B1645" t="s">
        <v>71</v>
      </c>
      <c r="C1645" t="s">
        <v>72</v>
      </c>
      <c r="D1645" t="n">
        <v>2</v>
      </c>
      <c r="E1645" t="s">
        <v>886</v>
      </c>
      <c r="F1645" t="n">
        <v>72168</v>
      </c>
      <c r="G1645" t="s">
        <v>74</v>
      </c>
      <c r="H1645" t="s">
        <v>75</v>
      </c>
      <c r="I1645" t="s"/>
      <c r="J1645" t="s">
        <v>76</v>
      </c>
      <c r="K1645" t="n">
        <v>50</v>
      </c>
      <c r="L1645" t="s">
        <v>77</v>
      </c>
      <c r="M1645" t="s"/>
      <c r="N1645" t="s">
        <v>78</v>
      </c>
      <c r="O1645" t="s">
        <v>79</v>
      </c>
      <c r="P1645" t="s">
        <v>887</v>
      </c>
      <c r="Q1645" t="s"/>
      <c r="R1645" t="s">
        <v>80</v>
      </c>
      <c r="S1645" t="s">
        <v>203</v>
      </c>
      <c r="T1645" t="s">
        <v>82</v>
      </c>
      <c r="U1645" t="s"/>
      <c r="V1645" t="s">
        <v>83</v>
      </c>
      <c r="W1645" t="s">
        <v>84</v>
      </c>
      <c r="X1645" t="s"/>
      <c r="Y1645" t="s">
        <v>85</v>
      </c>
      <c r="Z1645">
        <f>HYPERLINK("https://hotelmonitor-cachepage.eclerx.com/savepage/tk_1543220169219421_sr_2047.html","info")</f>
        <v/>
      </c>
      <c r="AA1645" t="n">
        <v>2094</v>
      </c>
      <c r="AB1645" t="s"/>
      <c r="AC1645" t="s"/>
      <c r="AD1645" t="s">
        <v>86</v>
      </c>
      <c r="AE1645" t="s"/>
      <c r="AF1645" t="s"/>
      <c r="AG1645" t="s"/>
      <c r="AH1645" t="s"/>
      <c r="AI1645" t="s"/>
      <c r="AJ1645" t="s"/>
      <c r="AK1645" t="s">
        <v>87</v>
      </c>
      <c r="AL1645" t="s"/>
      <c r="AM1645" t="s"/>
      <c r="AN1645" t="s">
        <v>87</v>
      </c>
      <c r="AO1645" t="s">
        <v>88</v>
      </c>
      <c r="AP1645" t="n">
        <v>161</v>
      </c>
      <c r="AQ1645" t="s">
        <v>89</v>
      </c>
      <c r="AR1645" t="s">
        <v>106</v>
      </c>
      <c r="AS1645" t="s"/>
      <c r="AT1645" t="s">
        <v>91</v>
      </c>
      <c r="AU1645" t="s"/>
      <c r="AV1645" t="s"/>
      <c r="AW1645" t="s"/>
      <c r="AX1645" t="s"/>
      <c r="AY1645" t="n">
        <v>2268035</v>
      </c>
      <c r="AZ1645" t="s">
        <v>285</v>
      </c>
      <c r="BA1645" t="s"/>
      <c r="BB1645" t="n">
        <v>507918</v>
      </c>
      <c r="BC1645" t="n">
        <v>-16.545458</v>
      </c>
      <c r="BD1645" t="n">
        <v>28.416307</v>
      </c>
      <c r="BE1645" t="s"/>
      <c r="BF1645" t="s"/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/>
      <c r="BR1645" t="s">
        <v>93</v>
      </c>
    </row>
    <row r="1646" spans="1:70">
      <c r="A1646" t="s">
        <v>70</v>
      </c>
      <c r="B1646" t="s">
        <v>71</v>
      </c>
      <c r="C1646" t="s">
        <v>72</v>
      </c>
      <c r="D1646" t="n">
        <v>2</v>
      </c>
      <c r="E1646" t="s">
        <v>886</v>
      </c>
      <c r="F1646" t="n">
        <v>72168</v>
      </c>
      <c r="G1646" t="s">
        <v>74</v>
      </c>
      <c r="H1646" t="s">
        <v>75</v>
      </c>
      <c r="I1646" t="s"/>
      <c r="J1646" t="s">
        <v>76</v>
      </c>
      <c r="K1646" t="n">
        <v>50</v>
      </c>
      <c r="L1646" t="s">
        <v>77</v>
      </c>
      <c r="M1646" t="s"/>
      <c r="N1646" t="s">
        <v>78</v>
      </c>
      <c r="O1646" t="s">
        <v>79</v>
      </c>
      <c r="P1646" t="s">
        <v>887</v>
      </c>
      <c r="Q1646" t="s"/>
      <c r="R1646" t="s">
        <v>80</v>
      </c>
      <c r="S1646" t="s">
        <v>203</v>
      </c>
      <c r="T1646" t="s">
        <v>82</v>
      </c>
      <c r="U1646" t="s"/>
      <c r="V1646" t="s">
        <v>83</v>
      </c>
      <c r="W1646" t="s">
        <v>84</v>
      </c>
      <c r="X1646" t="s"/>
      <c r="Y1646" t="s">
        <v>85</v>
      </c>
      <c r="Z1646">
        <f>HYPERLINK("https://hotelmonitor-cachepage.eclerx.com/savepage/tk_1543220169219421_sr_2047.html","info")</f>
        <v/>
      </c>
      <c r="AA1646" t="n">
        <v>2094</v>
      </c>
      <c r="AB1646" t="s"/>
      <c r="AC1646" t="s"/>
      <c r="AD1646" t="s">
        <v>86</v>
      </c>
      <c r="AE1646" t="s"/>
      <c r="AF1646" t="s"/>
      <c r="AG1646" t="s"/>
      <c r="AH1646" t="s"/>
      <c r="AI1646" t="s"/>
      <c r="AJ1646" t="s"/>
      <c r="AK1646" t="s">
        <v>87</v>
      </c>
      <c r="AL1646" t="s"/>
      <c r="AM1646" t="s"/>
      <c r="AN1646" t="s">
        <v>87</v>
      </c>
      <c r="AO1646" t="s">
        <v>88</v>
      </c>
      <c r="AP1646" t="n">
        <v>161</v>
      </c>
      <c r="AQ1646" t="s">
        <v>89</v>
      </c>
      <c r="AR1646" t="s">
        <v>96</v>
      </c>
      <c r="AS1646" t="s"/>
      <c r="AT1646" t="s">
        <v>91</v>
      </c>
      <c r="AU1646" t="s"/>
      <c r="AV1646" t="s"/>
      <c r="AW1646" t="s"/>
      <c r="AX1646" t="s"/>
      <c r="AY1646" t="n">
        <v>2268035</v>
      </c>
      <c r="AZ1646" t="s">
        <v>285</v>
      </c>
      <c r="BA1646" t="s"/>
      <c r="BB1646" t="n">
        <v>507918</v>
      </c>
      <c r="BC1646" t="n">
        <v>-16.545458</v>
      </c>
      <c r="BD1646" t="n">
        <v>28.416307</v>
      </c>
      <c r="BE1646" t="s"/>
      <c r="BF1646" t="s"/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/>
      <c r="BR1646" t="s">
        <v>93</v>
      </c>
    </row>
    <row r="1647" spans="1:70">
      <c r="A1647" t="s">
        <v>70</v>
      </c>
      <c r="B1647" t="s">
        <v>71</v>
      </c>
      <c r="C1647" t="s">
        <v>72</v>
      </c>
      <c r="D1647" t="n">
        <v>2</v>
      </c>
      <c r="E1647" t="s">
        <v>886</v>
      </c>
      <c r="F1647" t="n">
        <v>72168</v>
      </c>
      <c r="G1647" t="s">
        <v>74</v>
      </c>
      <c r="H1647" t="s">
        <v>75</v>
      </c>
      <c r="I1647" t="s"/>
      <c r="J1647" t="s">
        <v>76</v>
      </c>
      <c r="K1647" t="n">
        <v>55</v>
      </c>
      <c r="L1647" t="s">
        <v>77</v>
      </c>
      <c r="M1647" t="s"/>
      <c r="N1647" t="s">
        <v>78</v>
      </c>
      <c r="O1647" t="s">
        <v>79</v>
      </c>
      <c r="P1647" t="s">
        <v>887</v>
      </c>
      <c r="Q1647" t="s"/>
      <c r="R1647" t="s">
        <v>80</v>
      </c>
      <c r="S1647" t="s">
        <v>462</v>
      </c>
      <c r="T1647" t="s">
        <v>82</v>
      </c>
      <c r="U1647" t="s"/>
      <c r="V1647" t="s">
        <v>83</v>
      </c>
      <c r="W1647" t="s">
        <v>84</v>
      </c>
      <c r="X1647" t="s"/>
      <c r="Y1647" t="s">
        <v>85</v>
      </c>
      <c r="Z1647">
        <f>HYPERLINK("https://hotelmonitor-cachepage.eclerx.com/savepage/tk_1543220169219421_sr_2047.html","info")</f>
        <v/>
      </c>
      <c r="AA1647" t="n">
        <v>2094</v>
      </c>
      <c r="AB1647" t="s"/>
      <c r="AC1647" t="s"/>
      <c r="AD1647" t="s">
        <v>86</v>
      </c>
      <c r="AE1647" t="s"/>
      <c r="AF1647" t="s"/>
      <c r="AG1647" t="s"/>
      <c r="AH1647" t="s"/>
      <c r="AI1647" t="s"/>
      <c r="AJ1647" t="s"/>
      <c r="AK1647" t="s">
        <v>87</v>
      </c>
      <c r="AL1647" t="s"/>
      <c r="AM1647" t="s"/>
      <c r="AN1647" t="s">
        <v>87</v>
      </c>
      <c r="AO1647" t="s">
        <v>88</v>
      </c>
      <c r="AP1647" t="n">
        <v>161</v>
      </c>
      <c r="AQ1647" t="s">
        <v>89</v>
      </c>
      <c r="AR1647" t="s">
        <v>99</v>
      </c>
      <c r="AS1647" t="s"/>
      <c r="AT1647" t="s">
        <v>91</v>
      </c>
      <c r="AU1647" t="s"/>
      <c r="AV1647" t="s"/>
      <c r="AW1647" t="s"/>
      <c r="AX1647" t="s"/>
      <c r="AY1647" t="n">
        <v>2268035</v>
      </c>
      <c r="AZ1647" t="s">
        <v>285</v>
      </c>
      <c r="BA1647" t="s"/>
      <c r="BB1647" t="n">
        <v>507918</v>
      </c>
      <c r="BC1647" t="n">
        <v>-16.545458</v>
      </c>
      <c r="BD1647" t="n">
        <v>28.416307</v>
      </c>
      <c r="BE1647" t="s"/>
      <c r="BF1647" t="s"/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/>
      <c r="BR1647" t="s">
        <v>93</v>
      </c>
    </row>
    <row r="1648" spans="1:70">
      <c r="A1648" t="s">
        <v>70</v>
      </c>
      <c r="B1648" t="s">
        <v>71</v>
      </c>
      <c r="C1648" t="s">
        <v>72</v>
      </c>
      <c r="D1648" t="n">
        <v>2</v>
      </c>
      <c r="E1648" t="s">
        <v>886</v>
      </c>
      <c r="F1648" t="n">
        <v>72168</v>
      </c>
      <c r="G1648" t="s">
        <v>74</v>
      </c>
      <c r="H1648" t="s">
        <v>75</v>
      </c>
      <c r="I1648" t="s"/>
      <c r="J1648" t="s">
        <v>76</v>
      </c>
      <c r="K1648" t="n">
        <v>55</v>
      </c>
      <c r="L1648" t="s">
        <v>77</v>
      </c>
      <c r="M1648" t="s"/>
      <c r="N1648" t="s">
        <v>78</v>
      </c>
      <c r="O1648" t="s">
        <v>79</v>
      </c>
      <c r="P1648" t="s">
        <v>887</v>
      </c>
      <c r="Q1648" t="s"/>
      <c r="R1648" t="s">
        <v>80</v>
      </c>
      <c r="S1648" t="s">
        <v>462</v>
      </c>
      <c r="T1648" t="s">
        <v>82</v>
      </c>
      <c r="U1648" t="s"/>
      <c r="V1648" t="s">
        <v>83</v>
      </c>
      <c r="W1648" t="s">
        <v>84</v>
      </c>
      <c r="X1648" t="s"/>
      <c r="Y1648" t="s">
        <v>85</v>
      </c>
      <c r="Z1648">
        <f>HYPERLINK("https://hotelmonitor-cachepage.eclerx.com/savepage/tk_1543220169219421_sr_2047.html","info")</f>
        <v/>
      </c>
      <c r="AA1648" t="n">
        <v>2094</v>
      </c>
      <c r="AB1648" t="s"/>
      <c r="AC1648" t="s"/>
      <c r="AD1648" t="s">
        <v>86</v>
      </c>
      <c r="AE1648" t="s"/>
      <c r="AF1648" t="s"/>
      <c r="AG1648" t="s"/>
      <c r="AH1648" t="s"/>
      <c r="AI1648" t="s"/>
      <c r="AJ1648" t="s"/>
      <c r="AK1648" t="s">
        <v>87</v>
      </c>
      <c r="AL1648" t="s"/>
      <c r="AM1648" t="s"/>
      <c r="AN1648" t="s">
        <v>87</v>
      </c>
      <c r="AO1648" t="s">
        <v>88</v>
      </c>
      <c r="AP1648" t="n">
        <v>161</v>
      </c>
      <c r="AQ1648" t="s">
        <v>89</v>
      </c>
      <c r="AR1648" t="s">
        <v>113</v>
      </c>
      <c r="AS1648" t="s"/>
      <c r="AT1648" t="s">
        <v>91</v>
      </c>
      <c r="AU1648" t="s"/>
      <c r="AV1648" t="s"/>
      <c r="AW1648" t="s"/>
      <c r="AX1648" t="s"/>
      <c r="AY1648" t="n">
        <v>2268035</v>
      </c>
      <c r="AZ1648" t="s">
        <v>285</v>
      </c>
      <c r="BA1648" t="s"/>
      <c r="BB1648" t="n">
        <v>507918</v>
      </c>
      <c r="BC1648" t="n">
        <v>-16.545458</v>
      </c>
      <c r="BD1648" t="n">
        <v>28.416307</v>
      </c>
      <c r="BE1648" t="s"/>
      <c r="BF1648" t="s"/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/>
      <c r="BR1648" t="s">
        <v>93</v>
      </c>
    </row>
    <row r="1649" spans="1:70">
      <c r="A1649" t="s">
        <v>70</v>
      </c>
      <c r="B1649" t="s">
        <v>71</v>
      </c>
      <c r="C1649" t="s">
        <v>72</v>
      </c>
      <c r="D1649" t="n">
        <v>2</v>
      </c>
      <c r="E1649" t="s">
        <v>886</v>
      </c>
      <c r="F1649" t="n">
        <v>72168</v>
      </c>
      <c r="G1649" t="s">
        <v>74</v>
      </c>
      <c r="H1649" t="s">
        <v>75</v>
      </c>
      <c r="I1649" t="s"/>
      <c r="J1649" t="s">
        <v>76</v>
      </c>
      <c r="K1649" t="n">
        <v>50</v>
      </c>
      <c r="L1649" t="s">
        <v>77</v>
      </c>
      <c r="M1649" t="s"/>
      <c r="N1649" t="s">
        <v>78</v>
      </c>
      <c r="O1649" t="s">
        <v>79</v>
      </c>
      <c r="P1649" t="s">
        <v>887</v>
      </c>
      <c r="Q1649" t="s"/>
      <c r="R1649" t="s">
        <v>80</v>
      </c>
      <c r="S1649" t="s">
        <v>203</v>
      </c>
      <c r="T1649" t="s">
        <v>82</v>
      </c>
      <c r="U1649" t="s"/>
      <c r="V1649" t="s">
        <v>83</v>
      </c>
      <c r="W1649" t="s">
        <v>84</v>
      </c>
      <c r="X1649" t="s"/>
      <c r="Y1649" t="s">
        <v>85</v>
      </c>
      <c r="Z1649">
        <f>HYPERLINK("https://hotelmonitor-cachepage.eclerx.com/savepage/tk_1543220169219421_sr_2047.html","info")</f>
        <v/>
      </c>
      <c r="AA1649" t="n">
        <v>2094</v>
      </c>
      <c r="AB1649" t="s"/>
      <c r="AC1649" t="s"/>
      <c r="AD1649" t="s">
        <v>86</v>
      </c>
      <c r="AE1649" t="s"/>
      <c r="AF1649" t="s"/>
      <c r="AG1649" t="s"/>
      <c r="AH1649" t="s"/>
      <c r="AI1649" t="s"/>
      <c r="AJ1649" t="s"/>
      <c r="AK1649" t="s">
        <v>87</v>
      </c>
      <c r="AL1649" t="s"/>
      <c r="AM1649" t="s"/>
      <c r="AN1649" t="s">
        <v>87</v>
      </c>
      <c r="AO1649" t="s">
        <v>88</v>
      </c>
      <c r="AP1649" t="n">
        <v>161</v>
      </c>
      <c r="AQ1649" t="s">
        <v>89</v>
      </c>
      <c r="AR1649" t="s">
        <v>111</v>
      </c>
      <c r="AS1649" t="s"/>
      <c r="AT1649" t="s">
        <v>91</v>
      </c>
      <c r="AU1649" t="s"/>
      <c r="AV1649" t="s"/>
      <c r="AW1649" t="s"/>
      <c r="AX1649" t="s"/>
      <c r="AY1649" t="n">
        <v>2268035</v>
      </c>
      <c r="AZ1649" t="s">
        <v>285</v>
      </c>
      <c r="BA1649" t="s"/>
      <c r="BB1649" t="n">
        <v>507918</v>
      </c>
      <c r="BC1649" t="n">
        <v>-16.545458</v>
      </c>
      <c r="BD1649" t="n">
        <v>28.416307</v>
      </c>
      <c r="BE1649" t="s"/>
      <c r="BF1649" t="s"/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/>
      <c r="BR1649" t="s">
        <v>93</v>
      </c>
    </row>
    <row r="1650" spans="1:70">
      <c r="A1650" t="s">
        <v>70</v>
      </c>
      <c r="B1650" t="s">
        <v>71</v>
      </c>
      <c r="C1650" t="s">
        <v>72</v>
      </c>
      <c r="D1650" t="n">
        <v>2</v>
      </c>
      <c r="E1650" t="s">
        <v>886</v>
      </c>
      <c r="F1650" t="n">
        <v>72168</v>
      </c>
      <c r="G1650" t="s">
        <v>74</v>
      </c>
      <c r="H1650" t="s">
        <v>75</v>
      </c>
      <c r="I1650" t="s"/>
      <c r="J1650" t="s">
        <v>76</v>
      </c>
      <c r="K1650" t="n">
        <v>50</v>
      </c>
      <c r="L1650" t="s">
        <v>77</v>
      </c>
      <c r="M1650" t="s"/>
      <c r="N1650" t="s">
        <v>78</v>
      </c>
      <c r="O1650" t="s">
        <v>79</v>
      </c>
      <c r="P1650" t="s">
        <v>887</v>
      </c>
      <c r="Q1650" t="s"/>
      <c r="R1650" t="s">
        <v>80</v>
      </c>
      <c r="S1650" t="s">
        <v>203</v>
      </c>
      <c r="T1650" t="s">
        <v>82</v>
      </c>
      <c r="U1650" t="s"/>
      <c r="V1650" t="s">
        <v>83</v>
      </c>
      <c r="W1650" t="s">
        <v>84</v>
      </c>
      <c r="X1650" t="s"/>
      <c r="Y1650" t="s">
        <v>85</v>
      </c>
      <c r="Z1650">
        <f>HYPERLINK("https://hotelmonitor-cachepage.eclerx.com/savepage/tk_1543220169219421_sr_2047.html","info")</f>
        <v/>
      </c>
      <c r="AA1650" t="n">
        <v>2094</v>
      </c>
      <c r="AB1650" t="s"/>
      <c r="AC1650" t="s"/>
      <c r="AD1650" t="s">
        <v>86</v>
      </c>
      <c r="AE1650" t="s"/>
      <c r="AF1650" t="s"/>
      <c r="AG1650" t="s"/>
      <c r="AH1650" t="s"/>
      <c r="AI1650" t="s"/>
      <c r="AJ1650" t="s"/>
      <c r="AK1650" t="s">
        <v>87</v>
      </c>
      <c r="AL1650" t="s"/>
      <c r="AM1650" t="s"/>
      <c r="AN1650" t="s">
        <v>87</v>
      </c>
      <c r="AO1650" t="s">
        <v>88</v>
      </c>
      <c r="AP1650" t="n">
        <v>161</v>
      </c>
      <c r="AQ1650" t="s">
        <v>89</v>
      </c>
      <c r="AR1650" t="s">
        <v>116</v>
      </c>
      <c r="AS1650" t="s"/>
      <c r="AT1650" t="s">
        <v>91</v>
      </c>
      <c r="AU1650" t="s"/>
      <c r="AV1650" t="s"/>
      <c r="AW1650" t="s"/>
      <c r="AX1650" t="s"/>
      <c r="AY1650" t="n">
        <v>2268035</v>
      </c>
      <c r="AZ1650" t="s">
        <v>285</v>
      </c>
      <c r="BA1650" t="s"/>
      <c r="BB1650" t="n">
        <v>507918</v>
      </c>
      <c r="BC1650" t="n">
        <v>-16.545458</v>
      </c>
      <c r="BD1650" t="n">
        <v>28.416307</v>
      </c>
      <c r="BE1650" t="s"/>
      <c r="BF1650" t="s"/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/>
      <c r="BR1650" t="s">
        <v>93</v>
      </c>
    </row>
    <row r="1651" spans="1:70">
      <c r="A1651" t="s">
        <v>70</v>
      </c>
      <c r="B1651" t="s">
        <v>71</v>
      </c>
      <c r="C1651" t="s">
        <v>72</v>
      </c>
      <c r="D1651" t="n">
        <v>2</v>
      </c>
      <c r="E1651" t="s">
        <v>886</v>
      </c>
      <c r="F1651" t="n">
        <v>72168</v>
      </c>
      <c r="G1651" t="s">
        <v>74</v>
      </c>
      <c r="H1651" t="s">
        <v>75</v>
      </c>
      <c r="I1651" t="s"/>
      <c r="J1651" t="s">
        <v>76</v>
      </c>
      <c r="K1651" t="n">
        <v>50</v>
      </c>
      <c r="L1651" t="s">
        <v>77</v>
      </c>
      <c r="M1651" t="s"/>
      <c r="N1651" t="s">
        <v>78</v>
      </c>
      <c r="O1651" t="s">
        <v>79</v>
      </c>
      <c r="P1651" t="s">
        <v>887</v>
      </c>
      <c r="Q1651" t="s"/>
      <c r="R1651" t="s">
        <v>80</v>
      </c>
      <c r="S1651" t="s">
        <v>203</v>
      </c>
      <c r="T1651" t="s">
        <v>82</v>
      </c>
      <c r="U1651" t="s"/>
      <c r="V1651" t="s">
        <v>83</v>
      </c>
      <c r="W1651" t="s">
        <v>84</v>
      </c>
      <c r="X1651" t="s"/>
      <c r="Y1651" t="s">
        <v>85</v>
      </c>
      <c r="Z1651">
        <f>HYPERLINK("https://hotelmonitor-cachepage.eclerx.com/savepage/tk_1543220169219421_sr_2047.html","info")</f>
        <v/>
      </c>
      <c r="AA1651" t="n">
        <v>2094</v>
      </c>
      <c r="AB1651" t="s"/>
      <c r="AC1651" t="s"/>
      <c r="AD1651" t="s">
        <v>86</v>
      </c>
      <c r="AE1651" t="s"/>
      <c r="AF1651" t="s"/>
      <c r="AG1651" t="s"/>
      <c r="AH1651" t="s"/>
      <c r="AI1651" t="s"/>
      <c r="AJ1651" t="s"/>
      <c r="AK1651" t="s">
        <v>87</v>
      </c>
      <c r="AL1651" t="s"/>
      <c r="AM1651" t="s"/>
      <c r="AN1651" t="s">
        <v>87</v>
      </c>
      <c r="AO1651" t="s">
        <v>88</v>
      </c>
      <c r="AP1651" t="n">
        <v>161</v>
      </c>
      <c r="AQ1651" t="s">
        <v>89</v>
      </c>
      <c r="AR1651" t="s">
        <v>96</v>
      </c>
      <c r="AS1651" t="s"/>
      <c r="AT1651" t="s">
        <v>91</v>
      </c>
      <c r="AU1651" t="s"/>
      <c r="AV1651" t="s"/>
      <c r="AW1651" t="s"/>
      <c r="AX1651" t="s"/>
      <c r="AY1651" t="n">
        <v>2268035</v>
      </c>
      <c r="AZ1651" t="s">
        <v>285</v>
      </c>
      <c r="BA1651" t="s"/>
      <c r="BB1651" t="n">
        <v>507918</v>
      </c>
      <c r="BC1651" t="n">
        <v>-16.545458</v>
      </c>
      <c r="BD1651" t="n">
        <v>28.416307</v>
      </c>
      <c r="BE1651" t="s"/>
      <c r="BF1651" t="s"/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/>
      <c r="BR1651" t="s">
        <v>93</v>
      </c>
    </row>
    <row r="1652" spans="1:70">
      <c r="A1652" t="s">
        <v>70</v>
      </c>
      <c r="B1652" t="s">
        <v>71</v>
      </c>
      <c r="C1652" t="s">
        <v>72</v>
      </c>
      <c r="D1652" t="n">
        <v>2</v>
      </c>
      <c r="E1652" t="s">
        <v>888</v>
      </c>
      <c r="F1652" t="n">
        <v>72239</v>
      </c>
      <c r="G1652" t="s">
        <v>74</v>
      </c>
      <c r="H1652" t="s">
        <v>75</v>
      </c>
      <c r="I1652" t="s"/>
      <c r="J1652" t="s">
        <v>76</v>
      </c>
      <c r="K1652" t="n">
        <v>27</v>
      </c>
      <c r="L1652" t="s">
        <v>77</v>
      </c>
      <c r="M1652" t="s"/>
      <c r="N1652" t="s">
        <v>78</v>
      </c>
      <c r="O1652" t="s">
        <v>79</v>
      </c>
      <c r="P1652" t="s">
        <v>889</v>
      </c>
      <c r="Q1652" t="s"/>
      <c r="R1652" t="s">
        <v>80</v>
      </c>
      <c r="S1652" t="s">
        <v>171</v>
      </c>
      <c r="T1652" t="s">
        <v>82</v>
      </c>
      <c r="U1652" t="s"/>
      <c r="V1652" t="s">
        <v>83</v>
      </c>
      <c r="W1652" t="s">
        <v>84</v>
      </c>
      <c r="X1652" t="s"/>
      <c r="Y1652" t="s">
        <v>85</v>
      </c>
      <c r="Z1652">
        <f>HYPERLINK("https://hotelmonitor-cachepage.eclerx.com/savepage/tk_15432206087591174_sr_2047.html","info")</f>
        <v/>
      </c>
      <c r="AA1652" t="n">
        <v>523</v>
      </c>
      <c r="AB1652" t="s"/>
      <c r="AC1652" t="s"/>
      <c r="AD1652" t="s">
        <v>86</v>
      </c>
      <c r="AE1652" t="s"/>
      <c r="AF1652" t="s"/>
      <c r="AG1652" t="s"/>
      <c r="AH1652" t="s"/>
      <c r="AI1652" t="s"/>
      <c r="AJ1652" t="s"/>
      <c r="AK1652" t="s">
        <v>87</v>
      </c>
      <c r="AL1652" t="s"/>
      <c r="AM1652" t="s"/>
      <c r="AN1652" t="s">
        <v>87</v>
      </c>
      <c r="AO1652" t="s">
        <v>88</v>
      </c>
      <c r="AP1652" t="n">
        <v>223</v>
      </c>
      <c r="AQ1652" t="s">
        <v>89</v>
      </c>
      <c r="AR1652" t="s">
        <v>99</v>
      </c>
      <c r="AS1652" t="s"/>
      <c r="AT1652" t="s">
        <v>91</v>
      </c>
      <c r="AU1652" t="s"/>
      <c r="AV1652" t="s"/>
      <c r="AW1652" t="s"/>
      <c r="AX1652" t="s"/>
      <c r="AY1652" t="n">
        <v>2268086</v>
      </c>
      <c r="AZ1652" t="s">
        <v>890</v>
      </c>
      <c r="BA1652" t="s"/>
      <c r="BB1652" t="n">
        <v>264722</v>
      </c>
      <c r="BC1652" t="n">
        <v>-16.551968</v>
      </c>
      <c r="BD1652" t="n">
        <v>28.414492</v>
      </c>
      <c r="BE1652" t="s"/>
      <c r="BF1652" t="s"/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/>
      <c r="BR1652" t="s">
        <v>93</v>
      </c>
    </row>
    <row r="1653" spans="1:70">
      <c r="A1653" t="s">
        <v>70</v>
      </c>
      <c r="B1653" t="s">
        <v>71</v>
      </c>
      <c r="C1653" t="s">
        <v>72</v>
      </c>
      <c r="D1653" t="n">
        <v>2</v>
      </c>
      <c r="E1653" t="s">
        <v>888</v>
      </c>
      <c r="F1653" t="n">
        <v>72239</v>
      </c>
      <c r="G1653" t="s">
        <v>74</v>
      </c>
      <c r="H1653" t="s">
        <v>75</v>
      </c>
      <c r="I1653" t="s"/>
      <c r="J1653" t="s">
        <v>76</v>
      </c>
      <c r="K1653" t="n">
        <v>48</v>
      </c>
      <c r="L1653" t="s">
        <v>77</v>
      </c>
      <c r="M1653" t="s"/>
      <c r="N1653" t="s">
        <v>78</v>
      </c>
      <c r="O1653" t="s">
        <v>79</v>
      </c>
      <c r="P1653" t="s">
        <v>889</v>
      </c>
      <c r="Q1653" t="s"/>
      <c r="R1653" t="s">
        <v>80</v>
      </c>
      <c r="S1653" t="s">
        <v>300</v>
      </c>
      <c r="T1653" t="s">
        <v>82</v>
      </c>
      <c r="U1653" t="s"/>
      <c r="V1653" t="s">
        <v>83</v>
      </c>
      <c r="W1653" t="s">
        <v>84</v>
      </c>
      <c r="X1653" t="s"/>
      <c r="Y1653" t="s">
        <v>85</v>
      </c>
      <c r="Z1653">
        <f>HYPERLINK("https://hotelmonitor-cachepage.eclerx.com/savepage/tk_15432206087591174_sr_2047.html","info")</f>
        <v/>
      </c>
      <c r="AA1653" t="n">
        <v>523</v>
      </c>
      <c r="AB1653" t="s"/>
      <c r="AC1653" t="s"/>
      <c r="AD1653" t="s">
        <v>86</v>
      </c>
      <c r="AE1653" t="s"/>
      <c r="AF1653" t="s"/>
      <c r="AG1653" t="s"/>
      <c r="AH1653" t="s"/>
      <c r="AI1653" t="s"/>
      <c r="AJ1653" t="s"/>
      <c r="AK1653" t="s">
        <v>87</v>
      </c>
      <c r="AL1653" t="s"/>
      <c r="AM1653" t="s"/>
      <c r="AN1653" t="s">
        <v>87</v>
      </c>
      <c r="AO1653" t="s">
        <v>88</v>
      </c>
      <c r="AP1653" t="n">
        <v>223</v>
      </c>
      <c r="AQ1653" t="s">
        <v>89</v>
      </c>
      <c r="AR1653" t="s">
        <v>95</v>
      </c>
      <c r="AS1653" t="s"/>
      <c r="AT1653" t="s">
        <v>91</v>
      </c>
      <c r="AU1653" t="s"/>
      <c r="AV1653" t="s"/>
      <c r="AW1653" t="s"/>
      <c r="AX1653" t="s"/>
      <c r="AY1653" t="n">
        <v>2268086</v>
      </c>
      <c r="AZ1653" t="s">
        <v>890</v>
      </c>
      <c r="BA1653" t="s"/>
      <c r="BB1653" t="n">
        <v>264722</v>
      </c>
      <c r="BC1653" t="n">
        <v>-16.551968</v>
      </c>
      <c r="BD1653" t="n">
        <v>28.414492</v>
      </c>
      <c r="BE1653" t="s"/>
      <c r="BF1653" t="s"/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/>
      <c r="BR1653" t="s">
        <v>93</v>
      </c>
    </row>
    <row r="1654" spans="1:70">
      <c r="A1654" t="s">
        <v>70</v>
      </c>
      <c r="B1654" t="s">
        <v>71</v>
      </c>
      <c r="C1654" t="s">
        <v>72</v>
      </c>
      <c r="D1654" t="n">
        <v>2</v>
      </c>
      <c r="E1654" t="s">
        <v>888</v>
      </c>
      <c r="F1654" t="n">
        <v>72239</v>
      </c>
      <c r="G1654" t="s">
        <v>74</v>
      </c>
      <c r="H1654" t="s">
        <v>75</v>
      </c>
      <c r="I1654" t="s"/>
      <c r="J1654" t="s">
        <v>76</v>
      </c>
      <c r="K1654" t="n">
        <v>48</v>
      </c>
      <c r="L1654" t="s">
        <v>77</v>
      </c>
      <c r="M1654" t="s"/>
      <c r="N1654" t="s">
        <v>78</v>
      </c>
      <c r="O1654" t="s">
        <v>79</v>
      </c>
      <c r="P1654" t="s">
        <v>889</v>
      </c>
      <c r="Q1654" t="s"/>
      <c r="R1654" t="s">
        <v>80</v>
      </c>
      <c r="S1654" t="s">
        <v>300</v>
      </c>
      <c r="T1654" t="s">
        <v>82</v>
      </c>
      <c r="U1654" t="s"/>
      <c r="V1654" t="s">
        <v>83</v>
      </c>
      <c r="W1654" t="s">
        <v>84</v>
      </c>
      <c r="X1654" t="s"/>
      <c r="Y1654" t="s">
        <v>85</v>
      </c>
      <c r="Z1654">
        <f>HYPERLINK("https://hotelmonitor-cachepage.eclerx.com/savepage/tk_15432206087591174_sr_2047.html","info")</f>
        <v/>
      </c>
      <c r="AA1654" t="n">
        <v>523</v>
      </c>
      <c r="AB1654" t="s"/>
      <c r="AC1654" t="s"/>
      <c r="AD1654" t="s">
        <v>86</v>
      </c>
      <c r="AE1654" t="s"/>
      <c r="AF1654" t="s"/>
      <c r="AG1654" t="s"/>
      <c r="AH1654" t="s"/>
      <c r="AI1654" t="s"/>
      <c r="AJ1654" t="s"/>
      <c r="AK1654" t="s">
        <v>87</v>
      </c>
      <c r="AL1654" t="s"/>
      <c r="AM1654" t="s"/>
      <c r="AN1654" t="s">
        <v>87</v>
      </c>
      <c r="AO1654" t="s">
        <v>88</v>
      </c>
      <c r="AP1654" t="n">
        <v>223</v>
      </c>
      <c r="AQ1654" t="s">
        <v>89</v>
      </c>
      <c r="AR1654" t="s">
        <v>97</v>
      </c>
      <c r="AS1654" t="s"/>
      <c r="AT1654" t="s">
        <v>91</v>
      </c>
      <c r="AU1654" t="s"/>
      <c r="AV1654" t="s"/>
      <c r="AW1654" t="s"/>
      <c r="AX1654" t="s"/>
      <c r="AY1654" t="n">
        <v>2268086</v>
      </c>
      <c r="AZ1654" t="s">
        <v>890</v>
      </c>
      <c r="BA1654" t="s"/>
      <c r="BB1654" t="n">
        <v>264722</v>
      </c>
      <c r="BC1654" t="n">
        <v>-16.551968</v>
      </c>
      <c r="BD1654" t="n">
        <v>28.414492</v>
      </c>
      <c r="BE1654" t="s"/>
      <c r="BF1654" t="s"/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/>
      <c r="BR1654" t="s">
        <v>93</v>
      </c>
    </row>
    <row r="1655" spans="1:70">
      <c r="A1655" t="s">
        <v>70</v>
      </c>
      <c r="B1655" t="s">
        <v>71</v>
      </c>
      <c r="C1655" t="s">
        <v>72</v>
      </c>
      <c r="D1655" t="n">
        <v>2</v>
      </c>
      <c r="E1655" t="s">
        <v>888</v>
      </c>
      <c r="F1655" t="n">
        <v>72239</v>
      </c>
      <c r="G1655" t="s">
        <v>74</v>
      </c>
      <c r="H1655" t="s">
        <v>75</v>
      </c>
      <c r="I1655" t="s"/>
      <c r="J1655" t="s">
        <v>76</v>
      </c>
      <c r="K1655" t="n">
        <v>51</v>
      </c>
      <c r="L1655" t="s">
        <v>77</v>
      </c>
      <c r="M1655" t="s"/>
      <c r="N1655" t="s">
        <v>78</v>
      </c>
      <c r="O1655" t="s">
        <v>79</v>
      </c>
      <c r="P1655" t="s">
        <v>889</v>
      </c>
      <c r="Q1655" t="s"/>
      <c r="R1655" t="s">
        <v>80</v>
      </c>
      <c r="S1655" t="s">
        <v>297</v>
      </c>
      <c r="T1655" t="s">
        <v>82</v>
      </c>
      <c r="U1655" t="s"/>
      <c r="V1655" t="s">
        <v>83</v>
      </c>
      <c r="W1655" t="s">
        <v>84</v>
      </c>
      <c r="X1655" t="s"/>
      <c r="Y1655" t="s">
        <v>85</v>
      </c>
      <c r="Z1655">
        <f>HYPERLINK("https://hotelmonitor-cachepage.eclerx.com/savepage/tk_15432206087591174_sr_2047.html","info")</f>
        <v/>
      </c>
      <c r="AA1655" t="n">
        <v>523</v>
      </c>
      <c r="AB1655" t="s"/>
      <c r="AC1655" t="s"/>
      <c r="AD1655" t="s">
        <v>86</v>
      </c>
      <c r="AE1655" t="s"/>
      <c r="AF1655" t="s"/>
      <c r="AG1655" t="s"/>
      <c r="AH1655" t="s"/>
      <c r="AI1655" t="s"/>
      <c r="AJ1655" t="s"/>
      <c r="AK1655" t="s">
        <v>87</v>
      </c>
      <c r="AL1655" t="s"/>
      <c r="AM1655" t="s"/>
      <c r="AN1655" t="s">
        <v>87</v>
      </c>
      <c r="AO1655" t="s">
        <v>88</v>
      </c>
      <c r="AP1655" t="n">
        <v>223</v>
      </c>
      <c r="AQ1655" t="s">
        <v>89</v>
      </c>
      <c r="AR1655" t="s">
        <v>106</v>
      </c>
      <c r="AS1655" t="s"/>
      <c r="AT1655" t="s">
        <v>91</v>
      </c>
      <c r="AU1655" t="s"/>
      <c r="AV1655" t="s"/>
      <c r="AW1655" t="s"/>
      <c r="AX1655" t="s"/>
      <c r="AY1655" t="n">
        <v>2268086</v>
      </c>
      <c r="AZ1655" t="s">
        <v>890</v>
      </c>
      <c r="BA1655" t="s"/>
      <c r="BB1655" t="n">
        <v>264722</v>
      </c>
      <c r="BC1655" t="n">
        <v>-16.551968</v>
      </c>
      <c r="BD1655" t="n">
        <v>28.414492</v>
      </c>
      <c r="BE1655" t="s"/>
      <c r="BF1655" t="s"/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/>
      <c r="BR1655" t="s">
        <v>93</v>
      </c>
    </row>
    <row r="1656" spans="1:70">
      <c r="A1656" t="s">
        <v>70</v>
      </c>
      <c r="B1656" t="s">
        <v>71</v>
      </c>
      <c r="C1656" t="s">
        <v>72</v>
      </c>
      <c r="D1656" t="n">
        <v>2</v>
      </c>
      <c r="E1656" t="s">
        <v>888</v>
      </c>
      <c r="F1656" t="n">
        <v>72239</v>
      </c>
      <c r="G1656" t="s">
        <v>74</v>
      </c>
      <c r="H1656" t="s">
        <v>75</v>
      </c>
      <c r="I1656" t="s"/>
      <c r="J1656" t="s">
        <v>76</v>
      </c>
      <c r="K1656" t="n">
        <v>51</v>
      </c>
      <c r="L1656" t="s">
        <v>77</v>
      </c>
      <c r="M1656" t="s"/>
      <c r="N1656" t="s">
        <v>78</v>
      </c>
      <c r="O1656" t="s">
        <v>79</v>
      </c>
      <c r="P1656" t="s">
        <v>889</v>
      </c>
      <c r="Q1656" t="s"/>
      <c r="R1656" t="s">
        <v>80</v>
      </c>
      <c r="S1656" t="s">
        <v>297</v>
      </c>
      <c r="T1656" t="s">
        <v>82</v>
      </c>
      <c r="U1656" t="s"/>
      <c r="V1656" t="s">
        <v>83</v>
      </c>
      <c r="W1656" t="s">
        <v>84</v>
      </c>
      <c r="X1656" t="s"/>
      <c r="Y1656" t="s">
        <v>85</v>
      </c>
      <c r="Z1656">
        <f>HYPERLINK("https://hotelmonitor-cachepage.eclerx.com/savepage/tk_15432206087591174_sr_2047.html","info")</f>
        <v/>
      </c>
      <c r="AA1656" t="n">
        <v>523</v>
      </c>
      <c r="AB1656" t="s"/>
      <c r="AC1656" t="s"/>
      <c r="AD1656" t="s">
        <v>86</v>
      </c>
      <c r="AE1656" t="s"/>
      <c r="AF1656" t="s"/>
      <c r="AG1656" t="s"/>
      <c r="AH1656" t="s"/>
      <c r="AI1656" t="s"/>
      <c r="AJ1656" t="s"/>
      <c r="AK1656" t="s">
        <v>87</v>
      </c>
      <c r="AL1656" t="s"/>
      <c r="AM1656" t="s"/>
      <c r="AN1656" t="s">
        <v>87</v>
      </c>
      <c r="AO1656" t="s">
        <v>88</v>
      </c>
      <c r="AP1656" t="n">
        <v>223</v>
      </c>
      <c r="AQ1656" t="s">
        <v>89</v>
      </c>
      <c r="AR1656" t="s">
        <v>96</v>
      </c>
      <c r="AS1656" t="s"/>
      <c r="AT1656" t="s">
        <v>91</v>
      </c>
      <c r="AU1656" t="s"/>
      <c r="AV1656" t="s"/>
      <c r="AW1656" t="s"/>
      <c r="AX1656" t="s"/>
      <c r="AY1656" t="n">
        <v>2268086</v>
      </c>
      <c r="AZ1656" t="s">
        <v>890</v>
      </c>
      <c r="BA1656" t="s"/>
      <c r="BB1656" t="n">
        <v>264722</v>
      </c>
      <c r="BC1656" t="n">
        <v>-16.551968</v>
      </c>
      <c r="BD1656" t="n">
        <v>28.414492</v>
      </c>
      <c r="BE1656" t="s"/>
      <c r="BF1656" t="s"/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/>
      <c r="BR1656" t="s">
        <v>93</v>
      </c>
    </row>
    <row r="1657" spans="1:70">
      <c r="A1657" t="s">
        <v>70</v>
      </c>
      <c r="B1657" t="s">
        <v>71</v>
      </c>
      <c r="C1657" t="s">
        <v>72</v>
      </c>
      <c r="D1657" t="n">
        <v>2</v>
      </c>
      <c r="E1657" t="s">
        <v>888</v>
      </c>
      <c r="F1657" t="n">
        <v>72239</v>
      </c>
      <c r="G1657" t="s">
        <v>74</v>
      </c>
      <c r="H1657" t="s">
        <v>75</v>
      </c>
      <c r="I1657" t="s"/>
      <c r="J1657" t="s">
        <v>76</v>
      </c>
      <c r="K1657" t="n">
        <v>51</v>
      </c>
      <c r="L1657" t="s">
        <v>77</v>
      </c>
      <c r="M1657" t="s"/>
      <c r="N1657" t="s">
        <v>78</v>
      </c>
      <c r="O1657" t="s">
        <v>79</v>
      </c>
      <c r="P1657" t="s">
        <v>889</v>
      </c>
      <c r="Q1657" t="s"/>
      <c r="R1657" t="s">
        <v>80</v>
      </c>
      <c r="S1657" t="s">
        <v>297</v>
      </c>
      <c r="T1657" t="s">
        <v>82</v>
      </c>
      <c r="U1657" t="s"/>
      <c r="V1657" t="s">
        <v>83</v>
      </c>
      <c r="W1657" t="s">
        <v>84</v>
      </c>
      <c r="X1657" t="s"/>
      <c r="Y1657" t="s">
        <v>85</v>
      </c>
      <c r="Z1657">
        <f>HYPERLINK("https://hotelmonitor-cachepage.eclerx.com/savepage/tk_15432206087591174_sr_2047.html","info")</f>
        <v/>
      </c>
      <c r="AA1657" t="n">
        <v>523</v>
      </c>
      <c r="AB1657" t="s"/>
      <c r="AC1657" t="s"/>
      <c r="AD1657" t="s">
        <v>86</v>
      </c>
      <c r="AE1657" t="s"/>
      <c r="AF1657" t="s"/>
      <c r="AG1657" t="s"/>
      <c r="AH1657" t="s"/>
      <c r="AI1657" t="s"/>
      <c r="AJ1657" t="s"/>
      <c r="AK1657" t="s">
        <v>87</v>
      </c>
      <c r="AL1657" t="s"/>
      <c r="AM1657" t="s"/>
      <c r="AN1657" t="s">
        <v>87</v>
      </c>
      <c r="AO1657" t="s">
        <v>88</v>
      </c>
      <c r="AP1657" t="n">
        <v>223</v>
      </c>
      <c r="AQ1657" t="s">
        <v>89</v>
      </c>
      <c r="AR1657" t="s">
        <v>107</v>
      </c>
      <c r="AS1657" t="s"/>
      <c r="AT1657" t="s">
        <v>91</v>
      </c>
      <c r="AU1657" t="s"/>
      <c r="AV1657" t="s"/>
      <c r="AW1657" t="s"/>
      <c r="AX1657" t="s"/>
      <c r="AY1657" t="n">
        <v>2268086</v>
      </c>
      <c r="AZ1657" t="s">
        <v>890</v>
      </c>
      <c r="BA1657" t="s"/>
      <c r="BB1657" t="n">
        <v>264722</v>
      </c>
      <c r="BC1657" t="n">
        <v>-16.551968</v>
      </c>
      <c r="BD1657" t="n">
        <v>28.414492</v>
      </c>
      <c r="BE1657" t="s"/>
      <c r="BF1657" t="s"/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/>
      <c r="BR1657" t="s">
        <v>93</v>
      </c>
    </row>
    <row r="1658" spans="1:70">
      <c r="A1658" t="s">
        <v>70</v>
      </c>
      <c r="B1658" t="s">
        <v>71</v>
      </c>
      <c r="C1658" t="s">
        <v>72</v>
      </c>
      <c r="D1658" t="n">
        <v>2</v>
      </c>
      <c r="E1658" t="s">
        <v>888</v>
      </c>
      <c r="F1658" t="n">
        <v>72239</v>
      </c>
      <c r="G1658" t="s">
        <v>74</v>
      </c>
      <c r="H1658" t="s">
        <v>75</v>
      </c>
      <c r="I1658" t="s"/>
      <c r="J1658" t="s">
        <v>76</v>
      </c>
      <c r="K1658" t="n">
        <v>32</v>
      </c>
      <c r="L1658" t="s">
        <v>77</v>
      </c>
      <c r="M1658" t="s"/>
      <c r="N1658" t="s">
        <v>78</v>
      </c>
      <c r="O1658" t="s">
        <v>79</v>
      </c>
      <c r="P1658" t="s">
        <v>889</v>
      </c>
      <c r="Q1658" t="s"/>
      <c r="R1658" t="s">
        <v>80</v>
      </c>
      <c r="S1658" t="s">
        <v>711</v>
      </c>
      <c r="T1658" t="s">
        <v>82</v>
      </c>
      <c r="U1658" t="s"/>
      <c r="V1658" t="s">
        <v>83</v>
      </c>
      <c r="W1658" t="s">
        <v>84</v>
      </c>
      <c r="X1658" t="s"/>
      <c r="Y1658" t="s">
        <v>85</v>
      </c>
      <c r="Z1658">
        <f>HYPERLINK("https://hotelmonitor-cachepage.eclerx.com/savepage/tk_15432206087591174_sr_2047.html","info")</f>
        <v/>
      </c>
      <c r="AA1658" t="n">
        <v>523</v>
      </c>
      <c r="AB1658" t="s"/>
      <c r="AC1658" t="s"/>
      <c r="AD1658" t="s">
        <v>86</v>
      </c>
      <c r="AE1658" t="s"/>
      <c r="AF1658" t="s"/>
      <c r="AG1658" t="s"/>
      <c r="AH1658" t="s"/>
      <c r="AI1658" t="s"/>
      <c r="AJ1658" t="s"/>
      <c r="AK1658" t="s">
        <v>87</v>
      </c>
      <c r="AL1658" t="s"/>
      <c r="AM1658" t="s"/>
      <c r="AN1658" t="s">
        <v>87</v>
      </c>
      <c r="AO1658" t="s">
        <v>88</v>
      </c>
      <c r="AP1658" t="n">
        <v>223</v>
      </c>
      <c r="AQ1658" t="s">
        <v>89</v>
      </c>
      <c r="AR1658" t="s">
        <v>111</v>
      </c>
      <c r="AS1658" t="s"/>
      <c r="AT1658" t="s">
        <v>91</v>
      </c>
      <c r="AU1658" t="s"/>
      <c r="AV1658" t="s"/>
      <c r="AW1658" t="s"/>
      <c r="AX1658" t="s"/>
      <c r="AY1658" t="n">
        <v>2268086</v>
      </c>
      <c r="AZ1658" t="s">
        <v>890</v>
      </c>
      <c r="BA1658" t="s"/>
      <c r="BB1658" t="n">
        <v>264722</v>
      </c>
      <c r="BC1658" t="n">
        <v>-16.551968</v>
      </c>
      <c r="BD1658" t="n">
        <v>28.414492</v>
      </c>
      <c r="BE1658" t="s"/>
      <c r="BF1658" t="s"/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/>
      <c r="BR1658" t="s">
        <v>93</v>
      </c>
    </row>
    <row r="1659" spans="1:70">
      <c r="A1659" t="s">
        <v>70</v>
      </c>
      <c r="B1659" t="s">
        <v>71</v>
      </c>
      <c r="C1659" t="s">
        <v>72</v>
      </c>
      <c r="D1659" t="n">
        <v>2</v>
      </c>
      <c r="E1659" t="s">
        <v>888</v>
      </c>
      <c r="F1659" t="n">
        <v>72239</v>
      </c>
      <c r="G1659" t="s">
        <v>74</v>
      </c>
      <c r="H1659" t="s">
        <v>75</v>
      </c>
      <c r="I1659" t="s"/>
      <c r="J1659" t="s">
        <v>76</v>
      </c>
      <c r="K1659" t="n">
        <v>31</v>
      </c>
      <c r="L1659" t="s">
        <v>77</v>
      </c>
      <c r="M1659" t="s"/>
      <c r="N1659" t="s">
        <v>78</v>
      </c>
      <c r="O1659" t="s">
        <v>79</v>
      </c>
      <c r="P1659" t="s">
        <v>889</v>
      </c>
      <c r="Q1659" t="s"/>
      <c r="R1659" t="s">
        <v>80</v>
      </c>
      <c r="S1659" t="s">
        <v>310</v>
      </c>
      <c r="T1659" t="s">
        <v>82</v>
      </c>
      <c r="U1659" t="s"/>
      <c r="V1659" t="s">
        <v>83</v>
      </c>
      <c r="W1659" t="s">
        <v>84</v>
      </c>
      <c r="X1659" t="s"/>
      <c r="Y1659" t="s">
        <v>85</v>
      </c>
      <c r="Z1659">
        <f>HYPERLINK("https://hotelmonitor-cachepage.eclerx.com/savepage/tk_15432206087591174_sr_2047.html","info")</f>
        <v/>
      </c>
      <c r="AA1659" t="n">
        <v>523</v>
      </c>
      <c r="AB1659" t="s"/>
      <c r="AC1659" t="s"/>
      <c r="AD1659" t="s">
        <v>86</v>
      </c>
      <c r="AE1659" t="s"/>
      <c r="AF1659" t="s"/>
      <c r="AG1659" t="s"/>
      <c r="AH1659" t="s"/>
      <c r="AI1659" t="s"/>
      <c r="AJ1659" t="s"/>
      <c r="AK1659" t="s">
        <v>87</v>
      </c>
      <c r="AL1659" t="s"/>
      <c r="AM1659" t="s"/>
      <c r="AN1659" t="s">
        <v>87</v>
      </c>
      <c r="AO1659" t="s">
        <v>88</v>
      </c>
      <c r="AP1659" t="n">
        <v>223</v>
      </c>
      <c r="AQ1659" t="s">
        <v>89</v>
      </c>
      <c r="AR1659" t="s">
        <v>113</v>
      </c>
      <c r="AS1659" t="s"/>
      <c r="AT1659" t="s">
        <v>91</v>
      </c>
      <c r="AU1659" t="s"/>
      <c r="AV1659" t="s"/>
      <c r="AW1659" t="s"/>
      <c r="AX1659" t="s"/>
      <c r="AY1659" t="n">
        <v>2268086</v>
      </c>
      <c r="AZ1659" t="s">
        <v>890</v>
      </c>
      <c r="BA1659" t="s"/>
      <c r="BB1659" t="n">
        <v>264722</v>
      </c>
      <c r="BC1659" t="n">
        <v>-16.551968</v>
      </c>
      <c r="BD1659" t="n">
        <v>28.414492</v>
      </c>
      <c r="BE1659" t="s"/>
      <c r="BF1659" t="s"/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/>
      <c r="BR1659" t="s">
        <v>93</v>
      </c>
    </row>
    <row r="1660" spans="1:70">
      <c r="A1660" t="s">
        <v>70</v>
      </c>
      <c r="B1660" t="s">
        <v>71</v>
      </c>
      <c r="C1660" t="s">
        <v>72</v>
      </c>
      <c r="D1660" t="n">
        <v>2</v>
      </c>
      <c r="E1660" t="s">
        <v>888</v>
      </c>
      <c r="F1660" t="n">
        <v>72239</v>
      </c>
      <c r="G1660" t="s">
        <v>74</v>
      </c>
      <c r="H1660" t="s">
        <v>75</v>
      </c>
      <c r="I1660" t="s"/>
      <c r="J1660" t="s">
        <v>76</v>
      </c>
      <c r="K1660" t="n">
        <v>48</v>
      </c>
      <c r="L1660" t="s">
        <v>77</v>
      </c>
      <c r="M1660" t="s"/>
      <c r="N1660" t="s">
        <v>78</v>
      </c>
      <c r="O1660" t="s">
        <v>79</v>
      </c>
      <c r="P1660" t="s">
        <v>889</v>
      </c>
      <c r="Q1660" t="s"/>
      <c r="R1660" t="s">
        <v>80</v>
      </c>
      <c r="S1660" t="s">
        <v>300</v>
      </c>
      <c r="T1660" t="s">
        <v>82</v>
      </c>
      <c r="U1660" t="s"/>
      <c r="V1660" t="s">
        <v>83</v>
      </c>
      <c r="W1660" t="s">
        <v>84</v>
      </c>
      <c r="X1660" t="s"/>
      <c r="Y1660" t="s">
        <v>85</v>
      </c>
      <c r="Z1660">
        <f>HYPERLINK("https://hotelmonitor-cachepage.eclerx.com/savepage/tk_15432206087591174_sr_2047.html","info")</f>
        <v/>
      </c>
      <c r="AA1660" t="n">
        <v>523</v>
      </c>
      <c r="AB1660" t="s"/>
      <c r="AC1660" t="s"/>
      <c r="AD1660" t="s">
        <v>86</v>
      </c>
      <c r="AE1660" t="s"/>
      <c r="AF1660" t="s"/>
      <c r="AG1660" t="s"/>
      <c r="AH1660" t="s"/>
      <c r="AI1660" t="s"/>
      <c r="AJ1660" t="s"/>
      <c r="AK1660" t="s">
        <v>87</v>
      </c>
      <c r="AL1660" t="s"/>
      <c r="AM1660" t="s"/>
      <c r="AN1660" t="s">
        <v>87</v>
      </c>
      <c r="AO1660" t="s">
        <v>88</v>
      </c>
      <c r="AP1660" t="n">
        <v>223</v>
      </c>
      <c r="AQ1660" t="s">
        <v>89</v>
      </c>
      <c r="AR1660" t="s">
        <v>116</v>
      </c>
      <c r="AS1660" t="s"/>
      <c r="AT1660" t="s">
        <v>91</v>
      </c>
      <c r="AU1660" t="s"/>
      <c r="AV1660" t="s"/>
      <c r="AW1660" t="s"/>
      <c r="AX1660" t="s"/>
      <c r="AY1660" t="n">
        <v>2268086</v>
      </c>
      <c r="AZ1660" t="s">
        <v>890</v>
      </c>
      <c r="BA1660" t="s"/>
      <c r="BB1660" t="n">
        <v>264722</v>
      </c>
      <c r="BC1660" t="n">
        <v>-16.551968</v>
      </c>
      <c r="BD1660" t="n">
        <v>28.414492</v>
      </c>
      <c r="BE1660" t="s"/>
      <c r="BF1660" t="s"/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/>
      <c r="BR1660" t="s">
        <v>93</v>
      </c>
    </row>
    <row r="1661" spans="1:70">
      <c r="A1661" t="s">
        <v>70</v>
      </c>
      <c r="B1661" t="s">
        <v>71</v>
      </c>
      <c r="C1661" t="s">
        <v>72</v>
      </c>
      <c r="D1661" t="n">
        <v>2</v>
      </c>
      <c r="E1661" t="s">
        <v>891</v>
      </c>
      <c r="F1661" t="n">
        <v>279989</v>
      </c>
      <c r="G1661" t="s">
        <v>74</v>
      </c>
      <c r="H1661" t="s">
        <v>75</v>
      </c>
      <c r="I1661" t="s"/>
      <c r="J1661" t="s">
        <v>76</v>
      </c>
      <c r="K1661" t="n">
        <v>230</v>
      </c>
      <c r="L1661" t="s">
        <v>77</v>
      </c>
      <c r="M1661" t="s"/>
      <c r="N1661" t="s">
        <v>78</v>
      </c>
      <c r="O1661" t="s">
        <v>79</v>
      </c>
      <c r="P1661" t="s">
        <v>891</v>
      </c>
      <c r="Q1661" t="s"/>
      <c r="R1661" t="s">
        <v>80</v>
      </c>
      <c r="S1661" t="s">
        <v>781</v>
      </c>
      <c r="T1661" t="s">
        <v>82</v>
      </c>
      <c r="U1661" t="s"/>
      <c r="V1661" t="s">
        <v>83</v>
      </c>
      <c r="W1661" t="s">
        <v>84</v>
      </c>
      <c r="X1661" t="s"/>
      <c r="Y1661" t="s">
        <v>85</v>
      </c>
      <c r="Z1661">
        <f>HYPERLINK("https://hotelmonitor-cachepage.eclerx.com/savepage/tk_1543219084305357_sr_2047.html","info")</f>
        <v/>
      </c>
      <c r="AA1661" t="n">
        <v>1107</v>
      </c>
      <c r="AB1661" t="s"/>
      <c r="AC1661" t="s"/>
      <c r="AD1661" t="s">
        <v>86</v>
      </c>
      <c r="AE1661" t="s"/>
      <c r="AF1661" t="s"/>
      <c r="AG1661" t="s"/>
      <c r="AH1661" t="s"/>
      <c r="AI1661" t="s"/>
      <c r="AJ1661" t="s"/>
      <c r="AK1661" t="s">
        <v>87</v>
      </c>
      <c r="AL1661" t="s"/>
      <c r="AM1661" t="s"/>
      <c r="AN1661" t="s">
        <v>87</v>
      </c>
      <c r="AO1661" t="s">
        <v>88</v>
      </c>
      <c r="AP1661" t="n">
        <v>8</v>
      </c>
      <c r="AQ1661" t="s">
        <v>89</v>
      </c>
      <c r="AR1661" t="s">
        <v>90</v>
      </c>
      <c r="AS1661" t="s"/>
      <c r="AT1661" t="s">
        <v>91</v>
      </c>
      <c r="AU1661" t="s"/>
      <c r="AV1661" t="s"/>
      <c r="AW1661" t="s"/>
      <c r="AX1661" t="s"/>
      <c r="AY1661" t="n">
        <v>2268111</v>
      </c>
      <c r="AZ1661" t="s">
        <v>892</v>
      </c>
      <c r="BA1661" t="s"/>
      <c r="BB1661" t="n">
        <v>285140</v>
      </c>
      <c r="BC1661" t="n">
        <v>-16.73889</v>
      </c>
      <c r="BD1661" t="n">
        <v>28.089607</v>
      </c>
      <c r="BE1661" t="s"/>
      <c r="BF1661" t="s"/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/>
      <c r="BR1661" t="s">
        <v>93</v>
      </c>
    </row>
    <row r="1662" spans="1:70">
      <c r="A1662" t="s">
        <v>70</v>
      </c>
      <c r="B1662" t="s">
        <v>71</v>
      </c>
      <c r="C1662" t="s">
        <v>72</v>
      </c>
      <c r="D1662" t="n">
        <v>2</v>
      </c>
      <c r="E1662" t="s">
        <v>891</v>
      </c>
      <c r="F1662" t="n">
        <v>279989</v>
      </c>
      <c r="G1662" t="s">
        <v>74</v>
      </c>
      <c r="H1662" t="s">
        <v>75</v>
      </c>
      <c r="I1662" t="s"/>
      <c r="J1662" t="s">
        <v>76</v>
      </c>
      <c r="K1662" t="n">
        <v>266</v>
      </c>
      <c r="L1662" t="s">
        <v>77</v>
      </c>
      <c r="M1662" t="s"/>
      <c r="N1662" t="s">
        <v>78</v>
      </c>
      <c r="O1662" t="s">
        <v>79</v>
      </c>
      <c r="P1662" t="s">
        <v>891</v>
      </c>
      <c r="Q1662" t="s"/>
      <c r="R1662" t="s">
        <v>80</v>
      </c>
      <c r="S1662" t="s">
        <v>98</v>
      </c>
      <c r="T1662" t="s">
        <v>82</v>
      </c>
      <c r="U1662" t="s"/>
      <c r="V1662" t="s">
        <v>83</v>
      </c>
      <c r="W1662" t="s">
        <v>84</v>
      </c>
      <c r="X1662" t="s"/>
      <c r="Y1662" t="s">
        <v>85</v>
      </c>
      <c r="Z1662">
        <f>HYPERLINK("https://hotelmonitor-cachepage.eclerx.com/savepage/tk_1543219084305357_sr_2047.html","info")</f>
        <v/>
      </c>
      <c r="AA1662" t="n">
        <v>1107</v>
      </c>
      <c r="AB1662" t="s"/>
      <c r="AC1662" t="s"/>
      <c r="AD1662" t="s">
        <v>86</v>
      </c>
      <c r="AE1662" t="s"/>
      <c r="AF1662" t="s"/>
      <c r="AG1662" t="s"/>
      <c r="AH1662" t="s"/>
      <c r="AI1662" t="s"/>
      <c r="AJ1662" t="s"/>
      <c r="AK1662" t="s">
        <v>87</v>
      </c>
      <c r="AL1662" t="s"/>
      <c r="AM1662" t="s"/>
      <c r="AN1662" t="s">
        <v>87</v>
      </c>
      <c r="AO1662" t="s">
        <v>88</v>
      </c>
      <c r="AP1662" t="n">
        <v>8</v>
      </c>
      <c r="AQ1662" t="s">
        <v>89</v>
      </c>
      <c r="AR1662" t="s">
        <v>128</v>
      </c>
      <c r="AS1662" t="s"/>
      <c r="AT1662" t="s">
        <v>91</v>
      </c>
      <c r="AU1662" t="s"/>
      <c r="AV1662" t="s"/>
      <c r="AW1662" t="s"/>
      <c r="AX1662" t="s"/>
      <c r="AY1662" t="n">
        <v>2268111</v>
      </c>
      <c r="AZ1662" t="s">
        <v>892</v>
      </c>
      <c r="BA1662" t="s"/>
      <c r="BB1662" t="n">
        <v>285140</v>
      </c>
      <c r="BC1662" t="n">
        <v>-16.73889</v>
      </c>
      <c r="BD1662" t="n">
        <v>28.089607</v>
      </c>
      <c r="BE1662" t="s"/>
      <c r="BF1662" t="s"/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/>
      <c r="BR1662" t="s">
        <v>93</v>
      </c>
    </row>
    <row r="1663" spans="1:70">
      <c r="A1663" t="s">
        <v>70</v>
      </c>
      <c r="B1663" t="s">
        <v>71</v>
      </c>
      <c r="C1663" t="s">
        <v>72</v>
      </c>
      <c r="D1663" t="n">
        <v>2</v>
      </c>
      <c r="E1663" t="s">
        <v>891</v>
      </c>
      <c r="F1663" t="n">
        <v>279989</v>
      </c>
      <c r="G1663" t="s">
        <v>74</v>
      </c>
      <c r="H1663" t="s">
        <v>75</v>
      </c>
      <c r="I1663" t="s"/>
      <c r="J1663" t="s">
        <v>76</v>
      </c>
      <c r="K1663" t="n">
        <v>240</v>
      </c>
      <c r="L1663" t="s">
        <v>77</v>
      </c>
      <c r="M1663" t="s"/>
      <c r="N1663" t="s">
        <v>78</v>
      </c>
      <c r="O1663" t="s">
        <v>79</v>
      </c>
      <c r="P1663" t="s">
        <v>891</v>
      </c>
      <c r="Q1663" t="s"/>
      <c r="R1663" t="s">
        <v>80</v>
      </c>
      <c r="S1663" t="s">
        <v>893</v>
      </c>
      <c r="T1663" t="s">
        <v>82</v>
      </c>
      <c r="U1663" t="s"/>
      <c r="V1663" t="s">
        <v>83</v>
      </c>
      <c r="W1663" t="s">
        <v>84</v>
      </c>
      <c r="X1663" t="s"/>
      <c r="Y1663" t="s">
        <v>85</v>
      </c>
      <c r="Z1663">
        <f>HYPERLINK("https://hotelmonitor-cachepage.eclerx.com/savepage/tk_1543219084305357_sr_2047.html","info")</f>
        <v/>
      </c>
      <c r="AA1663" t="n">
        <v>1107</v>
      </c>
      <c r="AB1663" t="s"/>
      <c r="AC1663" t="s"/>
      <c r="AD1663" t="s">
        <v>86</v>
      </c>
      <c r="AE1663" t="s"/>
      <c r="AF1663" t="s"/>
      <c r="AG1663" t="s"/>
      <c r="AH1663" t="s"/>
      <c r="AI1663" t="s"/>
      <c r="AJ1663" t="s"/>
      <c r="AK1663" t="s">
        <v>87</v>
      </c>
      <c r="AL1663" t="s"/>
      <c r="AM1663" t="s"/>
      <c r="AN1663" t="s">
        <v>87</v>
      </c>
      <c r="AO1663" t="s">
        <v>88</v>
      </c>
      <c r="AP1663" t="n">
        <v>8</v>
      </c>
      <c r="AQ1663" t="s">
        <v>89</v>
      </c>
      <c r="AR1663" t="s">
        <v>96</v>
      </c>
      <c r="AS1663" t="s"/>
      <c r="AT1663" t="s">
        <v>91</v>
      </c>
      <c r="AU1663" t="s"/>
      <c r="AV1663" t="s"/>
      <c r="AW1663" t="s"/>
      <c r="AX1663" t="s"/>
      <c r="AY1663" t="n">
        <v>2268111</v>
      </c>
      <c r="AZ1663" t="s">
        <v>892</v>
      </c>
      <c r="BA1663" t="s"/>
      <c r="BB1663" t="n">
        <v>285140</v>
      </c>
      <c r="BC1663" t="n">
        <v>-16.73889</v>
      </c>
      <c r="BD1663" t="n">
        <v>28.089607</v>
      </c>
      <c r="BE1663" t="s"/>
      <c r="BF1663" t="s"/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/>
      <c r="BR1663" t="s">
        <v>93</v>
      </c>
    </row>
    <row r="1664" spans="1:70">
      <c r="A1664" t="s">
        <v>70</v>
      </c>
      <c r="B1664" t="s">
        <v>71</v>
      </c>
      <c r="C1664" t="s">
        <v>72</v>
      </c>
      <c r="D1664" t="n">
        <v>2</v>
      </c>
      <c r="E1664" t="s">
        <v>891</v>
      </c>
      <c r="F1664" t="n">
        <v>279989</v>
      </c>
      <c r="G1664" t="s">
        <v>74</v>
      </c>
      <c r="H1664" t="s">
        <v>75</v>
      </c>
      <c r="I1664" t="s"/>
      <c r="J1664" t="s">
        <v>76</v>
      </c>
      <c r="K1664" t="n">
        <v>239</v>
      </c>
      <c r="L1664" t="s">
        <v>77</v>
      </c>
      <c r="M1664" t="s"/>
      <c r="N1664" t="s">
        <v>78</v>
      </c>
      <c r="O1664" t="s">
        <v>79</v>
      </c>
      <c r="P1664" t="s">
        <v>891</v>
      </c>
      <c r="Q1664" t="s"/>
      <c r="R1664" t="s">
        <v>80</v>
      </c>
      <c r="S1664" t="s">
        <v>894</v>
      </c>
      <c r="T1664" t="s">
        <v>82</v>
      </c>
      <c r="U1664" t="s"/>
      <c r="V1664" t="s">
        <v>83</v>
      </c>
      <c r="W1664" t="s">
        <v>84</v>
      </c>
      <c r="X1664" t="s"/>
      <c r="Y1664" t="s">
        <v>85</v>
      </c>
      <c r="Z1664">
        <f>HYPERLINK("https://hotelmonitor-cachepage.eclerx.com/savepage/tk_1543219084305357_sr_2047.html","info")</f>
        <v/>
      </c>
      <c r="AA1664" t="n">
        <v>1107</v>
      </c>
      <c r="AB1664" t="s"/>
      <c r="AC1664" t="s"/>
      <c r="AD1664" t="s">
        <v>86</v>
      </c>
      <c r="AE1664" t="s"/>
      <c r="AF1664" t="s"/>
      <c r="AG1664" t="s"/>
      <c r="AH1664" t="s"/>
      <c r="AI1664" t="s"/>
      <c r="AJ1664" t="s"/>
      <c r="AK1664" t="s">
        <v>87</v>
      </c>
      <c r="AL1664" t="s"/>
      <c r="AM1664" t="s"/>
      <c r="AN1664" t="s">
        <v>87</v>
      </c>
      <c r="AO1664" t="s">
        <v>88</v>
      </c>
      <c r="AP1664" t="n">
        <v>8</v>
      </c>
      <c r="AQ1664" t="s">
        <v>89</v>
      </c>
      <c r="AR1664" t="s">
        <v>95</v>
      </c>
      <c r="AS1664" t="s"/>
      <c r="AT1664" t="s">
        <v>91</v>
      </c>
      <c r="AU1664" t="s"/>
      <c r="AV1664" t="s"/>
      <c r="AW1664" t="s"/>
      <c r="AX1664" t="s"/>
      <c r="AY1664" t="n">
        <v>2268111</v>
      </c>
      <c r="AZ1664" t="s">
        <v>892</v>
      </c>
      <c r="BA1664" t="s"/>
      <c r="BB1664" t="n">
        <v>285140</v>
      </c>
      <c r="BC1664" t="n">
        <v>-16.73889</v>
      </c>
      <c r="BD1664" t="n">
        <v>28.089607</v>
      </c>
      <c r="BE1664" t="s"/>
      <c r="BF1664" t="s"/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/>
      <c r="BR1664" t="s">
        <v>93</v>
      </c>
    </row>
    <row r="1665" spans="1:70">
      <c r="A1665" t="s">
        <v>70</v>
      </c>
      <c r="B1665" t="s">
        <v>71</v>
      </c>
      <c r="C1665" t="s">
        <v>72</v>
      </c>
      <c r="D1665" t="n">
        <v>2</v>
      </c>
      <c r="E1665" t="s">
        <v>891</v>
      </c>
      <c r="F1665" t="n">
        <v>279989</v>
      </c>
      <c r="G1665" t="s">
        <v>74</v>
      </c>
      <c r="H1665" t="s">
        <v>75</v>
      </c>
      <c r="I1665" t="s"/>
      <c r="J1665" t="s">
        <v>76</v>
      </c>
      <c r="K1665" t="n">
        <v>241</v>
      </c>
      <c r="L1665" t="s">
        <v>77</v>
      </c>
      <c r="M1665" t="s"/>
      <c r="N1665" t="s">
        <v>78</v>
      </c>
      <c r="O1665" t="s">
        <v>79</v>
      </c>
      <c r="P1665" t="s">
        <v>891</v>
      </c>
      <c r="Q1665" t="s"/>
      <c r="R1665" t="s">
        <v>80</v>
      </c>
      <c r="S1665" t="s">
        <v>895</v>
      </c>
      <c r="T1665" t="s">
        <v>82</v>
      </c>
      <c r="U1665" t="s"/>
      <c r="V1665" t="s">
        <v>83</v>
      </c>
      <c r="W1665" t="s">
        <v>84</v>
      </c>
      <c r="X1665" t="s"/>
      <c r="Y1665" t="s">
        <v>85</v>
      </c>
      <c r="Z1665">
        <f>HYPERLINK("https://hotelmonitor-cachepage.eclerx.com/savepage/tk_1543219084305357_sr_2047.html","info")</f>
        <v/>
      </c>
      <c r="AA1665" t="n">
        <v>1107</v>
      </c>
      <c r="AB1665" t="s"/>
      <c r="AC1665" t="s"/>
      <c r="AD1665" t="s">
        <v>86</v>
      </c>
      <c r="AE1665" t="s"/>
      <c r="AF1665" t="s"/>
      <c r="AG1665" t="s"/>
      <c r="AH1665" t="s"/>
      <c r="AI1665" t="s"/>
      <c r="AJ1665" t="s"/>
      <c r="AK1665" t="s">
        <v>87</v>
      </c>
      <c r="AL1665" t="s"/>
      <c r="AM1665" t="s"/>
      <c r="AN1665" t="s">
        <v>87</v>
      </c>
      <c r="AO1665" t="s">
        <v>88</v>
      </c>
      <c r="AP1665" t="n">
        <v>8</v>
      </c>
      <c r="AQ1665" t="s">
        <v>89</v>
      </c>
      <c r="AR1665" t="s">
        <v>99</v>
      </c>
      <c r="AS1665" t="s"/>
      <c r="AT1665" t="s">
        <v>91</v>
      </c>
      <c r="AU1665" t="s"/>
      <c r="AV1665" t="s"/>
      <c r="AW1665" t="s"/>
      <c r="AX1665" t="s"/>
      <c r="AY1665" t="n">
        <v>2268111</v>
      </c>
      <c r="AZ1665" t="s">
        <v>892</v>
      </c>
      <c r="BA1665" t="s"/>
      <c r="BB1665" t="n">
        <v>285140</v>
      </c>
      <c r="BC1665" t="n">
        <v>-16.73889</v>
      </c>
      <c r="BD1665" t="n">
        <v>28.089607</v>
      </c>
      <c r="BE1665" t="s"/>
      <c r="BF1665" t="s"/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/>
      <c r="BR1665" t="s">
        <v>93</v>
      </c>
    </row>
    <row r="1666" spans="1:70">
      <c r="A1666" t="s">
        <v>70</v>
      </c>
      <c r="B1666" t="s">
        <v>71</v>
      </c>
      <c r="C1666" t="s">
        <v>72</v>
      </c>
      <c r="D1666" t="n">
        <v>2</v>
      </c>
      <c r="E1666" t="s">
        <v>891</v>
      </c>
      <c r="F1666" t="n">
        <v>279989</v>
      </c>
      <c r="G1666" t="s">
        <v>74</v>
      </c>
      <c r="H1666" t="s">
        <v>75</v>
      </c>
      <c r="I1666" t="s"/>
      <c r="J1666" t="s">
        <v>76</v>
      </c>
      <c r="K1666" t="n">
        <v>274</v>
      </c>
      <c r="L1666" t="s">
        <v>77</v>
      </c>
      <c r="M1666" t="s"/>
      <c r="N1666" t="s">
        <v>78</v>
      </c>
      <c r="O1666" t="s">
        <v>79</v>
      </c>
      <c r="P1666" t="s">
        <v>891</v>
      </c>
      <c r="Q1666" t="s"/>
      <c r="R1666" t="s">
        <v>80</v>
      </c>
      <c r="S1666" t="s">
        <v>896</v>
      </c>
      <c r="T1666" t="s">
        <v>82</v>
      </c>
      <c r="U1666" t="s"/>
      <c r="V1666" t="s">
        <v>83</v>
      </c>
      <c r="W1666" t="s">
        <v>84</v>
      </c>
      <c r="X1666" t="s"/>
      <c r="Y1666" t="s">
        <v>85</v>
      </c>
      <c r="Z1666">
        <f>HYPERLINK("https://hotelmonitor-cachepage.eclerx.com/savepage/tk_1543219084305357_sr_2047.html","info")</f>
        <v/>
      </c>
      <c r="AA1666" t="n">
        <v>1107</v>
      </c>
      <c r="AB1666" t="s"/>
      <c r="AC1666" t="s"/>
      <c r="AD1666" t="s">
        <v>86</v>
      </c>
      <c r="AE1666" t="s"/>
      <c r="AF1666" t="s"/>
      <c r="AG1666" t="s"/>
      <c r="AH1666" t="s"/>
      <c r="AI1666" t="s"/>
      <c r="AJ1666" t="s"/>
      <c r="AK1666" t="s">
        <v>87</v>
      </c>
      <c r="AL1666" t="s"/>
      <c r="AM1666" t="s"/>
      <c r="AN1666" t="s">
        <v>87</v>
      </c>
      <c r="AO1666" t="s">
        <v>88</v>
      </c>
      <c r="AP1666" t="n">
        <v>8</v>
      </c>
      <c r="AQ1666" t="s">
        <v>89</v>
      </c>
      <c r="AR1666" t="s">
        <v>113</v>
      </c>
      <c r="AS1666" t="s"/>
      <c r="AT1666" t="s">
        <v>91</v>
      </c>
      <c r="AU1666" t="s"/>
      <c r="AV1666" t="s"/>
      <c r="AW1666" t="s"/>
      <c r="AX1666" t="s"/>
      <c r="AY1666" t="n">
        <v>2268111</v>
      </c>
      <c r="AZ1666" t="s">
        <v>892</v>
      </c>
      <c r="BA1666" t="s"/>
      <c r="BB1666" t="n">
        <v>285140</v>
      </c>
      <c r="BC1666" t="n">
        <v>-16.73889</v>
      </c>
      <c r="BD1666" t="n">
        <v>28.089607</v>
      </c>
      <c r="BE1666" t="s"/>
      <c r="BF1666" t="s"/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/>
      <c r="BR1666" t="s">
        <v>93</v>
      </c>
    </row>
    <row r="1667" spans="1:70">
      <c r="A1667" t="s">
        <v>70</v>
      </c>
      <c r="B1667" t="s">
        <v>71</v>
      </c>
      <c r="C1667" t="s">
        <v>72</v>
      </c>
      <c r="D1667" t="n">
        <v>2</v>
      </c>
      <c r="E1667" t="s">
        <v>891</v>
      </c>
      <c r="F1667" t="n">
        <v>279989</v>
      </c>
      <c r="G1667" t="s">
        <v>74</v>
      </c>
      <c r="H1667" t="s">
        <v>75</v>
      </c>
      <c r="I1667" t="s"/>
      <c r="J1667" t="s">
        <v>76</v>
      </c>
      <c r="K1667" t="n">
        <v>239</v>
      </c>
      <c r="L1667" t="s">
        <v>77</v>
      </c>
      <c r="M1667" t="s"/>
      <c r="N1667" t="s">
        <v>78</v>
      </c>
      <c r="O1667" t="s">
        <v>79</v>
      </c>
      <c r="P1667" t="s">
        <v>891</v>
      </c>
      <c r="Q1667" t="s"/>
      <c r="R1667" t="s">
        <v>80</v>
      </c>
      <c r="S1667" t="s">
        <v>894</v>
      </c>
      <c r="T1667" t="s">
        <v>82</v>
      </c>
      <c r="U1667" t="s"/>
      <c r="V1667" t="s">
        <v>83</v>
      </c>
      <c r="W1667" t="s">
        <v>84</v>
      </c>
      <c r="X1667" t="s"/>
      <c r="Y1667" t="s">
        <v>85</v>
      </c>
      <c r="Z1667">
        <f>HYPERLINK("https://hotelmonitor-cachepage.eclerx.com/savepage/tk_1543219084305357_sr_2047.html","info")</f>
        <v/>
      </c>
      <c r="AA1667" t="n">
        <v>1107</v>
      </c>
      <c r="AB1667" t="s"/>
      <c r="AC1667" t="s"/>
      <c r="AD1667" t="s">
        <v>86</v>
      </c>
      <c r="AE1667" t="s"/>
      <c r="AF1667" t="s"/>
      <c r="AG1667" t="s"/>
      <c r="AH1667" t="s"/>
      <c r="AI1667" t="s"/>
      <c r="AJ1667" t="s"/>
      <c r="AK1667" t="s">
        <v>87</v>
      </c>
      <c r="AL1667" t="s"/>
      <c r="AM1667" t="s"/>
      <c r="AN1667" t="s">
        <v>87</v>
      </c>
      <c r="AO1667" t="s">
        <v>88</v>
      </c>
      <c r="AP1667" t="n">
        <v>8</v>
      </c>
      <c r="AQ1667" t="s">
        <v>89</v>
      </c>
      <c r="AR1667" t="s">
        <v>97</v>
      </c>
      <c r="AS1667" t="s"/>
      <c r="AT1667" t="s">
        <v>91</v>
      </c>
      <c r="AU1667" t="s"/>
      <c r="AV1667" t="s"/>
      <c r="AW1667" t="s"/>
      <c r="AX1667" t="s"/>
      <c r="AY1667" t="n">
        <v>2268111</v>
      </c>
      <c r="AZ1667" t="s">
        <v>892</v>
      </c>
      <c r="BA1667" t="s"/>
      <c r="BB1667" t="n">
        <v>285140</v>
      </c>
      <c r="BC1667" t="n">
        <v>-16.73889</v>
      </c>
      <c r="BD1667" t="n">
        <v>28.089607</v>
      </c>
      <c r="BE1667" t="s"/>
      <c r="BF1667" t="s"/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/>
      <c r="BR1667" t="s">
        <v>93</v>
      </c>
    </row>
    <row r="1668" spans="1:70">
      <c r="A1668" t="s">
        <v>70</v>
      </c>
      <c r="B1668" t="s">
        <v>71</v>
      </c>
      <c r="C1668" t="s">
        <v>72</v>
      </c>
      <c r="D1668" t="n">
        <v>2</v>
      </c>
      <c r="E1668" t="s">
        <v>891</v>
      </c>
      <c r="F1668" t="n">
        <v>279989</v>
      </c>
      <c r="G1668" t="s">
        <v>74</v>
      </c>
      <c r="H1668" t="s">
        <v>75</v>
      </c>
      <c r="I1668" t="s"/>
      <c r="J1668" t="s">
        <v>76</v>
      </c>
      <c r="K1668" t="n">
        <v>239</v>
      </c>
      <c r="L1668" t="s">
        <v>77</v>
      </c>
      <c r="M1668" t="s"/>
      <c r="N1668" t="s">
        <v>78</v>
      </c>
      <c r="O1668" t="s">
        <v>79</v>
      </c>
      <c r="P1668" t="s">
        <v>891</v>
      </c>
      <c r="Q1668" t="s"/>
      <c r="R1668" t="s">
        <v>80</v>
      </c>
      <c r="S1668" t="s">
        <v>894</v>
      </c>
      <c r="T1668" t="s">
        <v>82</v>
      </c>
      <c r="U1668" t="s"/>
      <c r="V1668" t="s">
        <v>83</v>
      </c>
      <c r="W1668" t="s">
        <v>84</v>
      </c>
      <c r="X1668" t="s"/>
      <c r="Y1668" t="s">
        <v>85</v>
      </c>
      <c r="Z1668">
        <f>HYPERLINK("https://hotelmonitor-cachepage.eclerx.com/savepage/tk_1543219084305357_sr_2047.html","info")</f>
        <v/>
      </c>
      <c r="AA1668" t="n">
        <v>1107</v>
      </c>
      <c r="AB1668" t="s"/>
      <c r="AC1668" t="s"/>
      <c r="AD1668" t="s">
        <v>86</v>
      </c>
      <c r="AE1668" t="s"/>
      <c r="AF1668" t="s"/>
      <c r="AG1668" t="s"/>
      <c r="AH1668" t="s"/>
      <c r="AI1668" t="s"/>
      <c r="AJ1668" t="s"/>
      <c r="AK1668" t="s">
        <v>87</v>
      </c>
      <c r="AL1668" t="s"/>
      <c r="AM1668" t="s"/>
      <c r="AN1668" t="s">
        <v>87</v>
      </c>
      <c r="AO1668" t="s">
        <v>88</v>
      </c>
      <c r="AP1668" t="n">
        <v>8</v>
      </c>
      <c r="AQ1668" t="s">
        <v>89</v>
      </c>
      <c r="AR1668" t="s">
        <v>107</v>
      </c>
      <c r="AS1668" t="s"/>
      <c r="AT1668" t="s">
        <v>91</v>
      </c>
      <c r="AU1668" t="s"/>
      <c r="AV1668" t="s"/>
      <c r="AW1668" t="s"/>
      <c r="AX1668" t="s"/>
      <c r="AY1668" t="n">
        <v>2268111</v>
      </c>
      <c r="AZ1668" t="s">
        <v>892</v>
      </c>
      <c r="BA1668" t="s"/>
      <c r="BB1668" t="n">
        <v>285140</v>
      </c>
      <c r="BC1668" t="n">
        <v>-16.73889</v>
      </c>
      <c r="BD1668" t="n">
        <v>28.089607</v>
      </c>
      <c r="BE1668" t="s"/>
      <c r="BF1668" t="s"/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/>
      <c r="BR1668" t="s">
        <v>93</v>
      </c>
    </row>
    <row r="1669" spans="1:70">
      <c r="A1669" t="s">
        <v>70</v>
      </c>
      <c r="B1669" t="s">
        <v>71</v>
      </c>
      <c r="C1669" t="s">
        <v>72</v>
      </c>
      <c r="D1669" t="n">
        <v>2</v>
      </c>
      <c r="E1669" t="s">
        <v>891</v>
      </c>
      <c r="F1669" t="n">
        <v>279989</v>
      </c>
      <c r="G1669" t="s">
        <v>74</v>
      </c>
      <c r="H1669" t="s">
        <v>75</v>
      </c>
      <c r="I1669" t="s"/>
      <c r="J1669" t="s">
        <v>76</v>
      </c>
      <c r="K1669" t="n">
        <v>239</v>
      </c>
      <c r="L1669" t="s">
        <v>77</v>
      </c>
      <c r="M1669" t="s"/>
      <c r="N1669" t="s">
        <v>78</v>
      </c>
      <c r="O1669" t="s">
        <v>79</v>
      </c>
      <c r="P1669" t="s">
        <v>891</v>
      </c>
      <c r="Q1669" t="s"/>
      <c r="R1669" t="s">
        <v>80</v>
      </c>
      <c r="S1669" t="s">
        <v>894</v>
      </c>
      <c r="T1669" t="s">
        <v>82</v>
      </c>
      <c r="U1669" t="s"/>
      <c r="V1669" t="s">
        <v>83</v>
      </c>
      <c r="W1669" t="s">
        <v>84</v>
      </c>
      <c r="X1669" t="s"/>
      <c r="Y1669" t="s">
        <v>85</v>
      </c>
      <c r="Z1669">
        <f>HYPERLINK("https://hotelmonitor-cachepage.eclerx.com/savepage/tk_1543219084305357_sr_2047.html","info")</f>
        <v/>
      </c>
      <c r="AA1669" t="n">
        <v>1107</v>
      </c>
      <c r="AB1669" t="s"/>
      <c r="AC1669" t="s"/>
      <c r="AD1669" t="s">
        <v>86</v>
      </c>
      <c r="AE1669" t="s"/>
      <c r="AF1669" t="s"/>
      <c r="AG1669" t="s"/>
      <c r="AH1669" t="s"/>
      <c r="AI1669" t="s"/>
      <c r="AJ1669" t="s"/>
      <c r="AK1669" t="s">
        <v>87</v>
      </c>
      <c r="AL1669" t="s"/>
      <c r="AM1669" t="s"/>
      <c r="AN1669" t="s">
        <v>87</v>
      </c>
      <c r="AO1669" t="s">
        <v>88</v>
      </c>
      <c r="AP1669" t="n">
        <v>8</v>
      </c>
      <c r="AQ1669" t="s">
        <v>89</v>
      </c>
      <c r="AR1669" t="s">
        <v>116</v>
      </c>
      <c r="AS1669" t="s"/>
      <c r="AT1669" t="s">
        <v>91</v>
      </c>
      <c r="AU1669" t="s"/>
      <c r="AV1669" t="s"/>
      <c r="AW1669" t="s"/>
      <c r="AX1669" t="s"/>
      <c r="AY1669" t="n">
        <v>2268111</v>
      </c>
      <c r="AZ1669" t="s">
        <v>892</v>
      </c>
      <c r="BA1669" t="s"/>
      <c r="BB1669" t="n">
        <v>285140</v>
      </c>
      <c r="BC1669" t="n">
        <v>-16.73889</v>
      </c>
      <c r="BD1669" t="n">
        <v>28.089607</v>
      </c>
      <c r="BE1669" t="s"/>
      <c r="BF1669" t="s"/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/>
      <c r="BR1669" t="s">
        <v>93</v>
      </c>
    </row>
    <row r="1670" spans="1:70">
      <c r="A1670" t="s">
        <v>70</v>
      </c>
      <c r="B1670" t="s">
        <v>71</v>
      </c>
      <c r="C1670" t="s">
        <v>72</v>
      </c>
      <c r="D1670" t="n">
        <v>2</v>
      </c>
      <c r="E1670" t="s">
        <v>891</v>
      </c>
      <c r="F1670" t="n">
        <v>279989</v>
      </c>
      <c r="G1670" t="s">
        <v>74</v>
      </c>
      <c r="H1670" t="s">
        <v>75</v>
      </c>
      <c r="I1670" t="s"/>
      <c r="J1670" t="s">
        <v>76</v>
      </c>
      <c r="K1670" t="n">
        <v>229</v>
      </c>
      <c r="L1670" t="s">
        <v>77</v>
      </c>
      <c r="M1670" t="s"/>
      <c r="N1670" t="s">
        <v>78</v>
      </c>
      <c r="O1670" t="s">
        <v>79</v>
      </c>
      <c r="P1670" t="s">
        <v>891</v>
      </c>
      <c r="Q1670" t="s"/>
      <c r="R1670" t="s">
        <v>80</v>
      </c>
      <c r="S1670" t="s">
        <v>215</v>
      </c>
      <c r="T1670" t="s">
        <v>82</v>
      </c>
      <c r="U1670" t="s"/>
      <c r="V1670" t="s">
        <v>83</v>
      </c>
      <c r="W1670" t="s">
        <v>84</v>
      </c>
      <c r="X1670" t="s"/>
      <c r="Y1670" t="s">
        <v>85</v>
      </c>
      <c r="Z1670">
        <f>HYPERLINK("https://hotelmonitor-cachepage.eclerx.com/savepage/tk_1543219084305357_sr_2047.html","info")</f>
        <v/>
      </c>
      <c r="AA1670" t="n">
        <v>1107</v>
      </c>
      <c r="AB1670" t="s"/>
      <c r="AC1670" t="s"/>
      <c r="AD1670" t="s">
        <v>86</v>
      </c>
      <c r="AE1670" t="s"/>
      <c r="AF1670" t="s"/>
      <c r="AG1670" t="s"/>
      <c r="AH1670" t="s"/>
      <c r="AI1670" t="s"/>
      <c r="AJ1670" t="s"/>
      <c r="AK1670" t="s">
        <v>87</v>
      </c>
      <c r="AL1670" t="s"/>
      <c r="AM1670" t="s"/>
      <c r="AN1670" t="s">
        <v>87</v>
      </c>
      <c r="AO1670" t="s">
        <v>88</v>
      </c>
      <c r="AP1670" t="n">
        <v>8</v>
      </c>
      <c r="AQ1670" t="s">
        <v>89</v>
      </c>
      <c r="AR1670" t="s">
        <v>105</v>
      </c>
      <c r="AS1670" t="s"/>
      <c r="AT1670" t="s">
        <v>91</v>
      </c>
      <c r="AU1670" t="s"/>
      <c r="AV1670" t="s"/>
      <c r="AW1670" t="s"/>
      <c r="AX1670" t="s"/>
      <c r="AY1670" t="n">
        <v>2268111</v>
      </c>
      <c r="AZ1670" t="s">
        <v>892</v>
      </c>
      <c r="BA1670" t="s"/>
      <c r="BB1670" t="n">
        <v>285140</v>
      </c>
      <c r="BC1670" t="n">
        <v>-16.73889</v>
      </c>
      <c r="BD1670" t="n">
        <v>28.089607</v>
      </c>
      <c r="BE1670" t="s"/>
      <c r="BF1670" t="s"/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/>
      <c r="BR1670" t="s">
        <v>93</v>
      </c>
    </row>
    <row r="1671" spans="1:70">
      <c r="A1671" t="s">
        <v>70</v>
      </c>
      <c r="B1671" t="s">
        <v>71</v>
      </c>
      <c r="C1671" t="s">
        <v>72</v>
      </c>
      <c r="D1671" t="n">
        <v>2</v>
      </c>
      <c r="E1671" t="s">
        <v>891</v>
      </c>
      <c r="F1671" t="n">
        <v>279989</v>
      </c>
      <c r="G1671" t="s">
        <v>74</v>
      </c>
      <c r="H1671" t="s">
        <v>75</v>
      </c>
      <c r="I1671" t="s"/>
      <c r="J1671" t="s">
        <v>76</v>
      </c>
      <c r="K1671" t="n">
        <v>270</v>
      </c>
      <c r="L1671" t="s">
        <v>77</v>
      </c>
      <c r="M1671" t="s"/>
      <c r="N1671" t="s">
        <v>78</v>
      </c>
      <c r="O1671" t="s">
        <v>79</v>
      </c>
      <c r="P1671" t="s">
        <v>891</v>
      </c>
      <c r="Q1671" t="s"/>
      <c r="R1671" t="s">
        <v>80</v>
      </c>
      <c r="S1671" t="s">
        <v>367</v>
      </c>
      <c r="T1671" t="s">
        <v>82</v>
      </c>
      <c r="U1671" t="s"/>
      <c r="V1671" t="s">
        <v>83</v>
      </c>
      <c r="W1671" t="s">
        <v>84</v>
      </c>
      <c r="X1671" t="s"/>
      <c r="Y1671" t="s">
        <v>85</v>
      </c>
      <c r="Z1671">
        <f>HYPERLINK("https://hotelmonitor-cachepage.eclerx.com/savepage/tk_1543219084305357_sr_2047.html","info")</f>
        <v/>
      </c>
      <c r="AA1671" t="n">
        <v>1107</v>
      </c>
      <c r="AB1671" t="s"/>
      <c r="AC1671" t="s"/>
      <c r="AD1671" t="s">
        <v>86</v>
      </c>
      <c r="AE1671" t="s"/>
      <c r="AF1671" t="s"/>
      <c r="AG1671" t="s"/>
      <c r="AH1671" t="s"/>
      <c r="AI1671" t="s"/>
      <c r="AJ1671" t="s"/>
      <c r="AK1671" t="s">
        <v>87</v>
      </c>
      <c r="AL1671" t="s"/>
      <c r="AM1671" t="s"/>
      <c r="AN1671" t="s">
        <v>87</v>
      </c>
      <c r="AO1671" t="s">
        <v>88</v>
      </c>
      <c r="AP1671" t="n">
        <v>8</v>
      </c>
      <c r="AQ1671" t="s">
        <v>89</v>
      </c>
      <c r="AR1671" t="s">
        <v>293</v>
      </c>
      <c r="AS1671" t="s"/>
      <c r="AT1671" t="s">
        <v>91</v>
      </c>
      <c r="AU1671" t="s"/>
      <c r="AV1671" t="s"/>
      <c r="AW1671" t="s"/>
      <c r="AX1671" t="s"/>
      <c r="AY1671" t="n">
        <v>2268111</v>
      </c>
      <c r="AZ1671" t="s">
        <v>892</v>
      </c>
      <c r="BA1671" t="s"/>
      <c r="BB1671" t="n">
        <v>285140</v>
      </c>
      <c r="BC1671" t="n">
        <v>-16.73889</v>
      </c>
      <c r="BD1671" t="n">
        <v>28.089607</v>
      </c>
      <c r="BE1671" t="s"/>
      <c r="BF1671" t="s"/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/>
      <c r="BR1671" t="s">
        <v>93</v>
      </c>
    </row>
    <row r="1672" spans="1:70">
      <c r="A1672" t="s">
        <v>70</v>
      </c>
      <c r="B1672" t="s">
        <v>71</v>
      </c>
      <c r="C1672" t="s">
        <v>72</v>
      </c>
      <c r="D1672" t="n">
        <v>2</v>
      </c>
      <c r="E1672" t="s">
        <v>891</v>
      </c>
      <c r="F1672" t="n">
        <v>279989</v>
      </c>
      <c r="G1672" t="s">
        <v>74</v>
      </c>
      <c r="H1672" t="s">
        <v>75</v>
      </c>
      <c r="I1672" t="s"/>
      <c r="J1672" t="s">
        <v>76</v>
      </c>
      <c r="K1672" t="n">
        <v>231</v>
      </c>
      <c r="L1672" t="s">
        <v>77</v>
      </c>
      <c r="M1672" t="s"/>
      <c r="N1672" t="s">
        <v>78</v>
      </c>
      <c r="O1672" t="s">
        <v>79</v>
      </c>
      <c r="P1672" t="s">
        <v>891</v>
      </c>
      <c r="Q1672" t="s"/>
      <c r="R1672" t="s">
        <v>80</v>
      </c>
      <c r="S1672" t="s">
        <v>897</v>
      </c>
      <c r="T1672" t="s">
        <v>82</v>
      </c>
      <c r="U1672" t="s"/>
      <c r="V1672" t="s">
        <v>83</v>
      </c>
      <c r="W1672" t="s">
        <v>84</v>
      </c>
      <c r="X1672" t="s"/>
      <c r="Y1672" t="s">
        <v>85</v>
      </c>
      <c r="Z1672">
        <f>HYPERLINK("https://hotelmonitor-cachepage.eclerx.com/savepage/tk_1543219084305357_sr_2047.html","info")</f>
        <v/>
      </c>
      <c r="AA1672" t="n">
        <v>1107</v>
      </c>
      <c r="AB1672" t="s"/>
      <c r="AC1672" t="s"/>
      <c r="AD1672" t="s">
        <v>86</v>
      </c>
      <c r="AE1672" t="s"/>
      <c r="AF1672" t="s"/>
      <c r="AG1672" t="s"/>
      <c r="AH1672" t="s"/>
      <c r="AI1672" t="s"/>
      <c r="AJ1672" t="s"/>
      <c r="AK1672" t="s">
        <v>87</v>
      </c>
      <c r="AL1672" t="s"/>
      <c r="AM1672" t="s"/>
      <c r="AN1672" t="s">
        <v>87</v>
      </c>
      <c r="AO1672" t="s">
        <v>88</v>
      </c>
      <c r="AP1672" t="n">
        <v>8</v>
      </c>
      <c r="AQ1672" t="s">
        <v>89</v>
      </c>
      <c r="AR1672" t="s">
        <v>118</v>
      </c>
      <c r="AS1672" t="s"/>
      <c r="AT1672" t="s">
        <v>91</v>
      </c>
      <c r="AU1672" t="s"/>
      <c r="AV1672" t="s"/>
      <c r="AW1672" t="s"/>
      <c r="AX1672" t="s"/>
      <c r="AY1672" t="n">
        <v>2268111</v>
      </c>
      <c r="AZ1672" t="s">
        <v>892</v>
      </c>
      <c r="BA1672" t="s"/>
      <c r="BB1672" t="n">
        <v>285140</v>
      </c>
      <c r="BC1672" t="n">
        <v>-16.73889</v>
      </c>
      <c r="BD1672" t="n">
        <v>28.089607</v>
      </c>
      <c r="BE1672" t="s"/>
      <c r="BF1672" t="s"/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/>
      <c r="BR1672" t="s">
        <v>93</v>
      </c>
    </row>
    <row r="1673" spans="1:70">
      <c r="A1673" t="s">
        <v>70</v>
      </c>
      <c r="B1673" t="s">
        <v>71</v>
      </c>
      <c r="C1673" t="s">
        <v>72</v>
      </c>
      <c r="D1673" t="n">
        <v>2</v>
      </c>
      <c r="E1673" t="s">
        <v>898</v>
      </c>
      <c r="F1673" t="n">
        <v>116047</v>
      </c>
      <c r="G1673" t="s">
        <v>74</v>
      </c>
      <c r="H1673" t="s">
        <v>75</v>
      </c>
      <c r="I1673" t="s"/>
      <c r="J1673" t="s">
        <v>76</v>
      </c>
      <c r="K1673" t="n">
        <v>170</v>
      </c>
      <c r="L1673" t="s">
        <v>77</v>
      </c>
      <c r="M1673" t="s"/>
      <c r="N1673" t="s">
        <v>78</v>
      </c>
      <c r="O1673" t="s">
        <v>79</v>
      </c>
      <c r="P1673" t="s">
        <v>899</v>
      </c>
      <c r="Q1673" t="s"/>
      <c r="R1673" t="s">
        <v>80</v>
      </c>
      <c r="S1673" t="s">
        <v>471</v>
      </c>
      <c r="T1673" t="s">
        <v>82</v>
      </c>
      <c r="U1673" t="s"/>
      <c r="V1673" t="s">
        <v>83</v>
      </c>
      <c r="W1673" t="s">
        <v>84</v>
      </c>
      <c r="X1673" t="s"/>
      <c r="Y1673" t="s">
        <v>85</v>
      </c>
      <c r="Z1673">
        <f>HYPERLINK("https://hotelmonitor-cachepage.eclerx.com/savepage/tk_15432196420204003_sr_2047.html","info")</f>
        <v/>
      </c>
      <c r="AA1673" t="n">
        <v>526</v>
      </c>
      <c r="AB1673" t="s"/>
      <c r="AC1673" t="s"/>
      <c r="AD1673" t="s">
        <v>86</v>
      </c>
      <c r="AE1673" t="s"/>
      <c r="AF1673" t="s"/>
      <c r="AG1673" t="s"/>
      <c r="AH1673" t="s"/>
      <c r="AI1673" t="s"/>
      <c r="AJ1673" t="s"/>
      <c r="AK1673" t="s">
        <v>87</v>
      </c>
      <c r="AL1673" t="s"/>
      <c r="AM1673" t="s"/>
      <c r="AN1673" t="s">
        <v>87</v>
      </c>
      <c r="AO1673" t="s">
        <v>88</v>
      </c>
      <c r="AP1673" t="n">
        <v>87</v>
      </c>
      <c r="AQ1673" t="s">
        <v>89</v>
      </c>
      <c r="AR1673" t="s">
        <v>99</v>
      </c>
      <c r="AS1673" t="s"/>
      <c r="AT1673" t="s">
        <v>91</v>
      </c>
      <c r="AU1673" t="s"/>
      <c r="AV1673" t="s"/>
      <c r="AW1673" t="s"/>
      <c r="AX1673" t="s"/>
      <c r="AY1673" t="n">
        <v>2268279</v>
      </c>
      <c r="AZ1673" t="s">
        <v>900</v>
      </c>
      <c r="BA1673" t="s"/>
      <c r="BB1673" t="n">
        <v>566787</v>
      </c>
      <c r="BC1673" t="n">
        <v>-16.734003</v>
      </c>
      <c r="BD1673" t="n">
        <v>28.056517</v>
      </c>
      <c r="BE1673" t="s"/>
      <c r="BF1673" t="s"/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/>
      <c r="BR1673" t="s">
        <v>93</v>
      </c>
    </row>
    <row r="1674" spans="1:70">
      <c r="A1674" t="s">
        <v>70</v>
      </c>
      <c r="B1674" t="s">
        <v>71</v>
      </c>
      <c r="C1674" t="s">
        <v>72</v>
      </c>
      <c r="D1674" t="n">
        <v>2</v>
      </c>
      <c r="E1674" t="s">
        <v>898</v>
      </c>
      <c r="F1674" t="n">
        <v>116047</v>
      </c>
      <c r="G1674" t="s">
        <v>74</v>
      </c>
      <c r="H1674" t="s">
        <v>75</v>
      </c>
      <c r="I1674" t="s"/>
      <c r="J1674" t="s">
        <v>76</v>
      </c>
      <c r="K1674" t="n">
        <v>200</v>
      </c>
      <c r="L1674" t="s">
        <v>77</v>
      </c>
      <c r="M1674" t="s"/>
      <c r="N1674" t="s">
        <v>78</v>
      </c>
      <c r="O1674" t="s">
        <v>79</v>
      </c>
      <c r="P1674" t="s">
        <v>899</v>
      </c>
      <c r="Q1674" t="s"/>
      <c r="R1674" t="s">
        <v>80</v>
      </c>
      <c r="S1674" t="s">
        <v>218</v>
      </c>
      <c r="T1674" t="s">
        <v>82</v>
      </c>
      <c r="U1674" t="s"/>
      <c r="V1674" t="s">
        <v>83</v>
      </c>
      <c r="W1674" t="s">
        <v>84</v>
      </c>
      <c r="X1674" t="s"/>
      <c r="Y1674" t="s">
        <v>85</v>
      </c>
      <c r="Z1674">
        <f>HYPERLINK("https://hotelmonitor-cachepage.eclerx.com/savepage/tk_15432196420204003_sr_2047.html","info")</f>
        <v/>
      </c>
      <c r="AA1674" t="n">
        <v>526</v>
      </c>
      <c r="AB1674" t="s"/>
      <c r="AC1674" t="s"/>
      <c r="AD1674" t="s">
        <v>86</v>
      </c>
      <c r="AE1674" t="s"/>
      <c r="AF1674" t="s"/>
      <c r="AG1674" t="s"/>
      <c r="AH1674" t="s"/>
      <c r="AI1674" t="s"/>
      <c r="AJ1674" t="s"/>
      <c r="AK1674" t="s">
        <v>87</v>
      </c>
      <c r="AL1674" t="s"/>
      <c r="AM1674" t="s"/>
      <c r="AN1674" t="s">
        <v>87</v>
      </c>
      <c r="AO1674" t="s">
        <v>88</v>
      </c>
      <c r="AP1674" t="n">
        <v>87</v>
      </c>
      <c r="AQ1674" t="s">
        <v>89</v>
      </c>
      <c r="AR1674" t="s">
        <v>96</v>
      </c>
      <c r="AS1674" t="s"/>
      <c r="AT1674" t="s">
        <v>91</v>
      </c>
      <c r="AU1674" t="s"/>
      <c r="AV1674" t="s"/>
      <c r="AW1674" t="s"/>
      <c r="AX1674" t="s"/>
      <c r="AY1674" t="n">
        <v>2268279</v>
      </c>
      <c r="AZ1674" t="s">
        <v>900</v>
      </c>
      <c r="BA1674" t="s"/>
      <c r="BB1674" t="n">
        <v>566787</v>
      </c>
      <c r="BC1674" t="n">
        <v>-16.734003</v>
      </c>
      <c r="BD1674" t="n">
        <v>28.056517</v>
      </c>
      <c r="BE1674" t="s"/>
      <c r="BF1674" t="s"/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/>
      <c r="BR1674" t="s">
        <v>93</v>
      </c>
    </row>
    <row r="1675" spans="1:70">
      <c r="A1675" t="s">
        <v>70</v>
      </c>
      <c r="B1675" t="s">
        <v>71</v>
      </c>
      <c r="C1675" t="s">
        <v>72</v>
      </c>
      <c r="D1675" t="n">
        <v>2</v>
      </c>
      <c r="E1675" t="s">
        <v>898</v>
      </c>
      <c r="F1675" t="n">
        <v>116047</v>
      </c>
      <c r="G1675" t="s">
        <v>74</v>
      </c>
      <c r="H1675" t="s">
        <v>75</v>
      </c>
      <c r="I1675" t="s"/>
      <c r="J1675" t="s">
        <v>76</v>
      </c>
      <c r="K1675" t="n">
        <v>179</v>
      </c>
      <c r="L1675" t="s">
        <v>77</v>
      </c>
      <c r="M1675" t="s"/>
      <c r="N1675" t="s">
        <v>78</v>
      </c>
      <c r="O1675" t="s">
        <v>79</v>
      </c>
      <c r="P1675" t="s">
        <v>899</v>
      </c>
      <c r="Q1675" t="s"/>
      <c r="R1675" t="s">
        <v>80</v>
      </c>
      <c r="S1675" t="s">
        <v>385</v>
      </c>
      <c r="T1675" t="s">
        <v>82</v>
      </c>
      <c r="U1675" t="s"/>
      <c r="V1675" t="s">
        <v>83</v>
      </c>
      <c r="W1675" t="s">
        <v>84</v>
      </c>
      <c r="X1675" t="s"/>
      <c r="Y1675" t="s">
        <v>85</v>
      </c>
      <c r="Z1675">
        <f>HYPERLINK("https://hotelmonitor-cachepage.eclerx.com/savepage/tk_15432196420204003_sr_2047.html","info")</f>
        <v/>
      </c>
      <c r="AA1675" t="n">
        <v>526</v>
      </c>
      <c r="AB1675" t="s"/>
      <c r="AC1675" t="s"/>
      <c r="AD1675" t="s">
        <v>86</v>
      </c>
      <c r="AE1675" t="s"/>
      <c r="AF1675" t="s"/>
      <c r="AG1675" t="s"/>
      <c r="AH1675" t="s"/>
      <c r="AI1675" t="s"/>
      <c r="AJ1675" t="s"/>
      <c r="AK1675" t="s">
        <v>87</v>
      </c>
      <c r="AL1675" t="s"/>
      <c r="AM1675" t="s"/>
      <c r="AN1675" t="s">
        <v>87</v>
      </c>
      <c r="AO1675" t="s">
        <v>88</v>
      </c>
      <c r="AP1675" t="n">
        <v>87</v>
      </c>
      <c r="AQ1675" t="s">
        <v>89</v>
      </c>
      <c r="AR1675" t="s">
        <v>90</v>
      </c>
      <c r="AS1675" t="s"/>
      <c r="AT1675" t="s">
        <v>91</v>
      </c>
      <c r="AU1675" t="s"/>
      <c r="AV1675" t="s"/>
      <c r="AW1675" t="s"/>
      <c r="AX1675" t="s"/>
      <c r="AY1675" t="n">
        <v>2268279</v>
      </c>
      <c r="AZ1675" t="s">
        <v>900</v>
      </c>
      <c r="BA1675" t="s"/>
      <c r="BB1675" t="n">
        <v>566787</v>
      </c>
      <c r="BC1675" t="n">
        <v>-16.734003</v>
      </c>
      <c r="BD1675" t="n">
        <v>28.056517</v>
      </c>
      <c r="BE1675" t="s"/>
      <c r="BF1675" t="s"/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/>
      <c r="BR1675" t="s">
        <v>93</v>
      </c>
    </row>
    <row r="1676" spans="1:70">
      <c r="A1676" t="s">
        <v>70</v>
      </c>
      <c r="B1676" t="s">
        <v>71</v>
      </c>
      <c r="C1676" t="s">
        <v>72</v>
      </c>
      <c r="D1676" t="n">
        <v>2</v>
      </c>
      <c r="E1676" t="s">
        <v>898</v>
      </c>
      <c r="F1676" t="n">
        <v>116047</v>
      </c>
      <c r="G1676" t="s">
        <v>74</v>
      </c>
      <c r="H1676" t="s">
        <v>75</v>
      </c>
      <c r="I1676" t="s"/>
      <c r="J1676" t="s">
        <v>76</v>
      </c>
      <c r="K1676" t="n">
        <v>188</v>
      </c>
      <c r="L1676" t="s">
        <v>77</v>
      </c>
      <c r="M1676" t="s"/>
      <c r="N1676" t="s">
        <v>78</v>
      </c>
      <c r="O1676" t="s">
        <v>79</v>
      </c>
      <c r="P1676" t="s">
        <v>899</v>
      </c>
      <c r="Q1676" t="s"/>
      <c r="R1676" t="s">
        <v>80</v>
      </c>
      <c r="S1676" t="s">
        <v>744</v>
      </c>
      <c r="T1676" t="s">
        <v>82</v>
      </c>
      <c r="U1676" t="s"/>
      <c r="V1676" t="s">
        <v>83</v>
      </c>
      <c r="W1676" t="s">
        <v>84</v>
      </c>
      <c r="X1676" t="s"/>
      <c r="Y1676" t="s">
        <v>85</v>
      </c>
      <c r="Z1676">
        <f>HYPERLINK("https://hotelmonitor-cachepage.eclerx.com/savepage/tk_15432196420204003_sr_2047.html","info")</f>
        <v/>
      </c>
      <c r="AA1676" t="n">
        <v>526</v>
      </c>
      <c r="AB1676" t="s"/>
      <c r="AC1676" t="s"/>
      <c r="AD1676" t="s">
        <v>86</v>
      </c>
      <c r="AE1676" t="s"/>
      <c r="AF1676" t="s"/>
      <c r="AG1676" t="s"/>
      <c r="AH1676" t="s"/>
      <c r="AI1676" t="s"/>
      <c r="AJ1676" t="s"/>
      <c r="AK1676" t="s">
        <v>87</v>
      </c>
      <c r="AL1676" t="s"/>
      <c r="AM1676" t="s"/>
      <c r="AN1676" t="s">
        <v>87</v>
      </c>
      <c r="AO1676" t="s">
        <v>88</v>
      </c>
      <c r="AP1676" t="n">
        <v>87</v>
      </c>
      <c r="AQ1676" t="s">
        <v>89</v>
      </c>
      <c r="AR1676" t="s">
        <v>95</v>
      </c>
      <c r="AS1676" t="s"/>
      <c r="AT1676" t="s">
        <v>91</v>
      </c>
      <c r="AU1676" t="s"/>
      <c r="AV1676" t="s"/>
      <c r="AW1676" t="s"/>
      <c r="AX1676" t="s"/>
      <c r="AY1676" t="n">
        <v>2268279</v>
      </c>
      <c r="AZ1676" t="s">
        <v>900</v>
      </c>
      <c r="BA1676" t="s"/>
      <c r="BB1676" t="n">
        <v>566787</v>
      </c>
      <c r="BC1676" t="n">
        <v>-16.734003</v>
      </c>
      <c r="BD1676" t="n">
        <v>28.056517</v>
      </c>
      <c r="BE1676" t="s"/>
      <c r="BF1676" t="s"/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/>
      <c r="BR1676" t="s">
        <v>93</v>
      </c>
    </row>
    <row r="1677" spans="1:70">
      <c r="A1677" t="s">
        <v>70</v>
      </c>
      <c r="B1677" t="s">
        <v>71</v>
      </c>
      <c r="C1677" t="s">
        <v>72</v>
      </c>
      <c r="D1677" t="n">
        <v>2</v>
      </c>
      <c r="E1677" t="s">
        <v>898</v>
      </c>
      <c r="F1677" t="n">
        <v>116047</v>
      </c>
      <c r="G1677" t="s">
        <v>74</v>
      </c>
      <c r="H1677" t="s">
        <v>75</v>
      </c>
      <c r="I1677" t="s"/>
      <c r="J1677" t="s">
        <v>76</v>
      </c>
      <c r="K1677" t="n">
        <v>189</v>
      </c>
      <c r="L1677" t="s">
        <v>77</v>
      </c>
      <c r="M1677" t="s"/>
      <c r="N1677" t="s">
        <v>78</v>
      </c>
      <c r="O1677" t="s">
        <v>79</v>
      </c>
      <c r="P1677" t="s">
        <v>899</v>
      </c>
      <c r="Q1677" t="s"/>
      <c r="R1677" t="s">
        <v>80</v>
      </c>
      <c r="S1677" t="s">
        <v>219</v>
      </c>
      <c r="T1677" t="s">
        <v>82</v>
      </c>
      <c r="U1677" t="s"/>
      <c r="V1677" t="s">
        <v>83</v>
      </c>
      <c r="W1677" t="s">
        <v>84</v>
      </c>
      <c r="X1677" t="s"/>
      <c r="Y1677" t="s">
        <v>85</v>
      </c>
      <c r="Z1677">
        <f>HYPERLINK("https://hotelmonitor-cachepage.eclerx.com/savepage/tk_15432196420204003_sr_2047.html","info")</f>
        <v/>
      </c>
      <c r="AA1677" t="n">
        <v>526</v>
      </c>
      <c r="AB1677" t="s"/>
      <c r="AC1677" t="s"/>
      <c r="AD1677" t="s">
        <v>86</v>
      </c>
      <c r="AE1677" t="s"/>
      <c r="AF1677" t="s"/>
      <c r="AG1677" t="s"/>
      <c r="AH1677" t="s"/>
      <c r="AI1677" t="s"/>
      <c r="AJ1677" t="s"/>
      <c r="AK1677" t="s">
        <v>87</v>
      </c>
      <c r="AL1677" t="s"/>
      <c r="AM1677" t="s"/>
      <c r="AN1677" t="s">
        <v>87</v>
      </c>
      <c r="AO1677" t="s">
        <v>88</v>
      </c>
      <c r="AP1677" t="n">
        <v>87</v>
      </c>
      <c r="AQ1677" t="s">
        <v>89</v>
      </c>
      <c r="AR1677" t="s">
        <v>97</v>
      </c>
      <c r="AS1677" t="s"/>
      <c r="AT1677" t="s">
        <v>91</v>
      </c>
      <c r="AU1677" t="s"/>
      <c r="AV1677" t="s"/>
      <c r="AW1677" t="s"/>
      <c r="AX1677" t="s"/>
      <c r="AY1677" t="n">
        <v>2268279</v>
      </c>
      <c r="AZ1677" t="s">
        <v>900</v>
      </c>
      <c r="BA1677" t="s"/>
      <c r="BB1677" t="n">
        <v>566787</v>
      </c>
      <c r="BC1677" t="n">
        <v>-16.734003</v>
      </c>
      <c r="BD1677" t="n">
        <v>28.056517</v>
      </c>
      <c r="BE1677" t="s"/>
      <c r="BF1677" t="s"/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/>
      <c r="BR1677" t="s">
        <v>93</v>
      </c>
    </row>
    <row r="1678" spans="1:70">
      <c r="A1678" t="s">
        <v>70</v>
      </c>
      <c r="B1678" t="s">
        <v>71</v>
      </c>
      <c r="C1678" t="s">
        <v>72</v>
      </c>
      <c r="D1678" t="n">
        <v>2</v>
      </c>
      <c r="E1678" t="s">
        <v>898</v>
      </c>
      <c r="F1678" t="n">
        <v>116047</v>
      </c>
      <c r="G1678" t="s">
        <v>74</v>
      </c>
      <c r="H1678" t="s">
        <v>75</v>
      </c>
      <c r="I1678" t="s"/>
      <c r="J1678" t="s">
        <v>76</v>
      </c>
      <c r="K1678" t="n">
        <v>200</v>
      </c>
      <c r="L1678" t="s">
        <v>77</v>
      </c>
      <c r="M1678" t="s"/>
      <c r="N1678" t="s">
        <v>78</v>
      </c>
      <c r="O1678" t="s">
        <v>79</v>
      </c>
      <c r="P1678" t="s">
        <v>899</v>
      </c>
      <c r="Q1678" t="s"/>
      <c r="R1678" t="s">
        <v>80</v>
      </c>
      <c r="S1678" t="s">
        <v>218</v>
      </c>
      <c r="T1678" t="s">
        <v>82</v>
      </c>
      <c r="U1678" t="s"/>
      <c r="V1678" t="s">
        <v>83</v>
      </c>
      <c r="W1678" t="s">
        <v>84</v>
      </c>
      <c r="X1678" t="s"/>
      <c r="Y1678" t="s">
        <v>85</v>
      </c>
      <c r="Z1678">
        <f>HYPERLINK("https://hotelmonitor-cachepage.eclerx.com/savepage/tk_15432196420204003_sr_2047.html","info")</f>
        <v/>
      </c>
      <c r="AA1678" t="n">
        <v>526</v>
      </c>
      <c r="AB1678" t="s"/>
      <c r="AC1678" t="s"/>
      <c r="AD1678" t="s">
        <v>86</v>
      </c>
      <c r="AE1678" t="s"/>
      <c r="AF1678" t="s"/>
      <c r="AG1678" t="s"/>
      <c r="AH1678" t="s"/>
      <c r="AI1678" t="s"/>
      <c r="AJ1678" t="s"/>
      <c r="AK1678" t="s">
        <v>87</v>
      </c>
      <c r="AL1678" t="s"/>
      <c r="AM1678" t="s"/>
      <c r="AN1678" t="s">
        <v>87</v>
      </c>
      <c r="AO1678" t="s">
        <v>88</v>
      </c>
      <c r="AP1678" t="n">
        <v>87</v>
      </c>
      <c r="AQ1678" t="s">
        <v>89</v>
      </c>
      <c r="AR1678" t="s">
        <v>106</v>
      </c>
      <c r="AS1678" t="s"/>
      <c r="AT1678" t="s">
        <v>91</v>
      </c>
      <c r="AU1678" t="s"/>
      <c r="AV1678" t="s"/>
      <c r="AW1678" t="s"/>
      <c r="AX1678" t="s"/>
      <c r="AY1678" t="n">
        <v>2268279</v>
      </c>
      <c r="AZ1678" t="s">
        <v>900</v>
      </c>
      <c r="BA1678" t="s"/>
      <c r="BB1678" t="n">
        <v>566787</v>
      </c>
      <c r="BC1678" t="n">
        <v>-16.734003</v>
      </c>
      <c r="BD1678" t="n">
        <v>28.056517</v>
      </c>
      <c r="BE1678" t="s"/>
      <c r="BF1678" t="s"/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/>
      <c r="BR1678" t="s">
        <v>93</v>
      </c>
    </row>
    <row r="1679" spans="1:70">
      <c r="A1679" t="s">
        <v>70</v>
      </c>
      <c r="B1679" t="s">
        <v>71</v>
      </c>
      <c r="C1679" t="s">
        <v>72</v>
      </c>
      <c r="D1679" t="n">
        <v>2</v>
      </c>
      <c r="E1679" t="s">
        <v>898</v>
      </c>
      <c r="F1679" t="n">
        <v>116047</v>
      </c>
      <c r="G1679" t="s">
        <v>74</v>
      </c>
      <c r="H1679" t="s">
        <v>75</v>
      </c>
      <c r="I1679" t="s"/>
      <c r="J1679" t="s">
        <v>76</v>
      </c>
      <c r="K1679" t="n">
        <v>183</v>
      </c>
      <c r="L1679" t="s">
        <v>77</v>
      </c>
      <c r="M1679" t="s"/>
      <c r="N1679" t="s">
        <v>78</v>
      </c>
      <c r="O1679" t="s">
        <v>79</v>
      </c>
      <c r="P1679" t="s">
        <v>899</v>
      </c>
      <c r="Q1679" t="s"/>
      <c r="R1679" t="s">
        <v>80</v>
      </c>
      <c r="S1679" t="s">
        <v>169</v>
      </c>
      <c r="T1679" t="s">
        <v>82</v>
      </c>
      <c r="U1679" t="s"/>
      <c r="V1679" t="s">
        <v>83</v>
      </c>
      <c r="W1679" t="s">
        <v>84</v>
      </c>
      <c r="X1679" t="s"/>
      <c r="Y1679" t="s">
        <v>85</v>
      </c>
      <c r="Z1679">
        <f>HYPERLINK("https://hotelmonitor-cachepage.eclerx.com/savepage/tk_15432196420204003_sr_2047.html","info")</f>
        <v/>
      </c>
      <c r="AA1679" t="n">
        <v>526</v>
      </c>
      <c r="AB1679" t="s"/>
      <c r="AC1679" t="s"/>
      <c r="AD1679" t="s">
        <v>86</v>
      </c>
      <c r="AE1679" t="s"/>
      <c r="AF1679" t="s"/>
      <c r="AG1679" t="s"/>
      <c r="AH1679" t="s"/>
      <c r="AI1679" t="s"/>
      <c r="AJ1679" t="s"/>
      <c r="AK1679" t="s">
        <v>87</v>
      </c>
      <c r="AL1679" t="s"/>
      <c r="AM1679" t="s"/>
      <c r="AN1679" t="s">
        <v>87</v>
      </c>
      <c r="AO1679" t="s">
        <v>88</v>
      </c>
      <c r="AP1679" t="n">
        <v>87</v>
      </c>
      <c r="AQ1679" t="s">
        <v>89</v>
      </c>
      <c r="AR1679" t="s">
        <v>113</v>
      </c>
      <c r="AS1679" t="s"/>
      <c r="AT1679" t="s">
        <v>91</v>
      </c>
      <c r="AU1679" t="s"/>
      <c r="AV1679" t="s"/>
      <c r="AW1679" t="s"/>
      <c r="AX1679" t="s"/>
      <c r="AY1679" t="n">
        <v>2268279</v>
      </c>
      <c r="AZ1679" t="s">
        <v>900</v>
      </c>
      <c r="BA1679" t="s"/>
      <c r="BB1679" t="n">
        <v>566787</v>
      </c>
      <c r="BC1679" t="n">
        <v>-16.734003</v>
      </c>
      <c r="BD1679" t="n">
        <v>28.056517</v>
      </c>
      <c r="BE1679" t="s"/>
      <c r="BF1679" t="s"/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/>
      <c r="BR1679" t="s">
        <v>93</v>
      </c>
    </row>
    <row r="1680" spans="1:70">
      <c r="A1680" t="s">
        <v>70</v>
      </c>
      <c r="B1680" t="s">
        <v>71</v>
      </c>
      <c r="C1680" t="s">
        <v>72</v>
      </c>
      <c r="D1680" t="n">
        <v>2</v>
      </c>
      <c r="E1680" t="s">
        <v>898</v>
      </c>
      <c r="F1680" t="n">
        <v>116047</v>
      </c>
      <c r="G1680" t="s">
        <v>74</v>
      </c>
      <c r="H1680" t="s">
        <v>75</v>
      </c>
      <c r="I1680" t="s"/>
      <c r="J1680" t="s">
        <v>76</v>
      </c>
      <c r="K1680" t="n">
        <v>185</v>
      </c>
      <c r="L1680" t="s">
        <v>77</v>
      </c>
      <c r="M1680" t="s"/>
      <c r="N1680" t="s">
        <v>78</v>
      </c>
      <c r="O1680" t="s">
        <v>79</v>
      </c>
      <c r="P1680" t="s">
        <v>899</v>
      </c>
      <c r="Q1680" t="s"/>
      <c r="R1680" t="s">
        <v>80</v>
      </c>
      <c r="S1680" t="s">
        <v>760</v>
      </c>
      <c r="T1680" t="s">
        <v>82</v>
      </c>
      <c r="U1680" t="s"/>
      <c r="V1680" t="s">
        <v>83</v>
      </c>
      <c r="W1680" t="s">
        <v>84</v>
      </c>
      <c r="X1680" t="s"/>
      <c r="Y1680" t="s">
        <v>85</v>
      </c>
      <c r="Z1680">
        <f>HYPERLINK("https://hotelmonitor-cachepage.eclerx.com/savepage/tk_15432196420204003_sr_2047.html","info")</f>
        <v/>
      </c>
      <c r="AA1680" t="n">
        <v>526</v>
      </c>
      <c r="AB1680" t="s"/>
      <c r="AC1680" t="s"/>
      <c r="AD1680" t="s">
        <v>86</v>
      </c>
      <c r="AE1680" t="s"/>
      <c r="AF1680" t="s"/>
      <c r="AG1680" t="s"/>
      <c r="AH1680" t="s"/>
      <c r="AI1680" t="s"/>
      <c r="AJ1680" t="s"/>
      <c r="AK1680" t="s">
        <v>87</v>
      </c>
      <c r="AL1680" t="s"/>
      <c r="AM1680" t="s"/>
      <c r="AN1680" t="s">
        <v>87</v>
      </c>
      <c r="AO1680" t="s">
        <v>88</v>
      </c>
      <c r="AP1680" t="n">
        <v>87</v>
      </c>
      <c r="AQ1680" t="s">
        <v>89</v>
      </c>
      <c r="AR1680" t="s">
        <v>101</v>
      </c>
      <c r="AS1680" t="s"/>
      <c r="AT1680" t="s">
        <v>91</v>
      </c>
      <c r="AU1680" t="s"/>
      <c r="AV1680" t="s"/>
      <c r="AW1680" t="s"/>
      <c r="AX1680" t="s"/>
      <c r="AY1680" t="n">
        <v>2268279</v>
      </c>
      <c r="AZ1680" t="s">
        <v>900</v>
      </c>
      <c r="BA1680" t="s"/>
      <c r="BB1680" t="n">
        <v>566787</v>
      </c>
      <c r="BC1680" t="n">
        <v>-16.734003</v>
      </c>
      <c r="BD1680" t="n">
        <v>28.056517</v>
      </c>
      <c r="BE1680" t="s"/>
      <c r="BF1680" t="s"/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/>
      <c r="BR1680" t="s">
        <v>93</v>
      </c>
    </row>
    <row r="1681" spans="1:70">
      <c r="A1681" t="s">
        <v>70</v>
      </c>
      <c r="B1681" t="s">
        <v>71</v>
      </c>
      <c r="C1681" t="s">
        <v>72</v>
      </c>
      <c r="D1681" t="n">
        <v>2</v>
      </c>
      <c r="E1681" t="s">
        <v>898</v>
      </c>
      <c r="F1681" t="n">
        <v>116047</v>
      </c>
      <c r="G1681" t="s">
        <v>74</v>
      </c>
      <c r="H1681" t="s">
        <v>75</v>
      </c>
      <c r="I1681" t="s"/>
      <c r="J1681" t="s">
        <v>76</v>
      </c>
      <c r="K1681" t="n">
        <v>188</v>
      </c>
      <c r="L1681" t="s">
        <v>77</v>
      </c>
      <c r="M1681" t="s"/>
      <c r="N1681" t="s">
        <v>78</v>
      </c>
      <c r="O1681" t="s">
        <v>79</v>
      </c>
      <c r="P1681" t="s">
        <v>899</v>
      </c>
      <c r="Q1681" t="s"/>
      <c r="R1681" t="s">
        <v>80</v>
      </c>
      <c r="S1681" t="s">
        <v>744</v>
      </c>
      <c r="T1681" t="s">
        <v>82</v>
      </c>
      <c r="U1681" t="s"/>
      <c r="V1681" t="s">
        <v>83</v>
      </c>
      <c r="W1681" t="s">
        <v>84</v>
      </c>
      <c r="X1681" t="s"/>
      <c r="Y1681" t="s">
        <v>85</v>
      </c>
      <c r="Z1681">
        <f>HYPERLINK("https://hotelmonitor-cachepage.eclerx.com/savepage/tk_15432196420204003_sr_2047.html","info")</f>
        <v/>
      </c>
      <c r="AA1681" t="n">
        <v>526</v>
      </c>
      <c r="AB1681" t="s"/>
      <c r="AC1681" t="s"/>
      <c r="AD1681" t="s">
        <v>86</v>
      </c>
      <c r="AE1681" t="s"/>
      <c r="AF1681" t="s"/>
      <c r="AG1681" t="s"/>
      <c r="AH1681" t="s"/>
      <c r="AI1681" t="s"/>
      <c r="AJ1681" t="s"/>
      <c r="AK1681" t="s">
        <v>87</v>
      </c>
      <c r="AL1681" t="s"/>
      <c r="AM1681" t="s"/>
      <c r="AN1681" t="s">
        <v>87</v>
      </c>
      <c r="AO1681" t="s">
        <v>88</v>
      </c>
      <c r="AP1681" t="n">
        <v>87</v>
      </c>
      <c r="AQ1681" t="s">
        <v>89</v>
      </c>
      <c r="AR1681" t="s">
        <v>116</v>
      </c>
      <c r="AS1681" t="s"/>
      <c r="AT1681" t="s">
        <v>91</v>
      </c>
      <c r="AU1681" t="s"/>
      <c r="AV1681" t="s"/>
      <c r="AW1681" t="s"/>
      <c r="AX1681" t="s"/>
      <c r="AY1681" t="n">
        <v>2268279</v>
      </c>
      <c r="AZ1681" t="s">
        <v>900</v>
      </c>
      <c r="BA1681" t="s"/>
      <c r="BB1681" t="n">
        <v>566787</v>
      </c>
      <c r="BC1681" t="n">
        <v>-16.734003</v>
      </c>
      <c r="BD1681" t="n">
        <v>28.056517</v>
      </c>
      <c r="BE1681" t="s"/>
      <c r="BF1681" t="s"/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/>
      <c r="BR1681" t="s">
        <v>93</v>
      </c>
    </row>
    <row r="1682" spans="1:70">
      <c r="A1682" t="s">
        <v>70</v>
      </c>
      <c r="B1682" t="s">
        <v>71</v>
      </c>
      <c r="C1682" t="s">
        <v>72</v>
      </c>
      <c r="D1682" t="n">
        <v>2</v>
      </c>
      <c r="E1682" t="s">
        <v>898</v>
      </c>
      <c r="F1682" t="n">
        <v>116047</v>
      </c>
      <c r="G1682" t="s">
        <v>74</v>
      </c>
      <c r="H1682" t="s">
        <v>75</v>
      </c>
      <c r="I1682" t="s"/>
      <c r="J1682" t="s">
        <v>76</v>
      </c>
      <c r="K1682" t="n">
        <v>182</v>
      </c>
      <c r="L1682" t="s">
        <v>77</v>
      </c>
      <c r="M1682" t="s"/>
      <c r="N1682" t="s">
        <v>78</v>
      </c>
      <c r="O1682" t="s">
        <v>79</v>
      </c>
      <c r="P1682" t="s">
        <v>899</v>
      </c>
      <c r="Q1682" t="s"/>
      <c r="R1682" t="s">
        <v>80</v>
      </c>
      <c r="S1682" t="s">
        <v>303</v>
      </c>
      <c r="T1682" t="s">
        <v>82</v>
      </c>
      <c r="U1682" t="s"/>
      <c r="V1682" t="s">
        <v>83</v>
      </c>
      <c r="W1682" t="s">
        <v>84</v>
      </c>
      <c r="X1682" t="s"/>
      <c r="Y1682" t="s">
        <v>85</v>
      </c>
      <c r="Z1682">
        <f>HYPERLINK("https://hotelmonitor-cachepage.eclerx.com/savepage/tk_15432196420204003_sr_2047.html","info")</f>
        <v/>
      </c>
      <c r="AA1682" t="n">
        <v>526</v>
      </c>
      <c r="AB1682" t="s"/>
      <c r="AC1682" t="s"/>
      <c r="AD1682" t="s">
        <v>86</v>
      </c>
      <c r="AE1682" t="s"/>
      <c r="AF1682" t="s"/>
      <c r="AG1682" t="s"/>
      <c r="AH1682" t="s"/>
      <c r="AI1682" t="s"/>
      <c r="AJ1682" t="s"/>
      <c r="AK1682" t="s">
        <v>87</v>
      </c>
      <c r="AL1682" t="s"/>
      <c r="AM1682" t="s"/>
      <c r="AN1682" t="s">
        <v>87</v>
      </c>
      <c r="AO1682" t="s">
        <v>88</v>
      </c>
      <c r="AP1682" t="n">
        <v>87</v>
      </c>
      <c r="AQ1682" t="s">
        <v>89</v>
      </c>
      <c r="AR1682" t="s">
        <v>111</v>
      </c>
      <c r="AS1682" t="s"/>
      <c r="AT1682" t="s">
        <v>91</v>
      </c>
      <c r="AU1682" t="s"/>
      <c r="AV1682" t="s"/>
      <c r="AW1682" t="s"/>
      <c r="AX1682" t="s"/>
      <c r="AY1682" t="n">
        <v>2268279</v>
      </c>
      <c r="AZ1682" t="s">
        <v>900</v>
      </c>
      <c r="BA1682" t="s"/>
      <c r="BB1682" t="n">
        <v>566787</v>
      </c>
      <c r="BC1682" t="n">
        <v>-16.734003</v>
      </c>
      <c r="BD1682" t="n">
        <v>28.056517</v>
      </c>
      <c r="BE1682" t="s"/>
      <c r="BF1682" t="s"/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/>
      <c r="BR1682" t="s">
        <v>93</v>
      </c>
    </row>
    <row r="1683" spans="1:70">
      <c r="A1683" t="s">
        <v>70</v>
      </c>
      <c r="B1683" t="s">
        <v>71</v>
      </c>
      <c r="C1683" t="s">
        <v>72</v>
      </c>
      <c r="D1683" t="n">
        <v>2</v>
      </c>
      <c r="E1683" t="s">
        <v>898</v>
      </c>
      <c r="F1683" t="n">
        <v>116047</v>
      </c>
      <c r="G1683" t="s">
        <v>74</v>
      </c>
      <c r="H1683" t="s">
        <v>75</v>
      </c>
      <c r="I1683" t="s"/>
      <c r="J1683" t="s">
        <v>76</v>
      </c>
      <c r="K1683" t="n">
        <v>183</v>
      </c>
      <c r="L1683" t="s">
        <v>77</v>
      </c>
      <c r="M1683" t="s"/>
      <c r="N1683" t="s">
        <v>78</v>
      </c>
      <c r="O1683" t="s">
        <v>79</v>
      </c>
      <c r="P1683" t="s">
        <v>899</v>
      </c>
      <c r="Q1683" t="s"/>
      <c r="R1683" t="s">
        <v>80</v>
      </c>
      <c r="S1683" t="s">
        <v>169</v>
      </c>
      <c r="T1683" t="s">
        <v>82</v>
      </c>
      <c r="U1683" t="s"/>
      <c r="V1683" t="s">
        <v>83</v>
      </c>
      <c r="W1683" t="s">
        <v>84</v>
      </c>
      <c r="X1683" t="s"/>
      <c r="Y1683" t="s">
        <v>85</v>
      </c>
      <c r="Z1683">
        <f>HYPERLINK("https://hotelmonitor-cachepage.eclerx.com/savepage/tk_15432196420204003_sr_2047.html","info")</f>
        <v/>
      </c>
      <c r="AA1683" t="n">
        <v>526</v>
      </c>
      <c r="AB1683" t="s"/>
      <c r="AC1683" t="s"/>
      <c r="AD1683" t="s">
        <v>86</v>
      </c>
      <c r="AE1683" t="s"/>
      <c r="AF1683" t="s"/>
      <c r="AG1683" t="s"/>
      <c r="AH1683" t="s"/>
      <c r="AI1683" t="s"/>
      <c r="AJ1683" t="s"/>
      <c r="AK1683" t="s">
        <v>87</v>
      </c>
      <c r="AL1683" t="s"/>
      <c r="AM1683" t="s"/>
      <c r="AN1683" t="s">
        <v>87</v>
      </c>
      <c r="AO1683" t="s">
        <v>88</v>
      </c>
      <c r="AP1683" t="n">
        <v>87</v>
      </c>
      <c r="AQ1683" t="s">
        <v>89</v>
      </c>
      <c r="AR1683" t="s">
        <v>115</v>
      </c>
      <c r="AS1683" t="s"/>
      <c r="AT1683" t="s">
        <v>91</v>
      </c>
      <c r="AU1683" t="s"/>
      <c r="AV1683" t="s"/>
      <c r="AW1683" t="s"/>
      <c r="AX1683" t="s"/>
      <c r="AY1683" t="n">
        <v>2268279</v>
      </c>
      <c r="AZ1683" t="s">
        <v>900</v>
      </c>
      <c r="BA1683" t="s"/>
      <c r="BB1683" t="n">
        <v>566787</v>
      </c>
      <c r="BC1683" t="n">
        <v>-16.734003</v>
      </c>
      <c r="BD1683" t="n">
        <v>28.056517</v>
      </c>
      <c r="BE1683" t="s"/>
      <c r="BF1683" t="s"/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/>
      <c r="BR1683" t="s">
        <v>93</v>
      </c>
    </row>
    <row r="1684" spans="1:70">
      <c r="A1684" t="s">
        <v>70</v>
      </c>
      <c r="B1684" t="s">
        <v>71</v>
      </c>
      <c r="C1684" t="s">
        <v>72</v>
      </c>
      <c r="D1684" t="n">
        <v>2</v>
      </c>
      <c r="E1684" t="s">
        <v>901</v>
      </c>
      <c r="F1684" t="n">
        <v>-1</v>
      </c>
      <c r="G1684" t="s">
        <v>74</v>
      </c>
      <c r="H1684" t="s">
        <v>75</v>
      </c>
      <c r="I1684" t="s"/>
      <c r="J1684" t="s">
        <v>76</v>
      </c>
      <c r="K1684" t="n">
        <v>50</v>
      </c>
      <c r="L1684" t="s">
        <v>77</v>
      </c>
      <c r="M1684" t="s"/>
      <c r="N1684" t="s">
        <v>78</v>
      </c>
      <c r="O1684" t="s">
        <v>79</v>
      </c>
      <c r="P1684" t="s">
        <v>901</v>
      </c>
      <c r="Q1684" t="s"/>
      <c r="R1684" t="s">
        <v>80</v>
      </c>
      <c r="S1684" t="s">
        <v>203</v>
      </c>
      <c r="T1684" t="s">
        <v>82</v>
      </c>
      <c r="U1684" t="s"/>
      <c r="V1684" t="s">
        <v>83</v>
      </c>
      <c r="W1684" t="s">
        <v>84</v>
      </c>
      <c r="X1684" t="s"/>
      <c r="Y1684" t="s">
        <v>85</v>
      </c>
      <c r="Z1684">
        <f>HYPERLINK("https://hotelmonitor-cachepage.eclerx.com/savepage/tk_15432239180676599_sr_2047.html","info")</f>
        <v/>
      </c>
      <c r="AA1684" t="n">
        <v>-6250733</v>
      </c>
      <c r="AB1684" t="s"/>
      <c r="AC1684" t="s"/>
      <c r="AD1684" t="s">
        <v>86</v>
      </c>
      <c r="AE1684" t="s"/>
      <c r="AF1684" t="s"/>
      <c r="AG1684" t="s"/>
      <c r="AH1684" t="s"/>
      <c r="AI1684" t="s"/>
      <c r="AJ1684" t="s"/>
      <c r="AK1684" t="s">
        <v>87</v>
      </c>
      <c r="AL1684" t="s"/>
      <c r="AM1684" t="s"/>
      <c r="AN1684" t="s">
        <v>87</v>
      </c>
      <c r="AO1684" t="s">
        <v>88</v>
      </c>
      <c r="AP1684" t="n">
        <v>689</v>
      </c>
      <c r="AQ1684" t="s">
        <v>89</v>
      </c>
      <c r="AR1684" t="s">
        <v>107</v>
      </c>
      <c r="AS1684" t="s"/>
      <c r="AT1684" t="s">
        <v>91</v>
      </c>
      <c r="AU1684" t="s"/>
      <c r="AV1684" t="s"/>
      <c r="AW1684" t="s"/>
      <c r="AX1684" t="s"/>
      <c r="AY1684" t="n">
        <v>6250733</v>
      </c>
      <c r="AZ1684" t="s"/>
      <c r="BA1684" t="s"/>
      <c r="BB1684" t="n">
        <v>4022351</v>
      </c>
      <c r="BC1684" t="s"/>
      <c r="BD1684" t="s"/>
      <c r="BE1684" t="s"/>
      <c r="BF1684" t="s"/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/>
      <c r="BR1684" t="s">
        <v>93</v>
      </c>
    </row>
    <row r="1685" spans="1:70">
      <c r="A1685" t="s">
        <v>70</v>
      </c>
      <c r="B1685" t="s">
        <v>71</v>
      </c>
      <c r="C1685" t="s">
        <v>72</v>
      </c>
      <c r="D1685" t="n">
        <v>2</v>
      </c>
      <c r="E1685" t="s">
        <v>902</v>
      </c>
      <c r="F1685" t="s"/>
      <c r="G1685" t="s">
        <v>74</v>
      </c>
      <c r="H1685" t="s">
        <v>75</v>
      </c>
      <c r="I1685" t="s"/>
      <c r="J1685" t="s">
        <v>76</v>
      </c>
      <c r="K1685" t="n">
        <v>212</v>
      </c>
      <c r="L1685" t="s">
        <v>77</v>
      </c>
      <c r="M1685" t="s"/>
      <c r="N1685" t="s">
        <v>78</v>
      </c>
      <c r="O1685" t="s">
        <v>79</v>
      </c>
      <c r="P1685" t="s">
        <v>902</v>
      </c>
      <c r="Q1685" t="s"/>
      <c r="R1685" t="s">
        <v>80</v>
      </c>
      <c r="S1685" t="s">
        <v>755</v>
      </c>
      <c r="T1685" t="s">
        <v>82</v>
      </c>
      <c r="U1685" t="s"/>
      <c r="V1685" t="s">
        <v>83</v>
      </c>
      <c r="W1685" t="s">
        <v>84</v>
      </c>
      <c r="X1685" t="s"/>
      <c r="Y1685" t="s">
        <v>85</v>
      </c>
      <c r="Z1685">
        <f>HYPERLINK("https://hotelmonitor-cachepage.eclerx.com/savepage/tk_15432191988783932_sr_2047.html","info")</f>
        <v/>
      </c>
      <c r="AA1685" t="s"/>
      <c r="AB1685" t="s"/>
      <c r="AC1685" t="s"/>
      <c r="AD1685" t="s">
        <v>86</v>
      </c>
      <c r="AE1685" t="s"/>
      <c r="AF1685" t="s"/>
      <c r="AG1685" t="s"/>
      <c r="AH1685" t="s"/>
      <c r="AI1685" t="s"/>
      <c r="AJ1685" t="s"/>
      <c r="AK1685" t="s">
        <v>87</v>
      </c>
      <c r="AL1685" t="s"/>
      <c r="AM1685" t="s"/>
      <c r="AN1685" t="s">
        <v>87</v>
      </c>
      <c r="AO1685" t="s">
        <v>88</v>
      </c>
      <c r="AP1685" t="n">
        <v>24</v>
      </c>
      <c r="AQ1685" t="s">
        <v>89</v>
      </c>
      <c r="AR1685" t="s">
        <v>95</v>
      </c>
      <c r="AS1685" t="s"/>
      <c r="AT1685" t="s">
        <v>91</v>
      </c>
      <c r="AU1685" t="s"/>
      <c r="AV1685" t="s"/>
      <c r="AW1685" t="s"/>
      <c r="AX1685" t="s"/>
      <c r="AY1685" t="s"/>
      <c r="AZ1685" t="s"/>
      <c r="BA1685" t="s"/>
      <c r="BB1685" t="n">
        <v>283869</v>
      </c>
      <c r="BC1685" t="s"/>
      <c r="BD1685" t="s"/>
      <c r="BE1685" t="s"/>
      <c r="BF1685" t="s"/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/>
      <c r="BR1685" t="s">
        <v>93</v>
      </c>
    </row>
    <row r="1686" spans="1:70">
      <c r="A1686" t="s">
        <v>70</v>
      </c>
      <c r="B1686" t="s">
        <v>71</v>
      </c>
      <c r="C1686" t="s">
        <v>72</v>
      </c>
      <c r="D1686" t="n">
        <v>2</v>
      </c>
      <c r="E1686" t="s">
        <v>902</v>
      </c>
      <c r="F1686" t="s"/>
      <c r="G1686" t="s">
        <v>74</v>
      </c>
      <c r="H1686" t="s">
        <v>75</v>
      </c>
      <c r="I1686" t="s"/>
      <c r="J1686" t="s">
        <v>76</v>
      </c>
      <c r="K1686" t="n">
        <v>225</v>
      </c>
      <c r="L1686" t="s">
        <v>77</v>
      </c>
      <c r="M1686" t="s"/>
      <c r="N1686" t="s">
        <v>78</v>
      </c>
      <c r="O1686" t="s">
        <v>79</v>
      </c>
      <c r="P1686" t="s">
        <v>902</v>
      </c>
      <c r="Q1686" t="s"/>
      <c r="R1686" t="s">
        <v>80</v>
      </c>
      <c r="S1686" t="s">
        <v>903</v>
      </c>
      <c r="T1686" t="s">
        <v>82</v>
      </c>
      <c r="U1686" t="s"/>
      <c r="V1686" t="s">
        <v>83</v>
      </c>
      <c r="W1686" t="s">
        <v>84</v>
      </c>
      <c r="X1686" t="s"/>
      <c r="Y1686" t="s">
        <v>85</v>
      </c>
      <c r="Z1686">
        <f>HYPERLINK("https://hotelmonitor-cachepage.eclerx.com/savepage/tk_15432191988783932_sr_2047.html","info")</f>
        <v/>
      </c>
      <c r="AA1686" t="s"/>
      <c r="AB1686" t="s"/>
      <c r="AC1686" t="s"/>
      <c r="AD1686" t="s">
        <v>86</v>
      </c>
      <c r="AE1686" t="s"/>
      <c r="AF1686" t="s"/>
      <c r="AG1686" t="s"/>
      <c r="AH1686" t="s"/>
      <c r="AI1686" t="s"/>
      <c r="AJ1686" t="s"/>
      <c r="AK1686" t="s">
        <v>87</v>
      </c>
      <c r="AL1686" t="s"/>
      <c r="AM1686" t="s"/>
      <c r="AN1686" t="s">
        <v>87</v>
      </c>
      <c r="AO1686" t="s">
        <v>88</v>
      </c>
      <c r="AP1686" t="n">
        <v>24</v>
      </c>
      <c r="AQ1686" t="s">
        <v>89</v>
      </c>
      <c r="AR1686" t="s">
        <v>96</v>
      </c>
      <c r="AS1686" t="s"/>
      <c r="AT1686" t="s">
        <v>91</v>
      </c>
      <c r="AU1686" t="s"/>
      <c r="AV1686" t="s"/>
      <c r="AW1686" t="s"/>
      <c r="AX1686" t="s"/>
      <c r="AY1686" t="s"/>
      <c r="AZ1686" t="s"/>
      <c r="BA1686" t="s"/>
      <c r="BB1686" t="n">
        <v>283869</v>
      </c>
      <c r="BC1686" t="s"/>
      <c r="BD1686" t="s"/>
      <c r="BE1686" t="s"/>
      <c r="BF1686" t="s"/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/>
      <c r="BR1686" t="s">
        <v>93</v>
      </c>
    </row>
    <row r="1687" spans="1:70">
      <c r="A1687" t="s">
        <v>70</v>
      </c>
      <c r="B1687" t="s">
        <v>71</v>
      </c>
      <c r="C1687" t="s">
        <v>72</v>
      </c>
      <c r="D1687" t="n">
        <v>2</v>
      </c>
      <c r="E1687" t="s">
        <v>902</v>
      </c>
      <c r="F1687" t="s"/>
      <c r="G1687" t="s">
        <v>74</v>
      </c>
      <c r="H1687" t="s">
        <v>75</v>
      </c>
      <c r="I1687" t="s"/>
      <c r="J1687" t="s">
        <v>76</v>
      </c>
      <c r="K1687" t="n">
        <v>415</v>
      </c>
      <c r="L1687" t="s">
        <v>77</v>
      </c>
      <c r="M1687" t="s"/>
      <c r="N1687" t="s">
        <v>78</v>
      </c>
      <c r="O1687" t="s">
        <v>79</v>
      </c>
      <c r="P1687" t="s">
        <v>902</v>
      </c>
      <c r="Q1687" t="s"/>
      <c r="R1687" t="s">
        <v>80</v>
      </c>
      <c r="S1687" t="s">
        <v>904</v>
      </c>
      <c r="T1687" t="s">
        <v>82</v>
      </c>
      <c r="U1687" t="s"/>
      <c r="V1687" t="s">
        <v>83</v>
      </c>
      <c r="W1687" t="s">
        <v>84</v>
      </c>
      <c r="X1687" t="s"/>
      <c r="Y1687" t="s">
        <v>85</v>
      </c>
      <c r="Z1687">
        <f>HYPERLINK("https://hotelmonitor-cachepage.eclerx.com/savepage/tk_15432191988783932_sr_2047.html","info")</f>
        <v/>
      </c>
      <c r="AA1687" t="s"/>
      <c r="AB1687" t="s"/>
      <c r="AC1687" t="s"/>
      <c r="AD1687" t="s">
        <v>86</v>
      </c>
      <c r="AE1687" t="s"/>
      <c r="AF1687" t="s"/>
      <c r="AG1687" t="s"/>
      <c r="AH1687" t="s"/>
      <c r="AI1687" t="s"/>
      <c r="AJ1687" t="s"/>
      <c r="AK1687" t="s">
        <v>87</v>
      </c>
      <c r="AL1687" t="s"/>
      <c r="AM1687" t="s"/>
      <c r="AN1687" t="s">
        <v>87</v>
      </c>
      <c r="AO1687" t="s">
        <v>88</v>
      </c>
      <c r="AP1687" t="n">
        <v>24</v>
      </c>
      <c r="AQ1687" t="s">
        <v>89</v>
      </c>
      <c r="AR1687" t="s">
        <v>126</v>
      </c>
      <c r="AS1687" t="s"/>
      <c r="AT1687" t="s">
        <v>91</v>
      </c>
      <c r="AU1687" t="s"/>
      <c r="AV1687" t="s"/>
      <c r="AW1687" t="s"/>
      <c r="AX1687" t="s"/>
      <c r="AY1687" t="s"/>
      <c r="AZ1687" t="s"/>
      <c r="BA1687" t="s"/>
      <c r="BB1687" t="n">
        <v>283869</v>
      </c>
      <c r="BC1687" t="s"/>
      <c r="BD1687" t="s"/>
      <c r="BE1687" t="s"/>
      <c r="BF1687" t="s"/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/>
      <c r="BR1687" t="s">
        <v>93</v>
      </c>
    </row>
    <row r="1688" spans="1:70">
      <c r="A1688" t="s">
        <v>70</v>
      </c>
      <c r="B1688" t="s">
        <v>71</v>
      </c>
      <c r="C1688" t="s">
        <v>72</v>
      </c>
      <c r="D1688" t="n">
        <v>2</v>
      </c>
      <c r="E1688" t="s">
        <v>902</v>
      </c>
      <c r="F1688" t="s"/>
      <c r="G1688" t="s">
        <v>74</v>
      </c>
      <c r="H1688" t="s">
        <v>75</v>
      </c>
      <c r="I1688" t="s"/>
      <c r="J1688" t="s">
        <v>76</v>
      </c>
      <c r="K1688" t="n">
        <v>212</v>
      </c>
      <c r="L1688" t="s">
        <v>77</v>
      </c>
      <c r="M1688" t="s"/>
      <c r="N1688" t="s">
        <v>78</v>
      </c>
      <c r="O1688" t="s">
        <v>79</v>
      </c>
      <c r="P1688" t="s">
        <v>902</v>
      </c>
      <c r="Q1688" t="s"/>
      <c r="R1688" t="s">
        <v>80</v>
      </c>
      <c r="S1688" t="s">
        <v>755</v>
      </c>
      <c r="T1688" t="s">
        <v>82</v>
      </c>
      <c r="U1688" t="s"/>
      <c r="V1688" t="s">
        <v>83</v>
      </c>
      <c r="W1688" t="s">
        <v>84</v>
      </c>
      <c r="X1688" t="s"/>
      <c r="Y1688" t="s">
        <v>85</v>
      </c>
      <c r="Z1688">
        <f>HYPERLINK("https://hotelmonitor-cachepage.eclerx.com/savepage/tk_15432191988783932_sr_2047.html","info")</f>
        <v/>
      </c>
      <c r="AA1688" t="s"/>
      <c r="AB1688" t="s"/>
      <c r="AC1688" t="s"/>
      <c r="AD1688" t="s">
        <v>86</v>
      </c>
      <c r="AE1688" t="s"/>
      <c r="AF1688" t="s"/>
      <c r="AG1688" t="s"/>
      <c r="AH1688" t="s"/>
      <c r="AI1688" t="s"/>
      <c r="AJ1688" t="s"/>
      <c r="AK1688" t="s">
        <v>87</v>
      </c>
      <c r="AL1688" t="s"/>
      <c r="AM1688" t="s"/>
      <c r="AN1688" t="s">
        <v>87</v>
      </c>
      <c r="AO1688" t="s">
        <v>88</v>
      </c>
      <c r="AP1688" t="n">
        <v>24</v>
      </c>
      <c r="AQ1688" t="s">
        <v>89</v>
      </c>
      <c r="AR1688" t="s">
        <v>97</v>
      </c>
      <c r="AS1688" t="s"/>
      <c r="AT1688" t="s">
        <v>91</v>
      </c>
      <c r="AU1688" t="s"/>
      <c r="AV1688" t="s"/>
      <c r="AW1688" t="s"/>
      <c r="AX1688" t="s"/>
      <c r="AY1688" t="s"/>
      <c r="AZ1688" t="s"/>
      <c r="BA1688" t="s"/>
      <c r="BB1688" t="n">
        <v>283869</v>
      </c>
      <c r="BC1688" t="s"/>
      <c r="BD1688" t="s"/>
      <c r="BE1688" t="s"/>
      <c r="BF1688" t="s"/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/>
      <c r="BR1688" t="s">
        <v>93</v>
      </c>
    </row>
    <row r="1689" spans="1:70">
      <c r="A1689" t="s">
        <v>70</v>
      </c>
      <c r="B1689" t="s">
        <v>71</v>
      </c>
      <c r="C1689" t="s">
        <v>72</v>
      </c>
      <c r="D1689" t="n">
        <v>2</v>
      </c>
      <c r="E1689" t="s">
        <v>902</v>
      </c>
      <c r="F1689" t="s"/>
      <c r="G1689" t="s">
        <v>74</v>
      </c>
      <c r="H1689" t="s">
        <v>75</v>
      </c>
      <c r="I1689" t="s"/>
      <c r="J1689" t="s">
        <v>76</v>
      </c>
      <c r="K1689" t="n">
        <v>225</v>
      </c>
      <c r="L1689" t="s">
        <v>77</v>
      </c>
      <c r="M1689" t="s"/>
      <c r="N1689" t="s">
        <v>78</v>
      </c>
      <c r="O1689" t="s">
        <v>79</v>
      </c>
      <c r="P1689" t="s">
        <v>902</v>
      </c>
      <c r="Q1689" t="s"/>
      <c r="R1689" t="s">
        <v>80</v>
      </c>
      <c r="S1689" t="s">
        <v>903</v>
      </c>
      <c r="T1689" t="s">
        <v>82</v>
      </c>
      <c r="U1689" t="s"/>
      <c r="V1689" t="s">
        <v>83</v>
      </c>
      <c r="W1689" t="s">
        <v>84</v>
      </c>
      <c r="X1689" t="s"/>
      <c r="Y1689" t="s">
        <v>85</v>
      </c>
      <c r="Z1689">
        <f>HYPERLINK("https://hotelmonitor-cachepage.eclerx.com/savepage/tk_15432191988783932_sr_2047.html","info")</f>
        <v/>
      </c>
      <c r="AA1689" t="s"/>
      <c r="AB1689" t="s"/>
      <c r="AC1689" t="s"/>
      <c r="AD1689" t="s">
        <v>86</v>
      </c>
      <c r="AE1689" t="s"/>
      <c r="AF1689" t="s"/>
      <c r="AG1689" t="s"/>
      <c r="AH1689" t="s"/>
      <c r="AI1689" t="s"/>
      <c r="AJ1689" t="s"/>
      <c r="AK1689" t="s">
        <v>87</v>
      </c>
      <c r="AL1689" t="s"/>
      <c r="AM1689" t="s"/>
      <c r="AN1689" t="s">
        <v>87</v>
      </c>
      <c r="AO1689" t="s">
        <v>88</v>
      </c>
      <c r="AP1689" t="n">
        <v>24</v>
      </c>
      <c r="AQ1689" t="s">
        <v>89</v>
      </c>
      <c r="AR1689" t="s">
        <v>106</v>
      </c>
      <c r="AS1689" t="s"/>
      <c r="AT1689" t="s">
        <v>91</v>
      </c>
      <c r="AU1689" t="s"/>
      <c r="AV1689" t="s"/>
      <c r="AW1689" t="s"/>
      <c r="AX1689" t="s"/>
      <c r="AY1689" t="s"/>
      <c r="AZ1689" t="s"/>
      <c r="BA1689" t="s"/>
      <c r="BB1689" t="n">
        <v>283869</v>
      </c>
      <c r="BC1689" t="s"/>
      <c r="BD1689" t="s"/>
      <c r="BE1689" t="s"/>
      <c r="BF1689" t="s"/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/>
      <c r="BR1689" t="s">
        <v>93</v>
      </c>
    </row>
    <row r="1690" spans="1:70">
      <c r="A1690" t="s">
        <v>70</v>
      </c>
      <c r="B1690" t="s">
        <v>71</v>
      </c>
      <c r="C1690" t="s">
        <v>72</v>
      </c>
      <c r="D1690" t="n">
        <v>2</v>
      </c>
      <c r="E1690" t="s">
        <v>902</v>
      </c>
      <c r="F1690" t="s"/>
      <c r="G1690" t="s">
        <v>74</v>
      </c>
      <c r="H1690" t="s">
        <v>75</v>
      </c>
      <c r="I1690" t="s"/>
      <c r="J1690" t="s">
        <v>76</v>
      </c>
      <c r="K1690" t="n">
        <v>225</v>
      </c>
      <c r="L1690" t="s">
        <v>77</v>
      </c>
      <c r="M1690" t="s"/>
      <c r="N1690" t="s">
        <v>78</v>
      </c>
      <c r="O1690" t="s">
        <v>79</v>
      </c>
      <c r="P1690" t="s">
        <v>902</v>
      </c>
      <c r="Q1690" t="s"/>
      <c r="R1690" t="s">
        <v>80</v>
      </c>
      <c r="S1690" t="s">
        <v>903</v>
      </c>
      <c r="T1690" t="s">
        <v>82</v>
      </c>
      <c r="U1690" t="s"/>
      <c r="V1690" t="s">
        <v>83</v>
      </c>
      <c r="W1690" t="s">
        <v>84</v>
      </c>
      <c r="X1690" t="s"/>
      <c r="Y1690" t="s">
        <v>85</v>
      </c>
      <c r="Z1690">
        <f>HYPERLINK("https://hotelmonitor-cachepage.eclerx.com/savepage/tk_15432191988783932_sr_2047.html","info")</f>
        <v/>
      </c>
      <c r="AA1690" t="s"/>
      <c r="AB1690" t="s"/>
      <c r="AC1690" t="s"/>
      <c r="AD1690" t="s">
        <v>86</v>
      </c>
      <c r="AE1690" t="s"/>
      <c r="AF1690" t="s"/>
      <c r="AG1690" t="s"/>
      <c r="AH1690" t="s"/>
      <c r="AI1690" t="s"/>
      <c r="AJ1690" t="s"/>
      <c r="AK1690" t="s">
        <v>87</v>
      </c>
      <c r="AL1690" t="s"/>
      <c r="AM1690" t="s"/>
      <c r="AN1690" t="s">
        <v>87</v>
      </c>
      <c r="AO1690" t="s">
        <v>88</v>
      </c>
      <c r="AP1690" t="n">
        <v>24</v>
      </c>
      <c r="AQ1690" t="s">
        <v>89</v>
      </c>
      <c r="AR1690" t="s">
        <v>113</v>
      </c>
      <c r="AS1690" t="s"/>
      <c r="AT1690" t="s">
        <v>91</v>
      </c>
      <c r="AU1690" t="s"/>
      <c r="AV1690" t="s"/>
      <c r="AW1690" t="s"/>
      <c r="AX1690" t="s"/>
      <c r="AY1690" t="s"/>
      <c r="AZ1690" t="s"/>
      <c r="BA1690" t="s"/>
      <c r="BB1690" t="n">
        <v>283869</v>
      </c>
      <c r="BC1690" t="s"/>
      <c r="BD1690" t="s"/>
      <c r="BE1690" t="s"/>
      <c r="BF1690" t="s"/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/>
      <c r="BR1690" t="s">
        <v>93</v>
      </c>
    </row>
    <row r="1691" spans="1:70">
      <c r="A1691" t="s">
        <v>70</v>
      </c>
      <c r="B1691" t="s">
        <v>71</v>
      </c>
      <c r="C1691" t="s">
        <v>72</v>
      </c>
      <c r="D1691" t="n">
        <v>2</v>
      </c>
      <c r="E1691" t="s">
        <v>902</v>
      </c>
      <c r="F1691" t="s"/>
      <c r="G1691" t="s">
        <v>74</v>
      </c>
      <c r="H1691" t="s">
        <v>75</v>
      </c>
      <c r="I1691" t="s"/>
      <c r="J1691" t="s">
        <v>76</v>
      </c>
      <c r="K1691" t="n">
        <v>230</v>
      </c>
      <c r="L1691" t="s">
        <v>77</v>
      </c>
      <c r="M1691" t="s"/>
      <c r="N1691" t="s">
        <v>78</v>
      </c>
      <c r="O1691" t="s">
        <v>79</v>
      </c>
      <c r="P1691" t="s">
        <v>902</v>
      </c>
      <c r="Q1691" t="s"/>
      <c r="R1691" t="s">
        <v>80</v>
      </c>
      <c r="S1691" t="s">
        <v>781</v>
      </c>
      <c r="T1691" t="s">
        <v>82</v>
      </c>
      <c r="U1691" t="s"/>
      <c r="V1691" t="s">
        <v>83</v>
      </c>
      <c r="W1691" t="s">
        <v>84</v>
      </c>
      <c r="X1691" t="s"/>
      <c r="Y1691" t="s">
        <v>85</v>
      </c>
      <c r="Z1691">
        <f>HYPERLINK("https://hotelmonitor-cachepage.eclerx.com/savepage/tk_15432191988783932_sr_2047.html","info")</f>
        <v/>
      </c>
      <c r="AA1691" t="s"/>
      <c r="AB1691" t="s"/>
      <c r="AC1691" t="s"/>
      <c r="AD1691" t="s">
        <v>86</v>
      </c>
      <c r="AE1691" t="s"/>
      <c r="AF1691" t="s"/>
      <c r="AG1691" t="s"/>
      <c r="AH1691" t="s"/>
      <c r="AI1691" t="s"/>
      <c r="AJ1691" t="s"/>
      <c r="AK1691" t="s">
        <v>87</v>
      </c>
      <c r="AL1691" t="s"/>
      <c r="AM1691" t="s"/>
      <c r="AN1691" t="s">
        <v>87</v>
      </c>
      <c r="AO1691" t="s">
        <v>88</v>
      </c>
      <c r="AP1691" t="n">
        <v>24</v>
      </c>
      <c r="AQ1691" t="s">
        <v>89</v>
      </c>
      <c r="AR1691" t="s">
        <v>225</v>
      </c>
      <c r="AS1691" t="s"/>
      <c r="AT1691" t="s">
        <v>91</v>
      </c>
      <c r="AU1691" t="s"/>
      <c r="AV1691" t="s"/>
      <c r="AW1691" t="s"/>
      <c r="AX1691" t="s"/>
      <c r="AY1691" t="s"/>
      <c r="AZ1691" t="s"/>
      <c r="BA1691" t="s"/>
      <c r="BB1691" t="n">
        <v>283869</v>
      </c>
      <c r="BC1691" t="s"/>
      <c r="BD1691" t="s"/>
      <c r="BE1691" t="s"/>
      <c r="BF1691" t="s"/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/>
      <c r="BR1691" t="s">
        <v>93</v>
      </c>
    </row>
    <row r="1692" spans="1:70">
      <c r="A1692" t="s">
        <v>70</v>
      </c>
      <c r="B1692" t="s">
        <v>71</v>
      </c>
      <c r="C1692" t="s">
        <v>72</v>
      </c>
      <c r="D1692" t="n">
        <v>2</v>
      </c>
      <c r="E1692" t="s">
        <v>902</v>
      </c>
      <c r="F1692" t="s"/>
      <c r="G1692" t="s">
        <v>74</v>
      </c>
      <c r="H1692" t="s">
        <v>75</v>
      </c>
      <c r="I1692" t="s"/>
      <c r="J1692" t="s">
        <v>76</v>
      </c>
      <c r="K1692" t="n">
        <v>212</v>
      </c>
      <c r="L1692" t="s">
        <v>77</v>
      </c>
      <c r="M1692" t="s"/>
      <c r="N1692" t="s">
        <v>78</v>
      </c>
      <c r="O1692" t="s">
        <v>79</v>
      </c>
      <c r="P1692" t="s">
        <v>902</v>
      </c>
      <c r="Q1692" t="s"/>
      <c r="R1692" t="s">
        <v>80</v>
      </c>
      <c r="S1692" t="s">
        <v>755</v>
      </c>
      <c r="T1692" t="s">
        <v>82</v>
      </c>
      <c r="U1692" t="s"/>
      <c r="V1692" t="s">
        <v>83</v>
      </c>
      <c r="W1692" t="s">
        <v>84</v>
      </c>
      <c r="X1692" t="s"/>
      <c r="Y1692" t="s">
        <v>85</v>
      </c>
      <c r="Z1692">
        <f>HYPERLINK("https://hotelmonitor-cachepage.eclerx.com/savepage/tk_15432191988783932_sr_2047.html","info")</f>
        <v/>
      </c>
      <c r="AA1692" t="s"/>
      <c r="AB1692" t="s"/>
      <c r="AC1692" t="s"/>
      <c r="AD1692" t="s">
        <v>86</v>
      </c>
      <c r="AE1692" t="s"/>
      <c r="AF1692" t="s"/>
      <c r="AG1692" t="s"/>
      <c r="AH1692" t="s"/>
      <c r="AI1692" t="s"/>
      <c r="AJ1692" t="s"/>
      <c r="AK1692" t="s">
        <v>87</v>
      </c>
      <c r="AL1692" t="s"/>
      <c r="AM1692" t="s"/>
      <c r="AN1692" t="s">
        <v>87</v>
      </c>
      <c r="AO1692" t="s">
        <v>88</v>
      </c>
      <c r="AP1692" t="n">
        <v>24</v>
      </c>
      <c r="AQ1692" t="s">
        <v>89</v>
      </c>
      <c r="AR1692" t="s">
        <v>116</v>
      </c>
      <c r="AS1692" t="s"/>
      <c r="AT1692" t="s">
        <v>91</v>
      </c>
      <c r="AU1692" t="s"/>
      <c r="AV1692" t="s"/>
      <c r="AW1692" t="s"/>
      <c r="AX1692" t="s"/>
      <c r="AY1692" t="s"/>
      <c r="AZ1692" t="s"/>
      <c r="BA1692" t="s"/>
      <c r="BB1692" t="n">
        <v>283869</v>
      </c>
      <c r="BC1692" t="s"/>
      <c r="BD1692" t="s"/>
      <c r="BE1692" t="s"/>
      <c r="BF1692" t="s"/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/>
      <c r="BR1692" t="s">
        <v>93</v>
      </c>
    </row>
    <row r="1693" spans="1:70">
      <c r="A1693" t="s">
        <v>70</v>
      </c>
      <c r="B1693" t="s">
        <v>71</v>
      </c>
      <c r="C1693" t="s">
        <v>72</v>
      </c>
      <c r="D1693" t="n">
        <v>2</v>
      </c>
      <c r="E1693" t="s">
        <v>902</v>
      </c>
      <c r="F1693" t="s"/>
      <c r="G1693" t="s">
        <v>74</v>
      </c>
      <c r="H1693" t="s">
        <v>75</v>
      </c>
      <c r="I1693" t="s"/>
      <c r="J1693" t="s">
        <v>76</v>
      </c>
      <c r="K1693" t="n">
        <v>214</v>
      </c>
      <c r="L1693" t="s">
        <v>77</v>
      </c>
      <c r="M1693" t="s"/>
      <c r="N1693" t="s">
        <v>78</v>
      </c>
      <c r="O1693" t="s">
        <v>79</v>
      </c>
      <c r="P1693" t="s">
        <v>902</v>
      </c>
      <c r="Q1693" t="s"/>
      <c r="R1693" t="s">
        <v>80</v>
      </c>
      <c r="S1693" t="s">
        <v>905</v>
      </c>
      <c r="T1693" t="s">
        <v>82</v>
      </c>
      <c r="U1693" t="s"/>
      <c r="V1693" t="s">
        <v>83</v>
      </c>
      <c r="W1693" t="s">
        <v>84</v>
      </c>
      <c r="X1693" t="s"/>
      <c r="Y1693" t="s">
        <v>85</v>
      </c>
      <c r="Z1693">
        <f>HYPERLINK("https://hotelmonitor-cachepage.eclerx.com/savepage/tk_15432191988783932_sr_2047.html","info")</f>
        <v/>
      </c>
      <c r="AA1693" t="s"/>
      <c r="AB1693" t="s"/>
      <c r="AC1693" t="s"/>
      <c r="AD1693" t="s">
        <v>86</v>
      </c>
      <c r="AE1693" t="s"/>
      <c r="AF1693" t="s"/>
      <c r="AG1693" t="s"/>
      <c r="AH1693" t="s"/>
      <c r="AI1693" t="s"/>
      <c r="AJ1693" t="s"/>
      <c r="AK1693" t="s">
        <v>87</v>
      </c>
      <c r="AL1693" t="s"/>
      <c r="AM1693" t="s"/>
      <c r="AN1693" t="s">
        <v>87</v>
      </c>
      <c r="AO1693" t="s">
        <v>88</v>
      </c>
      <c r="AP1693" t="n">
        <v>24</v>
      </c>
      <c r="AQ1693" t="s">
        <v>89</v>
      </c>
      <c r="AR1693" t="s">
        <v>105</v>
      </c>
      <c r="AS1693" t="s"/>
      <c r="AT1693" t="s">
        <v>91</v>
      </c>
      <c r="AU1693" t="s"/>
      <c r="AV1693" t="s"/>
      <c r="AW1693" t="s"/>
      <c r="AX1693" t="s"/>
      <c r="AY1693" t="s"/>
      <c r="AZ1693" t="s"/>
      <c r="BA1693" t="s"/>
      <c r="BB1693" t="n">
        <v>283869</v>
      </c>
      <c r="BC1693" t="s"/>
      <c r="BD1693" t="s"/>
      <c r="BE1693" t="s"/>
      <c r="BF1693" t="s"/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/>
      <c r="BR1693" t="s">
        <v>93</v>
      </c>
    </row>
    <row r="1694" spans="1:70">
      <c r="A1694" t="s">
        <v>70</v>
      </c>
      <c r="B1694" t="s">
        <v>71</v>
      </c>
      <c r="C1694" t="s">
        <v>72</v>
      </c>
      <c r="D1694" t="n">
        <v>2</v>
      </c>
      <c r="E1694" t="s">
        <v>902</v>
      </c>
      <c r="F1694" t="s"/>
      <c r="G1694" t="s">
        <v>74</v>
      </c>
      <c r="H1694" t="s">
        <v>75</v>
      </c>
      <c r="I1694" t="s"/>
      <c r="J1694" t="s">
        <v>76</v>
      </c>
      <c r="K1694" t="n">
        <v>212</v>
      </c>
      <c r="L1694" t="s">
        <v>77</v>
      </c>
      <c r="M1694" t="s"/>
      <c r="N1694" t="s">
        <v>78</v>
      </c>
      <c r="O1694" t="s">
        <v>79</v>
      </c>
      <c r="P1694" t="s">
        <v>902</v>
      </c>
      <c r="Q1694" t="s"/>
      <c r="R1694" t="s">
        <v>80</v>
      </c>
      <c r="S1694" t="s">
        <v>755</v>
      </c>
      <c r="T1694" t="s">
        <v>82</v>
      </c>
      <c r="U1694" t="s"/>
      <c r="V1694" t="s">
        <v>83</v>
      </c>
      <c r="W1694" t="s">
        <v>84</v>
      </c>
      <c r="X1694" t="s"/>
      <c r="Y1694" t="s">
        <v>85</v>
      </c>
      <c r="Z1694">
        <f>HYPERLINK("https://hotelmonitor-cachepage.eclerx.com/savepage/tk_15432191988783932_sr_2047.html","info")</f>
        <v/>
      </c>
      <c r="AA1694" t="s"/>
      <c r="AB1694" t="s"/>
      <c r="AC1694" t="s"/>
      <c r="AD1694" t="s">
        <v>86</v>
      </c>
      <c r="AE1694" t="s"/>
      <c r="AF1694" t="s"/>
      <c r="AG1694" t="s"/>
      <c r="AH1694" t="s"/>
      <c r="AI1694" t="s"/>
      <c r="AJ1694" t="s"/>
      <c r="AK1694" t="s">
        <v>87</v>
      </c>
      <c r="AL1694" t="s"/>
      <c r="AM1694" t="s"/>
      <c r="AN1694" t="s">
        <v>87</v>
      </c>
      <c r="AO1694" t="s">
        <v>88</v>
      </c>
      <c r="AP1694" t="n">
        <v>24</v>
      </c>
      <c r="AQ1694" t="s">
        <v>89</v>
      </c>
      <c r="AR1694" t="s">
        <v>95</v>
      </c>
      <c r="AS1694" t="s"/>
      <c r="AT1694" t="s">
        <v>91</v>
      </c>
      <c r="AU1694" t="s"/>
      <c r="AV1694" t="s"/>
      <c r="AW1694" t="s"/>
      <c r="AX1694" t="s"/>
      <c r="AY1694" t="s"/>
      <c r="AZ1694" t="s"/>
      <c r="BA1694" t="s"/>
      <c r="BB1694" t="n">
        <v>283869</v>
      </c>
      <c r="BC1694" t="s"/>
      <c r="BD1694" t="s"/>
      <c r="BE1694" t="s"/>
      <c r="BF1694" t="s"/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/>
      <c r="BR1694" t="s">
        <v>93</v>
      </c>
    </row>
    <row r="1695" spans="1:70">
      <c r="A1695" t="s">
        <v>70</v>
      </c>
      <c r="B1695" t="s">
        <v>71</v>
      </c>
      <c r="C1695" t="s">
        <v>72</v>
      </c>
      <c r="D1695" t="n">
        <v>2</v>
      </c>
      <c r="E1695" t="s">
        <v>902</v>
      </c>
      <c r="F1695" t="s"/>
      <c r="G1695" t="s">
        <v>74</v>
      </c>
      <c r="H1695" t="s">
        <v>75</v>
      </c>
      <c r="I1695" t="s"/>
      <c r="J1695" t="s">
        <v>76</v>
      </c>
      <c r="K1695" t="n">
        <v>224</v>
      </c>
      <c r="L1695" t="s">
        <v>77</v>
      </c>
      <c r="M1695" t="s"/>
      <c r="N1695" t="s">
        <v>78</v>
      </c>
      <c r="O1695" t="s">
        <v>79</v>
      </c>
      <c r="P1695" t="s">
        <v>902</v>
      </c>
      <c r="Q1695" t="s"/>
      <c r="R1695" t="s">
        <v>80</v>
      </c>
      <c r="S1695" t="s">
        <v>400</v>
      </c>
      <c r="T1695" t="s">
        <v>82</v>
      </c>
      <c r="U1695" t="s"/>
      <c r="V1695" t="s">
        <v>83</v>
      </c>
      <c r="W1695" t="s">
        <v>84</v>
      </c>
      <c r="X1695" t="s"/>
      <c r="Y1695" t="s">
        <v>85</v>
      </c>
      <c r="Z1695">
        <f>HYPERLINK("https://hotelmonitor-cachepage.eclerx.com/savepage/tk_15432191988783932_sr_2047.html","info")</f>
        <v/>
      </c>
      <c r="AA1695" t="s"/>
      <c r="AB1695" t="s"/>
      <c r="AC1695" t="s"/>
      <c r="AD1695" t="s">
        <v>86</v>
      </c>
      <c r="AE1695" t="s"/>
      <c r="AF1695" t="s"/>
      <c r="AG1695" t="s"/>
      <c r="AH1695" t="s"/>
      <c r="AI1695" t="s"/>
      <c r="AJ1695" t="s"/>
      <c r="AK1695" t="s">
        <v>87</v>
      </c>
      <c r="AL1695" t="s"/>
      <c r="AM1695" t="s"/>
      <c r="AN1695" t="s">
        <v>87</v>
      </c>
      <c r="AO1695" t="s">
        <v>88</v>
      </c>
      <c r="AP1695" t="n">
        <v>24</v>
      </c>
      <c r="AQ1695" t="s">
        <v>89</v>
      </c>
      <c r="AR1695" t="s">
        <v>115</v>
      </c>
      <c r="AS1695" t="s"/>
      <c r="AT1695" t="s">
        <v>91</v>
      </c>
      <c r="AU1695" t="s"/>
      <c r="AV1695" t="s"/>
      <c r="AW1695" t="s"/>
      <c r="AX1695" t="s"/>
      <c r="AY1695" t="s"/>
      <c r="AZ1695" t="s"/>
      <c r="BA1695" t="s"/>
      <c r="BB1695" t="n">
        <v>283869</v>
      </c>
      <c r="BC1695" t="s"/>
      <c r="BD1695" t="s"/>
      <c r="BE1695" t="s"/>
      <c r="BF1695" t="s"/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/>
      <c r="BR1695" t="s">
        <v>93</v>
      </c>
    </row>
    <row r="1696" spans="1:70">
      <c r="A1696" t="s">
        <v>70</v>
      </c>
      <c r="B1696" t="s">
        <v>71</v>
      </c>
      <c r="C1696" t="s">
        <v>72</v>
      </c>
      <c r="D1696" t="n">
        <v>2</v>
      </c>
      <c r="E1696" t="s">
        <v>902</v>
      </c>
      <c r="F1696" t="s"/>
      <c r="G1696" t="s">
        <v>74</v>
      </c>
      <c r="H1696" t="s">
        <v>75</v>
      </c>
      <c r="I1696" t="s"/>
      <c r="J1696" t="s">
        <v>76</v>
      </c>
      <c r="K1696" t="n">
        <v>223</v>
      </c>
      <c r="L1696" t="s">
        <v>77</v>
      </c>
      <c r="M1696" t="s"/>
      <c r="N1696" t="s">
        <v>78</v>
      </c>
      <c r="O1696" t="s">
        <v>79</v>
      </c>
      <c r="P1696" t="s">
        <v>902</v>
      </c>
      <c r="Q1696" t="s"/>
      <c r="R1696" t="s">
        <v>80</v>
      </c>
      <c r="S1696" t="s">
        <v>580</v>
      </c>
      <c r="T1696" t="s">
        <v>82</v>
      </c>
      <c r="U1696" t="s"/>
      <c r="V1696" t="s">
        <v>83</v>
      </c>
      <c r="W1696" t="s">
        <v>84</v>
      </c>
      <c r="X1696" t="s"/>
      <c r="Y1696" t="s">
        <v>85</v>
      </c>
      <c r="Z1696">
        <f>HYPERLINK("https://hotelmonitor-cachepage.eclerx.com/savepage/tk_15432191988783932_sr_2047.html","info")</f>
        <v/>
      </c>
      <c r="AA1696" t="s"/>
      <c r="AB1696" t="s"/>
      <c r="AC1696" t="s"/>
      <c r="AD1696" t="s">
        <v>86</v>
      </c>
      <c r="AE1696" t="s"/>
      <c r="AF1696" t="s"/>
      <c r="AG1696" t="s"/>
      <c r="AH1696" t="s"/>
      <c r="AI1696" t="s"/>
      <c r="AJ1696" t="s"/>
      <c r="AK1696" t="s">
        <v>87</v>
      </c>
      <c r="AL1696" t="s"/>
      <c r="AM1696" t="s"/>
      <c r="AN1696" t="s">
        <v>87</v>
      </c>
      <c r="AO1696" t="s">
        <v>88</v>
      </c>
      <c r="AP1696" t="n">
        <v>24</v>
      </c>
      <c r="AQ1696" t="s">
        <v>89</v>
      </c>
      <c r="AR1696" t="s">
        <v>111</v>
      </c>
      <c r="AS1696" t="s"/>
      <c r="AT1696" t="s">
        <v>91</v>
      </c>
      <c r="AU1696" t="s"/>
      <c r="AV1696" t="s"/>
      <c r="AW1696" t="s"/>
      <c r="AX1696" t="s"/>
      <c r="AY1696" t="s"/>
      <c r="AZ1696" t="s"/>
      <c r="BA1696" t="s"/>
      <c r="BB1696" t="n">
        <v>283869</v>
      </c>
      <c r="BC1696" t="s"/>
      <c r="BD1696" t="s"/>
      <c r="BE1696" t="s"/>
      <c r="BF1696" t="s"/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/>
      <c r="BR1696" t="s">
        <v>93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2018-12-06T06:24:23Z</dcterms:created>
  <dcterms:modified xmlns:dcterms="http://purl.org/dc/terms/" xmlns:xsi="http://www.w3.org/2001/XMLSchema-instance" xsi:type="dcterms:W3CDTF">2018-12-06T06:24:23Z</dcterms:modified>
</cp:coreProperties>
</file>