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<sst xmlns="http://schemas.openxmlformats.org/spreadsheetml/2006/main" uniqueCount="267">
  <si>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</si>
  <si>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</si>
  <si>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</si>
  <si>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</si>
  <si>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</si>
  <si>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</si>
  <si>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</si>
  <si>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</si>
  <si>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</si>
  <si>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</si>
  <si>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</si>
  <si>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</si>
  <si>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</si>
  <si>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</si>
  <si>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</si>
  <si>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</si>
  <si>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</si>
  <si>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</si>
  <si>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</si>
  <si>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</si>
  <si>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</si>
  <si>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</si>
  <si>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</si>
  <si>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</si>
  <si>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</si>
  <si>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</si>
  <si>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</si>
  <si>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</si>
  <si>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</si>
  <si>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</si>
  <si>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</si>
  <si>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</si>
  <si>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</si>
  <si>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</si>
  <si>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</si>
  <si>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</si>
  <si>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</si>
  <si>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</si>
  <si>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</si>
  <si>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</si>
  <si>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</si>
  <si>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</si>
  <si>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</si>
  <si>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</si>
  <si>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</si>
  <si>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</si>
  <si>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</si>
  <si>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</si>
  <si>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</si>
  <si>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</si>
  <si>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</si>
  <si>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</si>
  <si>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</si>
  <si>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</si>
  <si>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</si>
  <si>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</si>
  <si>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</si>
  <si>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</si>
  <si>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</si>
  <si>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</si>
  <si>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</si>
  <si>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</si>
  <si>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</si>
  <si>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</si>
  <si>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</si>
  <si>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</si>
  <si>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</si>
  <si>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</si>
  <si>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</si>
  <si>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</si>
  <si>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12:44</t>
  </si>
  <si>
    <t>ExpediaApp</t>
  </si>
  <si>
    <t>06/01/2019</t>
  </si>
  <si>
    <t>Hyatt Residences Doha West Bay</t>
  </si>
  <si>
    <t>UK</t>
  </si>
  <si>
    <t>DOH</t>
  </si>
  <si>
    <t>QA</t>
  </si>
  <si>
    <t>0</t>
  </si>
  <si>
    <t>twin</t>
  </si>
  <si>
    <t>X09</t>
  </si>
  <si>
    <t>PENDI</t>
  </si>
  <si>
    <t>7755.00</t>
  </si>
  <si>
    <t>INR</t>
  </si>
  <si>
    <t>No</t>
  </si>
  <si>
    <t>RO</t>
  </si>
  <si>
    <t>Completed</t>
  </si>
  <si>
    <t>N</t>
  </si>
  <si>
    <t>Free</t>
  </si>
  <si>
    <t>DOHA</t>
  </si>
  <si>
    <t>Mondrian Doha</t>
  </si>
  <si>
    <t>16479.00</t>
  </si>
  <si>
    <t>Saray Musheireb Hotel</t>
  </si>
  <si>
    <t>5913.00</t>
  </si>
  <si>
    <t>Concorde Hotel Doha</t>
  </si>
  <si>
    <t>4798.00</t>
  </si>
  <si>
    <t>Kempinski Residences &amp; Suites, Doha</t>
  </si>
  <si>
    <t>14540.00</t>
  </si>
  <si>
    <t>Marsa Malaz Kempinski, The Pearl - Doha</t>
  </si>
  <si>
    <t>17534.00</t>
  </si>
  <si>
    <t>Rawdat Al Khail Hotel</t>
  </si>
  <si>
    <t>2811.00</t>
  </si>
  <si>
    <t>Shangri-La Hotel, Doha</t>
  </si>
  <si>
    <t>11123.00</t>
  </si>
  <si>
    <t>Millennium Plaza Doha</t>
  </si>
  <si>
    <t>5246.00</t>
  </si>
  <si>
    <t>Strato Hotel by Warwick</t>
  </si>
  <si>
    <t>2962.00</t>
  </si>
  <si>
    <t>Wyndham Grand Regency</t>
  </si>
  <si>
    <t>6587.00</t>
  </si>
  <si>
    <t>VICHY CÃLESTINS SPA RESORT RETAJ SALWA</t>
  </si>
  <si>
    <t>9694.00</t>
  </si>
  <si>
    <t>Staybridge Suites Doha Lusail</t>
  </si>
  <si>
    <t>11167.00</t>
  </si>
  <si>
    <t>Simaisma Resort</t>
  </si>
  <si>
    <t>70511.00</t>
  </si>
  <si>
    <t>Oryx Airport Hotel</t>
  </si>
  <si>
    <t>26173.00</t>
  </si>
  <si>
    <t>Gulf Pearls Hotel</t>
  </si>
  <si>
    <t>4459.00</t>
  </si>
  <si>
    <t>InterContinental Doha</t>
  </si>
  <si>
    <t>13018.00</t>
  </si>
  <si>
    <t>Wyndham Doha West Bay</t>
  </si>
  <si>
    <t>7316.00</t>
  </si>
  <si>
    <t>Sapphire Plaza Hotel</t>
  </si>
  <si>
    <t>3780.00</t>
  </si>
  <si>
    <t>Al Madina Suites Doha</t>
  </si>
  <si>
    <t>6301.00</t>
  </si>
  <si>
    <t>Holiday Inn Doha - The Business Park</t>
  </si>
  <si>
    <t>4944.00</t>
  </si>
  <si>
    <t>Kingsgate Hotel Doha</t>
  </si>
  <si>
    <t>3141.00</t>
  </si>
  <si>
    <t>Centara West Bay Residences &amp; Suites</t>
  </si>
  <si>
    <t>12650.00</t>
  </si>
  <si>
    <t>The Town Hotel Doha</t>
  </si>
  <si>
    <t>3263.00</t>
  </si>
  <si>
    <t>K108 Hotel</t>
  </si>
  <si>
    <t>5816.00</t>
  </si>
  <si>
    <t>Doha Marriott</t>
  </si>
  <si>
    <t>7367.00</t>
  </si>
  <si>
    <t>Plaza Inn Doha</t>
  </si>
  <si>
    <t>4013.00</t>
  </si>
  <si>
    <t>Movenpick Hotel Doha</t>
  </si>
  <si>
    <t>4362.00</t>
  </si>
  <si>
    <t>Hilton Doha</t>
  </si>
  <si>
    <t>10299.00</t>
  </si>
  <si>
    <t>Golden Tulip Doha</t>
  </si>
  <si>
    <t>6762.00</t>
  </si>
  <si>
    <t>Crowne Plaza Doha West Bay</t>
  </si>
  <si>
    <t>8227.00</t>
  </si>
  <si>
    <t>Rawda Hotel</t>
  </si>
  <si>
    <t>Al Mansour Suites Hotel</t>
  </si>
  <si>
    <t>3444.00</t>
  </si>
  <si>
    <t>Lavilla Palace</t>
  </si>
  <si>
    <t>4847.00</t>
  </si>
  <si>
    <t>InterContinental Doha - The City</t>
  </si>
  <si>
    <t>9403.00</t>
  </si>
  <si>
    <t>Al Mansour Plaza Hotel - Doha</t>
  </si>
  <si>
    <t>5428.00</t>
  </si>
  <si>
    <t>Amari Doha</t>
  </si>
  <si>
    <t>5671.00</t>
  </si>
  <si>
    <t>Swiss Belhotel Doha</t>
  </si>
  <si>
    <t>6495.00</t>
  </si>
  <si>
    <t>Victoria Hotel</t>
  </si>
  <si>
    <t>3199.00</t>
  </si>
  <si>
    <t>The St. Regis Doha</t>
  </si>
  <si>
    <t>14734.00</t>
  </si>
  <si>
    <t>Fraser Suites West Bay Doha</t>
  </si>
  <si>
    <t>9451.00</t>
  </si>
  <si>
    <t>Sharq Village &amp; Spa, a Ritz-Carlton Hotel</t>
  </si>
  <si>
    <t>15902.00</t>
  </si>
  <si>
    <t>Qatar Youth Hostel</t>
  </si>
  <si>
    <t>2792.00</t>
  </si>
  <si>
    <t>Souq Al Wakra Hotel Qatar by Tivoli</t>
  </si>
  <si>
    <t>6979.00</t>
  </si>
  <si>
    <t>W Doha</t>
  </si>
  <si>
    <t>13069.00</t>
  </si>
  <si>
    <t>Mercure Grand Hotel Doha City Centre</t>
  </si>
  <si>
    <t>3708.00</t>
  </si>
  <si>
    <t>Warwick Doha</t>
  </si>
  <si>
    <t>4835.00</t>
  </si>
  <si>
    <t>Retaj Al Rayyan Hotel</t>
  </si>
  <si>
    <t>Lavilla Inn</t>
  </si>
  <si>
    <t>3587.00</t>
  </si>
  <si>
    <t>The Curve Hotel</t>
  </si>
  <si>
    <t>7677.00</t>
  </si>
  <si>
    <t>Grand Qatar Palace</t>
  </si>
  <si>
    <t>7173.00</t>
  </si>
  <si>
    <t>Ezdan Palace Hotel</t>
  </si>
  <si>
    <t>9306.00</t>
  </si>
  <si>
    <t>La Villa Suites Hotel</t>
  </si>
  <si>
    <t>Golden Ocean Hotel</t>
  </si>
  <si>
    <t>3664.00</t>
  </si>
  <si>
    <t>Ezdan Hotel</t>
  </si>
  <si>
    <t>5496.00</t>
  </si>
  <si>
    <t>City Centre Rotana Doha</t>
  </si>
  <si>
    <t>10711.00</t>
  </si>
  <si>
    <t>Gulf Horizon</t>
  </si>
  <si>
    <t>Holiday Villa Hotel And Residence City Centre Doha</t>
  </si>
  <si>
    <t>5235.00</t>
  </si>
  <si>
    <t>Sheraton Grand Doha Resort &amp; Convention Hotel</t>
  </si>
  <si>
    <t>10466.00</t>
  </si>
  <si>
    <t>Al Safa Royal Suites</t>
  </si>
  <si>
    <t>Movenpick Hotel West Bay Doha</t>
  </si>
  <si>
    <t>7765.00</t>
  </si>
  <si>
    <t>Millennium Hotel Doha</t>
  </si>
  <si>
    <t>5043.00</t>
  </si>
  <si>
    <t>Souq Waqif Boutique Hotels by Tivoli</t>
  </si>
  <si>
    <t>8240.00</t>
  </si>
  <si>
    <t>Radisson Blu Hotel Doha</t>
  </si>
  <si>
    <t>5041.00</t>
  </si>
  <si>
    <t>DoubleTree by Hilton Hotel Doha Old Town</t>
  </si>
  <si>
    <t>5878.00</t>
  </si>
  <si>
    <t>Al Muntazah Plaza</t>
  </si>
  <si>
    <t>Al Bustan</t>
  </si>
  <si>
    <t>Grand Hyatt Doha</t>
  </si>
  <si>
    <t>Copthorne Hotel Doha</t>
  </si>
  <si>
    <t>3490.00</t>
  </si>
  <si>
    <t>Time Rako Hotel</t>
  </si>
  <si>
    <t>Premier Inn Doha Education City</t>
  </si>
  <si>
    <t>3751.00</t>
  </si>
  <si>
    <t>Corp Executive Hotel Doha Suites</t>
  </si>
  <si>
    <t>4537.00</t>
  </si>
  <si>
    <t>The Ritz-Carlton, Doha</t>
  </si>
  <si>
    <t>14584.00</t>
  </si>
  <si>
    <t>Crowne Plaza Doha - The Business Park</t>
  </si>
  <si>
    <t>Four Seasons Hotel Doha</t>
  </si>
  <si>
    <t>18612.00</t>
  </si>
  <si>
    <t>Gokulam Park Doha</t>
  </si>
  <si>
    <t>4268.00</t>
  </si>
  <si>
    <t>Saraya Corniche Hotel</t>
  </si>
  <si>
    <t>6718.00</t>
  </si>
  <si>
    <t>Liberty Suites Doha</t>
  </si>
  <si>
    <t>5217.00</t>
  </si>
  <si>
    <t>AlRayyan Hotel Doha, Curio Collection by Hilton</t>
  </si>
  <si>
    <t>14831.00</t>
  </si>
  <si>
    <t>THE TORCH DOHA</t>
  </si>
  <si>
    <t>23265.00</t>
  </si>
  <si>
    <t>Marriott Marquis City Center Doha Hotel</t>
  </si>
  <si>
    <t>Oryx Rotana</t>
  </si>
  <si>
    <t>5965.00</t>
  </si>
  <si>
    <t>The Royal Riviera Hotel</t>
  </si>
  <si>
    <t>4653.00</t>
  </si>
  <si>
    <t>Imperial Suites</t>
  </si>
  <si>
    <t>The Westin Doha Hotel &amp; Spa</t>
  </si>
  <si>
    <t>11041.00</t>
  </si>
  <si>
    <t>AL MANSOUR PARK INN HOTEL &amp; APARTMENT</t>
  </si>
  <si>
    <t>The Avenue - A Murwab Hotel</t>
  </si>
  <si>
    <t>6107.00</t>
  </si>
  <si>
    <t>Mathema Premium Aparthotel</t>
  </si>
  <si>
    <t>8724.00</t>
  </si>
  <si>
    <t>Governor West Bay Suites &amp; Residences</t>
  </si>
  <si>
    <t>17448.00</t>
  </si>
  <si>
    <t>Best Western Plus Doha</t>
  </si>
  <si>
    <t>5331.00</t>
  </si>
  <si>
    <t>Century Hotel</t>
  </si>
  <si>
    <t>5089.00</t>
  </si>
  <si>
    <t>Fraser Suites Doha</t>
  </si>
  <si>
    <t>Banana Island Resort Doha By Anantara</t>
  </si>
  <si>
    <t>23904.00</t>
  </si>
  <si>
    <t>Safir Hotel Doha</t>
  </si>
  <si>
    <t>3218.00</t>
  </si>
  <si>
    <t>Regency Sealine Camp</t>
  </si>
  <si>
    <t>12602.00</t>
  </si>
  <si>
    <t>Zubarah Hotel</t>
  </si>
  <si>
    <t>5797.00</t>
  </si>
  <si>
    <t>Centro Capital Doha By Rotana</t>
  </si>
  <si>
    <t>4779.00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</si>
</sst>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7755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HYPERLINK("https://hotelmonitor-cachepage.eclerx.com/savepage/tk_15444260765196216_sr_8423.html","info")</f>
        <v/>
      </c>
      <c r="AA2" t="n">
        <v>-6797815</v>
      </c>
      <c r="AB2" t="s"/>
      <c r="AC2" t="s"/>
      <c r="AD2" t="s"/>
      <c r="AE2" t="s"/>
      <c r="AF2" t="s"/>
      <c r="AG2" t="s"/>
      <c r="AH2" t="s"/>
      <c r="AI2" t="s"/>
      <c r="AJ2" t="s"/>
      <c r="AK2" t="s">
        <v>86</v>
      </c>
      <c r="AL2" t="s"/>
      <c r="AM2" t="s"/>
      <c r="AN2" t="s"/>
      <c r="AO2" t="s"/>
      <c r="AP2" t="n">
        <v>96</v>
      </c>
      <c r="AQ2" t="s">
        <v>87</v>
      </c>
      <c r="AR2" t="s"/>
      <c r="AS2" t="s"/>
      <c r="AT2" t="s"/>
      <c r="AU2" t="s"/>
      <c r="AV2" t="s"/>
      <c r="AW2" t="s"/>
      <c r="AX2" t="s"/>
      <c r="AY2" t="n">
        <v>6797815</v>
      </c>
      <c r="AZ2" t="s"/>
      <c r="BA2" t="s"/>
      <c r="BB2" t="s"/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88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89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16479</v>
      </c>
      <c r="L3" t="s">
        <v>77</v>
      </c>
      <c r="M3" t="s"/>
      <c r="N3" t="s">
        <v>78</v>
      </c>
      <c r="O3" t="s">
        <v>79</v>
      </c>
      <c r="P3" t="s">
        <v>89</v>
      </c>
      <c r="Q3" t="s"/>
      <c r="R3" t="s">
        <v>80</v>
      </c>
      <c r="S3" t="s">
        <v>90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HYPERLINK("https://hotelmonitor-cachepage.eclerx.com/savepage/tk_15444260703244216_sr_8423.html","info")</f>
        <v/>
      </c>
      <c r="AA3" t="n">
        <v>-6797832</v>
      </c>
      <c r="AB3" t="s"/>
      <c r="AC3" t="s"/>
      <c r="AD3" t="s"/>
      <c r="AE3" t="s"/>
      <c r="AF3" t="s"/>
      <c r="AG3" t="s"/>
      <c r="AH3" t="s"/>
      <c r="AI3" t="s"/>
      <c r="AJ3" t="s"/>
      <c r="AK3" t="s">
        <v>86</v>
      </c>
      <c r="AL3" t="s"/>
      <c r="AM3" t="s"/>
      <c r="AN3" t="s"/>
      <c r="AO3" t="s"/>
      <c r="AP3" t="n">
        <v>41</v>
      </c>
      <c r="AQ3" t="s">
        <v>87</v>
      </c>
      <c r="AR3" t="s"/>
      <c r="AS3" t="s"/>
      <c r="AT3" t="s"/>
      <c r="AU3" t="s"/>
      <c r="AV3" t="s"/>
      <c r="AW3" t="s"/>
      <c r="AX3" t="s"/>
      <c r="AY3" t="n">
        <v>6797832</v>
      </c>
      <c r="AZ3" t="s"/>
      <c r="BA3" t="s"/>
      <c r="BB3" t="s"/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88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91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5913</v>
      </c>
      <c r="L4" t="s">
        <v>77</v>
      </c>
      <c r="M4" t="s"/>
      <c r="N4" t="s">
        <v>78</v>
      </c>
      <c r="O4" t="s">
        <v>79</v>
      </c>
      <c r="P4" t="s">
        <v>91</v>
      </c>
      <c r="Q4" t="s"/>
      <c r="R4" t="s">
        <v>80</v>
      </c>
      <c r="S4" t="s">
        <v>92</v>
      </c>
      <c r="T4" t="s">
        <v>82</v>
      </c>
      <c r="U4" t="s">
        <v>83</v>
      </c>
      <c r="V4" t="s"/>
      <c r="W4" t="s">
        <v>84</v>
      </c>
      <c r="X4" t="s"/>
      <c r="Y4" t="s">
        <v>85</v>
      </c>
      <c r="Z4">
        <f>HYPERLINK("https://hotelmonitor-cachepage.eclerx.com/savepage/tk_15444260712940617_sr_8423.html","info")</f>
        <v/>
      </c>
      <c r="AA4" t="n">
        <v>-6797847</v>
      </c>
      <c r="AB4" t="s"/>
      <c r="AC4" t="s"/>
      <c r="AD4" t="s"/>
      <c r="AE4" t="s"/>
      <c r="AF4" t="s"/>
      <c r="AG4" t="s"/>
      <c r="AH4" t="s"/>
      <c r="AI4" t="s"/>
      <c r="AJ4" t="s"/>
      <c r="AK4" t="s">
        <v>86</v>
      </c>
      <c r="AL4" t="s"/>
      <c r="AM4" t="s"/>
      <c r="AN4" t="s"/>
      <c r="AO4" t="s"/>
      <c r="AP4" t="n">
        <v>54</v>
      </c>
      <c r="AQ4" t="s">
        <v>87</v>
      </c>
      <c r="AR4" t="s"/>
      <c r="AS4" t="s"/>
      <c r="AT4" t="s"/>
      <c r="AU4" t="s"/>
      <c r="AV4" t="s"/>
      <c r="AW4" t="s"/>
      <c r="AX4" t="s"/>
      <c r="AY4" t="n">
        <v>6797847</v>
      </c>
      <c r="AZ4" t="s"/>
      <c r="BA4" t="s"/>
      <c r="BB4" t="s"/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88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4798</v>
      </c>
      <c r="L5" t="s">
        <v>77</v>
      </c>
      <c r="M5" t="s"/>
      <c r="N5" t="s">
        <v>78</v>
      </c>
      <c r="O5" t="s">
        <v>79</v>
      </c>
      <c r="P5" t="s">
        <v>93</v>
      </c>
      <c r="Q5" t="s"/>
      <c r="R5" t="s">
        <v>80</v>
      </c>
      <c r="S5" t="s">
        <v>94</v>
      </c>
      <c r="T5" t="s">
        <v>82</v>
      </c>
      <c r="U5" t="s">
        <v>83</v>
      </c>
      <c r="V5" t="s"/>
      <c r="W5" t="s">
        <v>84</v>
      </c>
      <c r="X5" t="s"/>
      <c r="Y5" t="s">
        <v>85</v>
      </c>
      <c r="Z5">
        <f>HYPERLINK("https://hotelmonitor-cachepage.eclerx.com/savepage/tk_15444260694220204_sr_8423.html","info")</f>
        <v/>
      </c>
      <c r="AA5" t="n">
        <v>-6797792</v>
      </c>
      <c r="AB5" t="s"/>
      <c r="AC5" t="s"/>
      <c r="AD5" t="s"/>
      <c r="AE5" t="s"/>
      <c r="AF5" t="s"/>
      <c r="AG5" t="s"/>
      <c r="AH5" t="s"/>
      <c r="AI5" t="s"/>
      <c r="AJ5" t="s"/>
      <c r="AK5" t="s">
        <v>86</v>
      </c>
      <c r="AL5" t="s"/>
      <c r="AM5" t="s"/>
      <c r="AN5" t="s"/>
      <c r="AO5" t="s"/>
      <c r="AP5" t="n">
        <v>30</v>
      </c>
      <c r="AQ5" t="s">
        <v>87</v>
      </c>
      <c r="AR5" t="s"/>
      <c r="AS5" t="s"/>
      <c r="AT5" t="s"/>
      <c r="AU5" t="s"/>
      <c r="AV5" t="s"/>
      <c r="AW5" t="s"/>
      <c r="AX5" t="s"/>
      <c r="AY5" t="n">
        <v>6797792</v>
      </c>
      <c r="AZ5" t="s"/>
      <c r="BA5" t="s"/>
      <c r="BB5" t="s"/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88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14540</v>
      </c>
      <c r="L6" t="s">
        <v>77</v>
      </c>
      <c r="M6" t="s"/>
      <c r="N6" t="s">
        <v>78</v>
      </c>
      <c r="O6" t="s">
        <v>79</v>
      </c>
      <c r="P6" t="s">
        <v>95</v>
      </c>
      <c r="Q6" t="s"/>
      <c r="R6" t="s">
        <v>80</v>
      </c>
      <c r="S6" t="s">
        <v>96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HYPERLINK("https://hotelmonitor-cachepage.eclerx.com/savepage/tk_15444260709934707_sr_8423.html","info")</f>
        <v/>
      </c>
      <c r="AA6" t="n">
        <v>-6797820</v>
      </c>
      <c r="AB6" t="s"/>
      <c r="AC6" t="s"/>
      <c r="AD6" t="s"/>
      <c r="AE6" t="s"/>
      <c r="AF6" t="s"/>
      <c r="AG6" t="s"/>
      <c r="AH6" t="s"/>
      <c r="AI6" t="s"/>
      <c r="AJ6" t="s"/>
      <c r="AK6" t="s">
        <v>86</v>
      </c>
      <c r="AL6" t="s"/>
      <c r="AM6" t="s"/>
      <c r="AN6" t="s"/>
      <c r="AO6" t="s"/>
      <c r="AP6" t="n">
        <v>50</v>
      </c>
      <c r="AQ6" t="s">
        <v>87</v>
      </c>
      <c r="AR6" t="s"/>
      <c r="AS6" t="s"/>
      <c r="AT6" t="s"/>
      <c r="AU6" t="s"/>
      <c r="AV6" t="s"/>
      <c r="AW6" t="s"/>
      <c r="AX6" t="s"/>
      <c r="AY6" t="n">
        <v>6797820</v>
      </c>
      <c r="AZ6" t="s"/>
      <c r="BA6" t="s"/>
      <c r="BB6" t="s"/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88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17534</v>
      </c>
      <c r="L7" t="s">
        <v>77</v>
      </c>
      <c r="M7" t="s"/>
      <c r="N7" t="s">
        <v>78</v>
      </c>
      <c r="O7" t="s">
        <v>79</v>
      </c>
      <c r="P7" t="s">
        <v>97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HYPERLINK("https://hotelmonitor-cachepage.eclerx.com/savepage/tk_15444260683212183_sr_8423.html","info")</f>
        <v/>
      </c>
      <c r="AA7" t="n">
        <v>-6797827</v>
      </c>
      <c r="AB7" t="s"/>
      <c r="AC7" t="s"/>
      <c r="AD7" t="s"/>
      <c r="AE7" t="s"/>
      <c r="AF7" t="s"/>
      <c r="AG7" t="s"/>
      <c r="AH7" t="s"/>
      <c r="AI7" t="s"/>
      <c r="AJ7" t="s"/>
      <c r="AK7" t="s">
        <v>86</v>
      </c>
      <c r="AL7" t="s"/>
      <c r="AM7" t="s"/>
      <c r="AN7" t="s"/>
      <c r="AO7" t="s"/>
      <c r="AP7" t="n">
        <v>14</v>
      </c>
      <c r="AQ7" t="s">
        <v>87</v>
      </c>
      <c r="AR7" t="s"/>
      <c r="AS7" t="s"/>
      <c r="AT7" t="s"/>
      <c r="AU7" t="s"/>
      <c r="AV7" t="s"/>
      <c r="AW7" t="s"/>
      <c r="AX7" t="s"/>
      <c r="AY7" t="n">
        <v>6797827</v>
      </c>
      <c r="AZ7" t="s"/>
      <c r="BA7" t="s"/>
      <c r="BB7" t="s"/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88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99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2811</v>
      </c>
      <c r="L8" t="s">
        <v>77</v>
      </c>
      <c r="M8" t="s"/>
      <c r="N8" t="s">
        <v>78</v>
      </c>
      <c r="O8" t="s">
        <v>79</v>
      </c>
      <c r="P8" t="s">
        <v>99</v>
      </c>
      <c r="Q8" t="s"/>
      <c r="R8" t="s">
        <v>80</v>
      </c>
      <c r="S8" t="s">
        <v>100</v>
      </c>
      <c r="T8" t="s">
        <v>82</v>
      </c>
      <c r="U8" t="s">
        <v>83</v>
      </c>
      <c r="V8" t="s"/>
      <c r="W8" t="s">
        <v>84</v>
      </c>
      <c r="X8" t="s"/>
      <c r="Y8" t="s">
        <v>85</v>
      </c>
      <c r="Z8">
        <f>HYPERLINK("https://hotelmonitor-cachepage.eclerx.com/savepage/tk_1544426076647452_sr_8423.html","info")</f>
        <v/>
      </c>
      <c r="AA8" t="n">
        <v>-6797842</v>
      </c>
      <c r="AB8" t="s"/>
      <c r="AC8" t="s"/>
      <c r="AD8" t="s"/>
      <c r="AE8" t="s"/>
      <c r="AF8" t="s"/>
      <c r="AG8" t="s"/>
      <c r="AH8" t="s"/>
      <c r="AI8" t="s"/>
      <c r="AJ8" t="s"/>
      <c r="AK8" t="s">
        <v>86</v>
      </c>
      <c r="AL8" t="s"/>
      <c r="AM8" t="s"/>
      <c r="AN8" t="s"/>
      <c r="AO8" t="s"/>
      <c r="AP8" t="n">
        <v>97</v>
      </c>
      <c r="AQ8" t="s">
        <v>87</v>
      </c>
      <c r="AR8" t="s"/>
      <c r="AS8" t="s"/>
      <c r="AT8" t="s"/>
      <c r="AU8" t="s"/>
      <c r="AV8" t="s"/>
      <c r="AW8" t="s"/>
      <c r="AX8" t="s"/>
      <c r="AY8" t="n">
        <v>6797842</v>
      </c>
      <c r="AZ8" t="s"/>
      <c r="BA8" t="s"/>
      <c r="BB8" t="s"/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88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101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11123</v>
      </c>
      <c r="L9" t="s">
        <v>77</v>
      </c>
      <c r="M9" t="s"/>
      <c r="N9" t="s">
        <v>78</v>
      </c>
      <c r="O9" t="s">
        <v>79</v>
      </c>
      <c r="P9" t="s">
        <v>101</v>
      </c>
      <c r="Q9" t="s"/>
      <c r="R9" t="s">
        <v>80</v>
      </c>
      <c r="S9" t="s">
        <v>102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HYPERLINK("https://hotelmonitor-cachepage.eclerx.com/savepage/tk_15444260676551664_sr_8423.html","info")</f>
        <v/>
      </c>
      <c r="AA9" t="n">
        <v>-6797849</v>
      </c>
      <c r="AB9" t="s"/>
      <c r="AC9" t="s"/>
      <c r="AD9" t="s"/>
      <c r="AE9" t="s"/>
      <c r="AF9" t="s"/>
      <c r="AG9" t="s"/>
      <c r="AH9" t="s"/>
      <c r="AI9" t="s"/>
      <c r="AJ9" t="s"/>
      <c r="AK9" t="s">
        <v>86</v>
      </c>
      <c r="AL9" t="s"/>
      <c r="AM9" t="s"/>
      <c r="AN9" t="s"/>
      <c r="AO9" t="s"/>
      <c r="AP9" t="n">
        <v>6</v>
      </c>
      <c r="AQ9" t="s">
        <v>87</v>
      </c>
      <c r="AR9" t="s"/>
      <c r="AS9" t="s"/>
      <c r="AT9" t="s"/>
      <c r="AU9" t="s"/>
      <c r="AV9" t="s"/>
      <c r="AW9" t="s"/>
      <c r="AX9" t="s"/>
      <c r="AY9" t="n">
        <v>6797849</v>
      </c>
      <c r="AZ9" t="s"/>
      <c r="BA9" t="s"/>
      <c r="BB9" t="s"/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88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103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5246</v>
      </c>
      <c r="L10" t="s">
        <v>77</v>
      </c>
      <c r="M10" t="s"/>
      <c r="N10" t="s">
        <v>78</v>
      </c>
      <c r="O10" t="s">
        <v>79</v>
      </c>
      <c r="P10" t="s">
        <v>103</v>
      </c>
      <c r="Q10" t="s"/>
      <c r="R10" t="s">
        <v>80</v>
      </c>
      <c r="S10" t="s">
        <v>104</v>
      </c>
      <c r="T10" t="s">
        <v>82</v>
      </c>
      <c r="U10" t="s">
        <v>83</v>
      </c>
      <c r="V10" t="s"/>
      <c r="W10" t="s">
        <v>84</v>
      </c>
      <c r="X10" t="s"/>
      <c r="Y10" t="s">
        <v>85</v>
      </c>
      <c r="Z10">
        <f>HYPERLINK("https://hotelmonitor-cachepage.eclerx.com/savepage/tk_15444260679500628_sr_8423.html","info")</f>
        <v/>
      </c>
      <c r="AA10" t="n">
        <v>-6797831</v>
      </c>
      <c r="AB10" t="s"/>
      <c r="AC10" t="s"/>
      <c r="AD10" t="s"/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/>
      <c r="AO10" t="s"/>
      <c r="AP10" t="n">
        <v>10</v>
      </c>
      <c r="AQ10" t="s">
        <v>87</v>
      </c>
      <c r="AR10" t="s"/>
      <c r="AS10" t="s"/>
      <c r="AT10" t="s"/>
      <c r="AU10" t="s"/>
      <c r="AV10" t="s"/>
      <c r="AW10" t="s"/>
      <c r="AX10" t="s"/>
      <c r="AY10" t="n">
        <v>6797831</v>
      </c>
      <c r="AZ10" t="s"/>
      <c r="BA10" t="s"/>
      <c r="BB10" t="s"/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88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105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2962</v>
      </c>
      <c r="L11" t="s">
        <v>77</v>
      </c>
      <c r="M11" t="s"/>
      <c r="N11" t="s">
        <v>78</v>
      </c>
      <c r="O11" t="s">
        <v>79</v>
      </c>
      <c r="P11" t="s">
        <v>105</v>
      </c>
      <c r="Q11" t="s"/>
      <c r="R11" t="s">
        <v>80</v>
      </c>
      <c r="S11" t="s">
        <v>106</v>
      </c>
      <c r="T11" t="s">
        <v>82</v>
      </c>
      <c r="U11" t="s">
        <v>83</v>
      </c>
      <c r="V11" t="s"/>
      <c r="W11" t="s">
        <v>84</v>
      </c>
      <c r="X11" t="s"/>
      <c r="Y11" t="s">
        <v>85</v>
      </c>
      <c r="Z11">
        <f>HYPERLINK("https://hotelmonitor-cachepage.eclerx.com/savepage/tk_15444260709268336_sr_8423.html","info")</f>
        <v/>
      </c>
      <c r="AA11" t="n">
        <v>-6797856</v>
      </c>
      <c r="AB11" t="s"/>
      <c r="AC11" t="s"/>
      <c r="AD11" t="s"/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/>
      <c r="AO11" t="s"/>
      <c r="AP11" t="n">
        <v>49</v>
      </c>
      <c r="AQ11" t="s">
        <v>87</v>
      </c>
      <c r="AR11" t="s"/>
      <c r="AS11" t="s"/>
      <c r="AT11" t="s"/>
      <c r="AU11" t="s"/>
      <c r="AV11" t="s"/>
      <c r="AW11" t="s"/>
      <c r="AX11" t="s"/>
      <c r="AY11" t="n">
        <v>6797856</v>
      </c>
      <c r="AZ11" t="s"/>
      <c r="BA11" t="s"/>
      <c r="BB11" t="s"/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88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6587</v>
      </c>
      <c r="L12" t="s">
        <v>77</v>
      </c>
      <c r="M12" t="s"/>
      <c r="N12" t="s">
        <v>78</v>
      </c>
      <c r="O12" t="s">
        <v>79</v>
      </c>
      <c r="P12" t="s">
        <v>107</v>
      </c>
      <c r="Q12" t="s"/>
      <c r="R12" t="s">
        <v>80</v>
      </c>
      <c r="S12" t="s">
        <v>108</v>
      </c>
      <c r="T12" t="s">
        <v>82</v>
      </c>
      <c r="U12" t="s">
        <v>83</v>
      </c>
      <c r="V12" t="s"/>
      <c r="W12" t="s">
        <v>84</v>
      </c>
      <c r="X12" t="s"/>
      <c r="Y12" t="s">
        <v>85</v>
      </c>
      <c r="Z12">
        <f>HYPERLINK("https://hotelmonitor-cachepage.eclerx.com/savepage/tk_15444260692435699_sr_8423.html","info")</f>
        <v/>
      </c>
      <c r="AA12" t="n">
        <v>-6797872</v>
      </c>
      <c r="AB12" t="s"/>
      <c r="AC12" t="s"/>
      <c r="AD12" t="s"/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/>
      <c r="AO12" t="s"/>
      <c r="AP12" t="n">
        <v>27</v>
      </c>
      <c r="AQ12" t="s">
        <v>87</v>
      </c>
      <c r="AR12" t="s"/>
      <c r="AS12" t="s"/>
      <c r="AT12" t="s"/>
      <c r="AU12" t="s"/>
      <c r="AV12" t="s"/>
      <c r="AW12" t="s"/>
      <c r="AX12" t="s"/>
      <c r="AY12" t="n">
        <v>6797872</v>
      </c>
      <c r="AZ12" t="s"/>
      <c r="BA12" t="s"/>
      <c r="BB12" t="s"/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88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109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9694</v>
      </c>
      <c r="L13" t="s">
        <v>77</v>
      </c>
      <c r="M13" t="s"/>
      <c r="N13" t="s">
        <v>78</v>
      </c>
      <c r="O13" t="s">
        <v>79</v>
      </c>
      <c r="P13" t="s">
        <v>109</v>
      </c>
      <c r="Q13" t="s"/>
      <c r="R13" t="s">
        <v>80</v>
      </c>
      <c r="S13" t="s">
        <v>110</v>
      </c>
      <c r="T13" t="s">
        <v>82</v>
      </c>
      <c r="U13" t="s">
        <v>83</v>
      </c>
      <c r="V13" t="s"/>
      <c r="W13" t="s">
        <v>84</v>
      </c>
      <c r="X13" t="s"/>
      <c r="Y13" t="s">
        <v>85</v>
      </c>
      <c r="Z13">
        <f>HYPERLINK("https://hotelmonitor-cachepage.eclerx.com/savepage/tk_15444260719747913_sr_8423.html","info")</f>
        <v/>
      </c>
      <c r="AA13" t="n">
        <v>-6797867</v>
      </c>
      <c r="AB13" t="s"/>
      <c r="AC13" t="s"/>
      <c r="AD13" t="s"/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/>
      <c r="AO13" t="s"/>
      <c r="AP13" t="n">
        <v>59</v>
      </c>
      <c r="AQ13" t="s">
        <v>87</v>
      </c>
      <c r="AR13" t="s"/>
      <c r="AS13" t="s"/>
      <c r="AT13" t="s"/>
      <c r="AU13" t="s"/>
      <c r="AV13" t="s"/>
      <c r="AW13" t="s"/>
      <c r="AX13" t="s"/>
      <c r="AY13" t="n">
        <v>6797867</v>
      </c>
      <c r="AZ13" t="s"/>
      <c r="BA13" t="s"/>
      <c r="BB13" t="s"/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88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111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11167</v>
      </c>
      <c r="L14" t="s">
        <v>77</v>
      </c>
      <c r="M14" t="s"/>
      <c r="N14" t="s">
        <v>78</v>
      </c>
      <c r="O14" t="s">
        <v>79</v>
      </c>
      <c r="P14" t="s">
        <v>111</v>
      </c>
      <c r="Q14" t="s"/>
      <c r="R14" t="s">
        <v>80</v>
      </c>
      <c r="S14" t="s">
        <v>112</v>
      </c>
      <c r="T14" t="s">
        <v>82</v>
      </c>
      <c r="U14" t="s">
        <v>83</v>
      </c>
      <c r="V14" t="s"/>
      <c r="W14" t="s">
        <v>84</v>
      </c>
      <c r="X14" t="s"/>
      <c r="Y14" t="s">
        <v>85</v>
      </c>
      <c r="Z14">
        <f>HYPERLINK("https://hotelmonitor-cachepage.eclerx.com/savepage/tk_1544426076868994_sr_8423.html","info")</f>
        <v/>
      </c>
      <c r="AA14" t="n">
        <v>-6797855</v>
      </c>
      <c r="AB14" t="s"/>
      <c r="AC14" t="s"/>
      <c r="AD14" t="s"/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/>
      <c r="AO14" t="s"/>
      <c r="AP14" t="n">
        <v>99</v>
      </c>
      <c r="AQ14" t="s">
        <v>87</v>
      </c>
      <c r="AR14" t="s"/>
      <c r="AS14" t="s"/>
      <c r="AT14" t="s"/>
      <c r="AU14" t="s"/>
      <c r="AV14" t="s"/>
      <c r="AW14" t="s"/>
      <c r="AX14" t="s"/>
      <c r="AY14" t="n">
        <v>6797855</v>
      </c>
      <c r="AZ14" t="s"/>
      <c r="BA14" t="s"/>
      <c r="BB14" t="s"/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88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113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70511</v>
      </c>
      <c r="L15" t="s">
        <v>77</v>
      </c>
      <c r="M15" t="s"/>
      <c r="N15" t="s">
        <v>78</v>
      </c>
      <c r="O15" t="s">
        <v>79</v>
      </c>
      <c r="P15" t="s">
        <v>113</v>
      </c>
      <c r="Q15" t="s"/>
      <c r="R15" t="s">
        <v>80</v>
      </c>
      <c r="S15" t="s">
        <v>114</v>
      </c>
      <c r="T15" t="s">
        <v>82</v>
      </c>
      <c r="U15" t="s">
        <v>83</v>
      </c>
      <c r="V15" t="s"/>
      <c r="W15" t="s">
        <v>84</v>
      </c>
      <c r="X15" t="s"/>
      <c r="Y15" t="s">
        <v>85</v>
      </c>
      <c r="Z15">
        <f>HYPERLINK("https://hotelmonitor-cachepage.eclerx.com/savepage/tk_15444260685769196_sr_8423.html","info")</f>
        <v/>
      </c>
      <c r="AA15" t="n">
        <v>-6797852</v>
      </c>
      <c r="AB15" t="s"/>
      <c r="AC15" t="s"/>
      <c r="AD15" t="s"/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/>
      <c r="AO15" t="s"/>
      <c r="AP15" t="n">
        <v>17</v>
      </c>
      <c r="AQ15" t="s">
        <v>87</v>
      </c>
      <c r="AR15" t="s"/>
      <c r="AS15" t="s"/>
      <c r="AT15" t="s"/>
      <c r="AU15" t="s"/>
      <c r="AV15" t="s"/>
      <c r="AW15" t="s"/>
      <c r="AX15" t="s"/>
      <c r="AY15" t="n">
        <v>6797852</v>
      </c>
      <c r="AZ15" t="s"/>
      <c r="BA15" t="s"/>
      <c r="BB15" t="s"/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88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115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26173</v>
      </c>
      <c r="L16" t="s">
        <v>77</v>
      </c>
      <c r="M16" t="s"/>
      <c r="N16" t="s">
        <v>78</v>
      </c>
      <c r="O16" t="s">
        <v>79</v>
      </c>
      <c r="P16" t="s">
        <v>115</v>
      </c>
      <c r="Q16" t="s"/>
      <c r="R16" t="s">
        <v>80</v>
      </c>
      <c r="S16" t="s">
        <v>116</v>
      </c>
      <c r="T16" t="s">
        <v>82</v>
      </c>
      <c r="U16" t="s">
        <v>83</v>
      </c>
      <c r="V16" t="s"/>
      <c r="W16" t="s">
        <v>84</v>
      </c>
      <c r="X16" t="s"/>
      <c r="Y16" t="s">
        <v>85</v>
      </c>
      <c r="Z16">
        <f>HYPERLINK("https://hotelmonitor-cachepage.eclerx.com/savepage/tk_15444260681337059_sr_8423.html","info")</f>
        <v/>
      </c>
      <c r="AA16" t="n">
        <v>-6797835</v>
      </c>
      <c r="AB16" t="s"/>
      <c r="AC16" t="s"/>
      <c r="AD16" t="s"/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/>
      <c r="AO16" t="s"/>
      <c r="AP16" t="n">
        <v>13</v>
      </c>
      <c r="AQ16" t="s">
        <v>87</v>
      </c>
      <c r="AR16" t="s"/>
      <c r="AS16" t="s"/>
      <c r="AT16" t="s"/>
      <c r="AU16" t="s"/>
      <c r="AV16" t="s"/>
      <c r="AW16" t="s"/>
      <c r="AX16" t="s"/>
      <c r="AY16" t="n">
        <v>6797835</v>
      </c>
      <c r="AZ16" t="s"/>
      <c r="BA16" t="s"/>
      <c r="BB16" t="s"/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88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117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4459</v>
      </c>
      <c r="L17" t="s">
        <v>77</v>
      </c>
      <c r="M17" t="s"/>
      <c r="N17" t="s">
        <v>78</v>
      </c>
      <c r="O17" t="s">
        <v>79</v>
      </c>
      <c r="P17" t="s">
        <v>117</v>
      </c>
      <c r="Q17" t="s"/>
      <c r="R17" t="s">
        <v>80</v>
      </c>
      <c r="S17" t="s">
        <v>118</v>
      </c>
      <c r="T17" t="s">
        <v>82</v>
      </c>
      <c r="U17" t="s">
        <v>83</v>
      </c>
      <c r="V17" t="s"/>
      <c r="W17" t="s">
        <v>84</v>
      </c>
      <c r="X17" t="s"/>
      <c r="Y17" t="s">
        <v>85</v>
      </c>
      <c r="Z17">
        <f>HYPERLINK("https://hotelmonitor-cachepage.eclerx.com/savepage/tk_15444260731884158_sr_8423.html","info")</f>
        <v/>
      </c>
      <c r="AA17" t="n">
        <v>-6797811</v>
      </c>
      <c r="AB17" t="s"/>
      <c r="AC17" t="s"/>
      <c r="AD17" t="s"/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/>
      <c r="AO17" t="s"/>
      <c r="AP17" t="n">
        <v>68</v>
      </c>
      <c r="AQ17" t="s">
        <v>87</v>
      </c>
      <c r="AR17" t="s"/>
      <c r="AS17" t="s"/>
      <c r="AT17" t="s"/>
      <c r="AU17" t="s"/>
      <c r="AV17" t="s"/>
      <c r="AW17" t="s"/>
      <c r="AX17" t="s"/>
      <c r="AY17" t="n">
        <v>6797811</v>
      </c>
      <c r="AZ17" t="s"/>
      <c r="BA17" t="s"/>
      <c r="BB17" t="s"/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88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119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13018</v>
      </c>
      <c r="L18" t="s">
        <v>77</v>
      </c>
      <c r="M18" t="s"/>
      <c r="N18" t="s">
        <v>78</v>
      </c>
      <c r="O18" t="s">
        <v>79</v>
      </c>
      <c r="P18" t="s">
        <v>119</v>
      </c>
      <c r="Q18" t="s"/>
      <c r="R18" t="s">
        <v>80</v>
      </c>
      <c r="S18" t="s">
        <v>120</v>
      </c>
      <c r="T18" t="s">
        <v>82</v>
      </c>
      <c r="U18" t="s">
        <v>83</v>
      </c>
      <c r="V18" t="s"/>
      <c r="W18" t="s">
        <v>84</v>
      </c>
      <c r="X18" t="s"/>
      <c r="Y18" t="s">
        <v>85</v>
      </c>
      <c r="Z18">
        <f>HYPERLINK("https://hotelmonitor-cachepage.eclerx.com/savepage/tk_15444260723025649_sr_8423.html","info")</f>
        <v/>
      </c>
      <c r="AA18" t="n">
        <v>-6797817</v>
      </c>
      <c r="AB18" t="s"/>
      <c r="AC18" t="s"/>
      <c r="AD18" t="s"/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/>
      <c r="AO18" t="s"/>
      <c r="AP18" t="n">
        <v>62</v>
      </c>
      <c r="AQ18" t="s">
        <v>87</v>
      </c>
      <c r="AR18" t="s"/>
      <c r="AS18" t="s"/>
      <c r="AT18" t="s"/>
      <c r="AU18" t="s"/>
      <c r="AV18" t="s"/>
      <c r="AW18" t="s"/>
      <c r="AX18" t="s"/>
      <c r="AY18" t="n">
        <v>6797817</v>
      </c>
      <c r="AZ18" t="s"/>
      <c r="BA18" t="s"/>
      <c r="BB18" t="s"/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88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121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7316</v>
      </c>
      <c r="L19" t="s">
        <v>77</v>
      </c>
      <c r="M19" t="s"/>
      <c r="N19" t="s">
        <v>78</v>
      </c>
      <c r="O19" t="s">
        <v>79</v>
      </c>
      <c r="P19" t="s">
        <v>121</v>
      </c>
      <c r="Q19" t="s"/>
      <c r="R19" t="s">
        <v>80</v>
      </c>
      <c r="S19" t="s">
        <v>122</v>
      </c>
      <c r="T19" t="s">
        <v>82</v>
      </c>
      <c r="U19" t="s">
        <v>83</v>
      </c>
      <c r="V19" t="s"/>
      <c r="W19" t="s">
        <v>84</v>
      </c>
      <c r="X19" t="s"/>
      <c r="Y19" t="s">
        <v>85</v>
      </c>
      <c r="Z19">
        <f>HYPERLINK("https://hotelmonitor-cachepage.eclerx.com/savepage/tk_15444260698568587_sr_8423.html","info")</f>
        <v/>
      </c>
      <c r="AA19" t="n">
        <v>-6797871</v>
      </c>
      <c r="AB19" t="s"/>
      <c r="AC19" t="s"/>
      <c r="AD19" t="s"/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/>
      <c r="AO19" t="s"/>
      <c r="AP19" t="n">
        <v>35</v>
      </c>
      <c r="AQ19" t="s">
        <v>87</v>
      </c>
      <c r="AR19" t="s"/>
      <c r="AS19" t="s"/>
      <c r="AT19" t="s"/>
      <c r="AU19" t="s"/>
      <c r="AV19" t="s"/>
      <c r="AW19" t="s"/>
      <c r="AX19" t="s"/>
      <c r="AY19" t="n">
        <v>6797871</v>
      </c>
      <c r="AZ19" t="s"/>
      <c r="BA19" t="s"/>
      <c r="BB19" t="s"/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88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3780</v>
      </c>
      <c r="L20" t="s">
        <v>77</v>
      </c>
      <c r="M20" t="s"/>
      <c r="N20" t="s">
        <v>78</v>
      </c>
      <c r="O20" t="s">
        <v>79</v>
      </c>
      <c r="P20" t="s">
        <v>123</v>
      </c>
      <c r="Q20" t="s"/>
      <c r="R20" t="s">
        <v>80</v>
      </c>
      <c r="S20" t="s">
        <v>124</v>
      </c>
      <c r="T20" t="s">
        <v>82</v>
      </c>
      <c r="U20" t="s">
        <v>83</v>
      </c>
      <c r="V20" t="s"/>
      <c r="W20" t="s">
        <v>84</v>
      </c>
      <c r="X20" t="s"/>
      <c r="Y20" t="s">
        <v>85</v>
      </c>
      <c r="Z20">
        <f>HYPERLINK("https://hotelmonitor-cachepage.eclerx.com/savepage/tk_15444260685246482_sr_8423.html","info")</f>
        <v/>
      </c>
      <c r="AA20" t="n">
        <v>-6797846</v>
      </c>
      <c r="AB20" t="s"/>
      <c r="AC20" t="s"/>
      <c r="AD20" t="s"/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/>
      <c r="AO20" t="s"/>
      <c r="AP20" t="n">
        <v>16</v>
      </c>
      <c r="AQ20" t="s">
        <v>87</v>
      </c>
      <c r="AR20" t="s"/>
      <c r="AS20" t="s"/>
      <c r="AT20" t="s"/>
      <c r="AU20" t="s"/>
      <c r="AV20" t="s"/>
      <c r="AW20" t="s"/>
      <c r="AX20" t="s"/>
      <c r="AY20" t="n">
        <v>6797846</v>
      </c>
      <c r="AZ20" t="s"/>
      <c r="BA20" t="s"/>
      <c r="BB20" t="s"/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88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6301</v>
      </c>
      <c r="L21" t="s">
        <v>77</v>
      </c>
      <c r="M21" t="s"/>
      <c r="N21" t="s">
        <v>78</v>
      </c>
      <c r="O21" t="s">
        <v>79</v>
      </c>
      <c r="P21" t="s">
        <v>125</v>
      </c>
      <c r="Q21" t="s"/>
      <c r="R21" t="s">
        <v>80</v>
      </c>
      <c r="S21" t="s">
        <v>126</v>
      </c>
      <c r="T21" t="s">
        <v>82</v>
      </c>
      <c r="U21" t="s">
        <v>83</v>
      </c>
      <c r="V21" t="s"/>
      <c r="W21" t="s">
        <v>84</v>
      </c>
      <c r="X21" t="s"/>
      <c r="Y21" t="s">
        <v>85</v>
      </c>
      <c r="Z21">
        <f>HYPERLINK("https://hotelmonitor-cachepage.eclerx.com/savepage/tk_1544426075949122_sr_8423.html","info")</f>
        <v/>
      </c>
      <c r="AA21" t="n">
        <v>-6797778</v>
      </c>
      <c r="AB21" t="s"/>
      <c r="AC21" t="s"/>
      <c r="AD21" t="s"/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/>
      <c r="AO21" t="s"/>
      <c r="AP21" t="n">
        <v>91</v>
      </c>
      <c r="AQ21" t="s">
        <v>87</v>
      </c>
      <c r="AR21" t="s"/>
      <c r="AS21" t="s"/>
      <c r="AT21" t="s"/>
      <c r="AU21" t="s"/>
      <c r="AV21" t="s"/>
      <c r="AW21" t="s"/>
      <c r="AX21" t="s"/>
      <c r="AY21" t="n">
        <v>6797778</v>
      </c>
      <c r="AZ21" t="s"/>
      <c r="BA21" t="s"/>
      <c r="BB21" t="s"/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88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127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4944</v>
      </c>
      <c r="L22" t="s">
        <v>77</v>
      </c>
      <c r="M22" t="s"/>
      <c r="N22" t="s">
        <v>78</v>
      </c>
      <c r="O22" t="s">
        <v>79</v>
      </c>
      <c r="P22" t="s">
        <v>127</v>
      </c>
      <c r="Q22" t="s"/>
      <c r="R22" t="s">
        <v>80</v>
      </c>
      <c r="S22" t="s">
        <v>128</v>
      </c>
      <c r="T22" t="s">
        <v>82</v>
      </c>
      <c r="U22" t="s">
        <v>83</v>
      </c>
      <c r="V22" t="s"/>
      <c r="W22" t="s">
        <v>84</v>
      </c>
      <c r="X22" t="s"/>
      <c r="Y22" t="s">
        <v>85</v>
      </c>
      <c r="Z22">
        <f>HYPERLINK("https://hotelmonitor-cachepage.eclerx.com/savepage/tk_15444260710522013_sr_8423.html","info")</f>
        <v/>
      </c>
      <c r="AA22" t="n">
        <v>-6797813</v>
      </c>
      <c r="AB22" t="s"/>
      <c r="AC22" t="s"/>
      <c r="AD22" t="s"/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/>
      <c r="AO22" t="s"/>
      <c r="AP22" t="n">
        <v>51</v>
      </c>
      <c r="AQ22" t="s">
        <v>87</v>
      </c>
      <c r="AR22" t="s"/>
      <c r="AS22" t="s"/>
      <c r="AT22" t="s"/>
      <c r="AU22" t="s"/>
      <c r="AV22" t="s"/>
      <c r="AW22" t="s"/>
      <c r="AX22" t="s"/>
      <c r="AY22" t="n">
        <v>6797813</v>
      </c>
      <c r="AZ22" t="s"/>
      <c r="BA22" t="s"/>
      <c r="BB22" t="s"/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88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129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3141</v>
      </c>
      <c r="L23" t="s">
        <v>77</v>
      </c>
      <c r="M23" t="s"/>
      <c r="N23" t="s">
        <v>78</v>
      </c>
      <c r="O23" t="s">
        <v>79</v>
      </c>
      <c r="P23" t="s">
        <v>129</v>
      </c>
      <c r="Q23" t="s"/>
      <c r="R23" t="s">
        <v>80</v>
      </c>
      <c r="S23" t="s">
        <v>130</v>
      </c>
      <c r="T23" t="s">
        <v>82</v>
      </c>
      <c r="U23" t="s">
        <v>83</v>
      </c>
      <c r="V23" t="s"/>
      <c r="W23" t="s">
        <v>84</v>
      </c>
      <c r="X23" t="s"/>
      <c r="Y23" t="s">
        <v>85</v>
      </c>
      <c r="Z23">
        <f>HYPERLINK("https://hotelmonitor-cachepage.eclerx.com/savepage/tk_15444260694852922_sr_8423.html","info")</f>
        <v/>
      </c>
      <c r="AA23" t="n">
        <v>-6797821</v>
      </c>
      <c r="AB23" t="s"/>
      <c r="AC23" t="s"/>
      <c r="AD23" t="s"/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/>
      <c r="AO23" t="s"/>
      <c r="AP23" t="n">
        <v>31</v>
      </c>
      <c r="AQ23" t="s">
        <v>87</v>
      </c>
      <c r="AR23" t="s"/>
      <c r="AS23" t="s"/>
      <c r="AT23" t="s"/>
      <c r="AU23" t="s"/>
      <c r="AV23" t="s"/>
      <c r="AW23" t="s"/>
      <c r="AX23" t="s"/>
      <c r="AY23" t="n">
        <v>6797821</v>
      </c>
      <c r="AZ23" t="s"/>
      <c r="BA23" t="s"/>
      <c r="BB23" t="s"/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88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131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12650</v>
      </c>
      <c r="L24" t="s">
        <v>77</v>
      </c>
      <c r="M24" t="s"/>
      <c r="N24" t="s">
        <v>78</v>
      </c>
      <c r="O24" t="s">
        <v>79</v>
      </c>
      <c r="P24" t="s">
        <v>131</v>
      </c>
      <c r="Q24" t="s"/>
      <c r="R24" t="s">
        <v>80</v>
      </c>
      <c r="S24" t="s">
        <v>132</v>
      </c>
      <c r="T24" t="s">
        <v>82</v>
      </c>
      <c r="U24" t="s">
        <v>83</v>
      </c>
      <c r="V24" t="s"/>
      <c r="W24" t="s">
        <v>84</v>
      </c>
      <c r="X24" t="s"/>
      <c r="Y24" t="s">
        <v>85</v>
      </c>
      <c r="Z24">
        <f>HYPERLINK("https://hotelmonitor-cachepage.eclerx.com/savepage/tk_15444260677049577_sr_8423.html","info")</f>
        <v/>
      </c>
      <c r="AA24" t="n">
        <v>-6797788</v>
      </c>
      <c r="AB24" t="s"/>
      <c r="AC24" t="s"/>
      <c r="AD24" t="s"/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/>
      <c r="AO24" t="s"/>
      <c r="AP24" t="n">
        <v>7</v>
      </c>
      <c r="AQ24" t="s">
        <v>87</v>
      </c>
      <c r="AR24" t="s"/>
      <c r="AS24" t="s"/>
      <c r="AT24" t="s"/>
      <c r="AU24" t="s"/>
      <c r="AV24" t="s"/>
      <c r="AW24" t="s"/>
      <c r="AX24" t="s"/>
      <c r="AY24" t="n">
        <v>6797788</v>
      </c>
      <c r="AZ24" t="s"/>
      <c r="BA24" t="s"/>
      <c r="BB24" t="s"/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88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133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3263</v>
      </c>
      <c r="L25" t="s">
        <v>77</v>
      </c>
      <c r="M25" t="s"/>
      <c r="N25" t="s">
        <v>78</v>
      </c>
      <c r="O25" t="s">
        <v>79</v>
      </c>
      <c r="P25" t="s">
        <v>133</v>
      </c>
      <c r="Q25" t="s"/>
      <c r="R25" t="s">
        <v>80</v>
      </c>
      <c r="S25" t="s">
        <v>134</v>
      </c>
      <c r="T25" t="s">
        <v>82</v>
      </c>
      <c r="U25" t="s">
        <v>83</v>
      </c>
      <c r="V25" t="s"/>
      <c r="W25" t="s">
        <v>84</v>
      </c>
      <c r="X25" t="s"/>
      <c r="Y25" t="s">
        <v>85</v>
      </c>
      <c r="Z25">
        <f>HYPERLINK("https://hotelmonitor-cachepage.eclerx.com/savepage/tk_15444260692978752_sr_8423.html","info")</f>
        <v/>
      </c>
      <c r="AA25" t="n">
        <v>-6797864</v>
      </c>
      <c r="AB25" t="s"/>
      <c r="AC25" t="s"/>
      <c r="AD25" t="s"/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/>
      <c r="AO25" t="s"/>
      <c r="AP25" t="n">
        <v>28</v>
      </c>
      <c r="AQ25" t="s">
        <v>87</v>
      </c>
      <c r="AR25" t="s"/>
      <c r="AS25" t="s"/>
      <c r="AT25" t="s"/>
      <c r="AU25" t="s"/>
      <c r="AV25" t="s"/>
      <c r="AW25" t="s"/>
      <c r="AX25" t="s"/>
      <c r="AY25" t="n">
        <v>6797864</v>
      </c>
      <c r="AZ25" t="s"/>
      <c r="BA25" t="s"/>
      <c r="BB25" t="s"/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88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135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5816</v>
      </c>
      <c r="L26" t="s">
        <v>77</v>
      </c>
      <c r="M26" t="s"/>
      <c r="N26" t="s">
        <v>78</v>
      </c>
      <c r="O26" t="s">
        <v>79</v>
      </c>
      <c r="P26" t="s">
        <v>135</v>
      </c>
      <c r="Q26" t="s"/>
      <c r="R26" t="s">
        <v>80</v>
      </c>
      <c r="S26" t="s">
        <v>136</v>
      </c>
      <c r="T26" t="s">
        <v>82</v>
      </c>
      <c r="U26" t="s">
        <v>83</v>
      </c>
      <c r="V26" t="s"/>
      <c r="W26" t="s">
        <v>84</v>
      </c>
      <c r="X26" t="s"/>
      <c r="Y26" t="s">
        <v>85</v>
      </c>
      <c r="Z26">
        <f>HYPERLINK("https://hotelmonitor-cachepage.eclerx.com/savepage/tk_15444260739447532_sr_8423.html","info")</f>
        <v/>
      </c>
      <c r="AA26" t="n">
        <v>-6797819</v>
      </c>
      <c r="AB26" t="s"/>
      <c r="AC26" t="s"/>
      <c r="AD26" t="s"/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/>
      <c r="AO26" t="s"/>
      <c r="AP26" t="n">
        <v>75</v>
      </c>
      <c r="AQ26" t="s">
        <v>87</v>
      </c>
      <c r="AR26" t="s"/>
      <c r="AS26" t="s"/>
      <c r="AT26" t="s"/>
      <c r="AU26" t="s"/>
      <c r="AV26" t="s"/>
      <c r="AW26" t="s"/>
      <c r="AX26" t="s"/>
      <c r="AY26" t="n">
        <v>6797819</v>
      </c>
      <c r="AZ26" t="s"/>
      <c r="BA26" t="s"/>
      <c r="BB26" t="s"/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88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97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17534</v>
      </c>
      <c r="L27" t="s">
        <v>77</v>
      </c>
      <c r="M27" t="s"/>
      <c r="N27" t="s">
        <v>78</v>
      </c>
      <c r="O27" t="s">
        <v>79</v>
      </c>
      <c r="P27" t="s">
        <v>97</v>
      </c>
      <c r="Q27" t="s"/>
      <c r="R27" t="s">
        <v>80</v>
      </c>
      <c r="S27" t="s">
        <v>98</v>
      </c>
      <c r="T27" t="s">
        <v>82</v>
      </c>
      <c r="U27" t="s">
        <v>83</v>
      </c>
      <c r="V27" t="s"/>
      <c r="W27" t="s">
        <v>84</v>
      </c>
      <c r="X27" t="s"/>
      <c r="Y27" t="s">
        <v>85</v>
      </c>
      <c r="Z27">
        <f>HYPERLINK("https://hotelmonitor-cachepage.eclerx.com/savepage/tk_15444260711197698_sr_8423.html","info")</f>
        <v/>
      </c>
      <c r="AA27" t="n">
        <v>-6797827</v>
      </c>
      <c r="AB27" t="s"/>
      <c r="AC27" t="s"/>
      <c r="AD27" t="s"/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/>
      <c r="AO27" t="s"/>
      <c r="AP27" t="n">
        <v>52</v>
      </c>
      <c r="AQ27" t="s">
        <v>87</v>
      </c>
      <c r="AR27" t="s"/>
      <c r="AS27" t="s"/>
      <c r="AT27" t="s"/>
      <c r="AU27" t="s"/>
      <c r="AV27" t="s"/>
      <c r="AW27" t="s"/>
      <c r="AX27" t="s"/>
      <c r="AY27" t="n">
        <v>6797827</v>
      </c>
      <c r="AZ27" t="s"/>
      <c r="BA27" t="s"/>
      <c r="BB27" t="s"/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88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137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7367</v>
      </c>
      <c r="L28" t="s">
        <v>77</v>
      </c>
      <c r="M28" t="s"/>
      <c r="N28" t="s">
        <v>78</v>
      </c>
      <c r="O28" t="s">
        <v>79</v>
      </c>
      <c r="P28" t="s">
        <v>137</v>
      </c>
      <c r="Q28" t="s"/>
      <c r="R28" t="s">
        <v>80</v>
      </c>
      <c r="S28" t="s">
        <v>138</v>
      </c>
      <c r="T28" t="s">
        <v>82</v>
      </c>
      <c r="U28" t="s">
        <v>83</v>
      </c>
      <c r="V28" t="s"/>
      <c r="W28" t="s">
        <v>84</v>
      </c>
      <c r="X28" t="s"/>
      <c r="Y28" t="s">
        <v>85</v>
      </c>
      <c r="Z28">
        <f>HYPERLINK("https://hotelmonitor-cachepage.eclerx.com/savepage/tk_15444260699401512_sr_8423.html","info")</f>
        <v/>
      </c>
      <c r="AA28" t="n">
        <v>-6797797</v>
      </c>
      <c r="AB28" t="s"/>
      <c r="AC28" t="s"/>
      <c r="AD28" t="s"/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/>
      <c r="AO28" t="s"/>
      <c r="AP28" t="n">
        <v>36</v>
      </c>
      <c r="AQ28" t="s">
        <v>87</v>
      </c>
      <c r="AR28" t="s"/>
      <c r="AS28" t="s"/>
      <c r="AT28" t="s"/>
      <c r="AU28" t="s"/>
      <c r="AV28" t="s"/>
      <c r="AW28" t="s"/>
      <c r="AX28" t="s"/>
      <c r="AY28" t="n">
        <v>6797797</v>
      </c>
      <c r="AZ28" t="s"/>
      <c r="BA28" t="s"/>
      <c r="BB28" t="s"/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88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139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4013</v>
      </c>
      <c r="L29" t="s">
        <v>77</v>
      </c>
      <c r="M29" t="s"/>
      <c r="N29" t="s">
        <v>78</v>
      </c>
      <c r="O29" t="s">
        <v>79</v>
      </c>
      <c r="P29" t="s">
        <v>139</v>
      </c>
      <c r="Q29" t="s"/>
      <c r="R29" t="s">
        <v>80</v>
      </c>
      <c r="S29" t="s">
        <v>140</v>
      </c>
      <c r="T29" t="s">
        <v>82</v>
      </c>
      <c r="U29" t="s">
        <v>83</v>
      </c>
      <c r="V29" t="s"/>
      <c r="W29" t="s">
        <v>84</v>
      </c>
      <c r="X29" t="s"/>
      <c r="Y29" t="s">
        <v>85</v>
      </c>
      <c r="Z29">
        <f>HYPERLINK("https://hotelmonitor-cachepage.eclerx.com/savepage/tk_1544426070388983_sr_8423.html","info")</f>
        <v/>
      </c>
      <c r="AA29" t="n">
        <v>-6797837</v>
      </c>
      <c r="AB29" t="s"/>
      <c r="AC29" t="s"/>
      <c r="AD29" t="s"/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/>
      <c r="AO29" t="s"/>
      <c r="AP29" t="n">
        <v>42</v>
      </c>
      <c r="AQ29" t="s">
        <v>87</v>
      </c>
      <c r="AR29" t="s"/>
      <c r="AS29" t="s"/>
      <c r="AT29" t="s"/>
      <c r="AU29" t="s"/>
      <c r="AV29" t="s"/>
      <c r="AW29" t="s"/>
      <c r="AX29" t="s"/>
      <c r="AY29" t="n">
        <v>6797837</v>
      </c>
      <c r="AZ29" t="s"/>
      <c r="BA29" t="s"/>
      <c r="BB29" t="s"/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88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4362</v>
      </c>
      <c r="L30" t="s">
        <v>77</v>
      </c>
      <c r="M30" t="s"/>
      <c r="N30" t="s">
        <v>78</v>
      </c>
      <c r="O30" t="s">
        <v>79</v>
      </c>
      <c r="P30" t="s">
        <v>141</v>
      </c>
      <c r="Q30" t="s"/>
      <c r="R30" t="s">
        <v>80</v>
      </c>
      <c r="S30" t="s">
        <v>142</v>
      </c>
      <c r="T30" t="s">
        <v>82</v>
      </c>
      <c r="U30" t="s">
        <v>83</v>
      </c>
      <c r="V30" t="s"/>
      <c r="W30" t="s">
        <v>84</v>
      </c>
      <c r="X30" t="s"/>
      <c r="Y30" t="s">
        <v>85</v>
      </c>
      <c r="Z30">
        <f>HYPERLINK("https://hotelmonitor-cachepage.eclerx.com/savepage/tk_1544426068888184_sr_8423.html","info")</f>
        <v/>
      </c>
      <c r="AA30" t="n">
        <v>-6797833</v>
      </c>
      <c r="AB30" t="s"/>
      <c r="AC30" t="s"/>
      <c r="AD30" t="s"/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/>
      <c r="AO30" t="s"/>
      <c r="AP30" t="n">
        <v>22</v>
      </c>
      <c r="AQ30" t="s">
        <v>87</v>
      </c>
      <c r="AR30" t="s"/>
      <c r="AS30" t="s"/>
      <c r="AT30" t="s"/>
      <c r="AU30" t="s"/>
      <c r="AV30" t="s"/>
      <c r="AW30" t="s"/>
      <c r="AX30" t="s"/>
      <c r="AY30" t="n">
        <v>6797833</v>
      </c>
      <c r="AZ30" t="s"/>
      <c r="BA30" t="s"/>
      <c r="BB30" t="s"/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88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143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10299</v>
      </c>
      <c r="L31" t="s">
        <v>77</v>
      </c>
      <c r="M31" t="s"/>
      <c r="N31" t="s">
        <v>78</v>
      </c>
      <c r="O31" t="s">
        <v>79</v>
      </c>
      <c r="P31" t="s">
        <v>143</v>
      </c>
      <c r="Q31" t="s"/>
      <c r="R31" t="s">
        <v>80</v>
      </c>
      <c r="S31" t="s">
        <v>144</v>
      </c>
      <c r="T31" t="s">
        <v>82</v>
      </c>
      <c r="U31" t="s">
        <v>83</v>
      </c>
      <c r="V31" t="s"/>
      <c r="W31" t="s">
        <v>84</v>
      </c>
      <c r="X31" t="s"/>
      <c r="Y31" t="s">
        <v>85</v>
      </c>
      <c r="Z31">
        <f>HYPERLINK("https://hotelmonitor-cachepage.eclerx.com/savepage/tk_15444260728600209_sr_8423.html","info")</f>
        <v/>
      </c>
      <c r="AA31" t="n">
        <v>-6797812</v>
      </c>
      <c r="AB31" t="s"/>
      <c r="AC31" t="s"/>
      <c r="AD31" t="s"/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/>
      <c r="AO31" t="s"/>
      <c r="AP31" t="n">
        <v>65</v>
      </c>
      <c r="AQ31" t="s">
        <v>87</v>
      </c>
      <c r="AR31" t="s"/>
      <c r="AS31" t="s"/>
      <c r="AT31" t="s"/>
      <c r="AU31" t="s"/>
      <c r="AV31" t="s"/>
      <c r="AW31" t="s"/>
      <c r="AX31" t="s"/>
      <c r="AY31" t="n">
        <v>6797812</v>
      </c>
      <c r="AZ31" t="s"/>
      <c r="BA31" t="s"/>
      <c r="BB31" t="s"/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88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145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6762</v>
      </c>
      <c r="L32" t="s">
        <v>77</v>
      </c>
      <c r="M32" t="s"/>
      <c r="N32" t="s">
        <v>78</v>
      </c>
      <c r="O32" t="s">
        <v>79</v>
      </c>
      <c r="P32" t="s">
        <v>145</v>
      </c>
      <c r="Q32" t="s"/>
      <c r="R32" t="s">
        <v>80</v>
      </c>
      <c r="S32" t="s">
        <v>146</v>
      </c>
      <c r="T32" t="s">
        <v>82</v>
      </c>
      <c r="U32" t="s">
        <v>83</v>
      </c>
      <c r="V32" t="s"/>
      <c r="W32" t="s">
        <v>84</v>
      </c>
      <c r="X32" t="s"/>
      <c r="Y32" t="s">
        <v>85</v>
      </c>
      <c r="Z32">
        <f>HYPERLINK("https://hotelmonitor-cachepage.eclerx.com/savepage/tk_15444260686357937_sr_8423.html","info")</f>
        <v/>
      </c>
      <c r="AA32" t="n">
        <v>-6797806</v>
      </c>
      <c r="AB32" t="s"/>
      <c r="AC32" t="s"/>
      <c r="AD32" t="s"/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/>
      <c r="AO32" t="s"/>
      <c r="AP32" t="n">
        <v>18</v>
      </c>
      <c r="AQ32" t="s">
        <v>87</v>
      </c>
      <c r="AR32" t="s"/>
      <c r="AS32" t="s"/>
      <c r="AT32" t="s"/>
      <c r="AU32" t="s"/>
      <c r="AV32" t="s"/>
      <c r="AW32" t="s"/>
      <c r="AX32" t="s"/>
      <c r="AY32" t="n">
        <v>6797806</v>
      </c>
      <c r="AZ32" t="s"/>
      <c r="BA32" t="s"/>
      <c r="BB32" t="s"/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88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147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8227</v>
      </c>
      <c r="L33" t="s">
        <v>77</v>
      </c>
      <c r="M33" t="s"/>
      <c r="N33" t="s">
        <v>78</v>
      </c>
      <c r="O33" t="s">
        <v>79</v>
      </c>
      <c r="P33" t="s">
        <v>147</v>
      </c>
      <c r="Q33" t="s"/>
      <c r="R33" t="s">
        <v>80</v>
      </c>
      <c r="S33" t="s">
        <v>148</v>
      </c>
      <c r="T33" t="s">
        <v>82</v>
      </c>
      <c r="U33" t="s">
        <v>83</v>
      </c>
      <c r="V33" t="s"/>
      <c r="W33" t="s">
        <v>84</v>
      </c>
      <c r="X33" t="s"/>
      <c r="Y33" t="s">
        <v>85</v>
      </c>
      <c r="Z33">
        <f>HYPERLINK("https://hotelmonitor-cachepage.eclerx.com/savepage/tk_15444260742116933_sr_8423.html","info")</f>
        <v/>
      </c>
      <c r="AA33" t="n">
        <v>-6797796</v>
      </c>
      <c r="AB33" t="s"/>
      <c r="AC33" t="s"/>
      <c r="AD33" t="s"/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/>
      <c r="AO33" t="s"/>
      <c r="AP33" t="n">
        <v>77</v>
      </c>
      <c r="AQ33" t="s">
        <v>87</v>
      </c>
      <c r="AR33" t="s"/>
      <c r="AS33" t="s"/>
      <c r="AT33" t="s"/>
      <c r="AU33" t="s"/>
      <c r="AV33" t="s"/>
      <c r="AW33" t="s"/>
      <c r="AX33" t="s"/>
      <c r="AY33" t="n">
        <v>6797796</v>
      </c>
      <c r="AZ33" t="s"/>
      <c r="BA33" t="s"/>
      <c r="BB33" t="s"/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88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149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4459</v>
      </c>
      <c r="L34" t="s">
        <v>77</v>
      </c>
      <c r="M34" t="s"/>
      <c r="N34" t="s">
        <v>78</v>
      </c>
      <c r="O34" t="s">
        <v>79</v>
      </c>
      <c r="P34" t="s">
        <v>149</v>
      </c>
      <c r="Q34" t="s"/>
      <c r="R34" t="s">
        <v>80</v>
      </c>
      <c r="S34" t="s">
        <v>118</v>
      </c>
      <c r="T34" t="s">
        <v>82</v>
      </c>
      <c r="U34" t="s">
        <v>83</v>
      </c>
      <c r="V34" t="s"/>
      <c r="W34" t="s">
        <v>84</v>
      </c>
      <c r="X34" t="s"/>
      <c r="Y34" t="s">
        <v>85</v>
      </c>
      <c r="Z34">
        <f>HYPERLINK("https://hotelmonitor-cachepage.eclerx.com/savepage/tk_15444260769778075_sr_8423.html","info")</f>
        <v/>
      </c>
      <c r="AA34" t="n">
        <v>-6797841</v>
      </c>
      <c r="AB34" t="s"/>
      <c r="AC34" t="s"/>
      <c r="AD34" t="s"/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/>
      <c r="AO34" t="s"/>
      <c r="AP34" t="n">
        <v>100</v>
      </c>
      <c r="AQ34" t="s">
        <v>87</v>
      </c>
      <c r="AR34" t="s"/>
      <c r="AS34" t="s"/>
      <c r="AT34" t="s"/>
      <c r="AU34" t="s"/>
      <c r="AV34" t="s"/>
      <c r="AW34" t="s"/>
      <c r="AX34" t="s"/>
      <c r="AY34" t="n">
        <v>6797841</v>
      </c>
      <c r="AZ34" t="s"/>
      <c r="BA34" t="s"/>
      <c r="BB34" t="s"/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88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150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3444</v>
      </c>
      <c r="L35" t="s">
        <v>77</v>
      </c>
      <c r="M35" t="s"/>
      <c r="N35" t="s">
        <v>78</v>
      </c>
      <c r="O35" t="s">
        <v>79</v>
      </c>
      <c r="P35" t="s">
        <v>150</v>
      </c>
      <c r="Q35" t="s"/>
      <c r="R35" t="s">
        <v>80</v>
      </c>
      <c r="S35" t="s">
        <v>151</v>
      </c>
      <c r="T35" t="s">
        <v>82</v>
      </c>
      <c r="U35" t="s">
        <v>83</v>
      </c>
      <c r="V35" t="s"/>
      <c r="W35" t="s">
        <v>84</v>
      </c>
      <c r="X35" t="s"/>
      <c r="Y35" t="s">
        <v>85</v>
      </c>
      <c r="Z35">
        <f>HYPERLINK("https://hotelmonitor-cachepage.eclerx.com/savepage/tk_15444260748159945_sr_8423.html","info")</f>
        <v/>
      </c>
      <c r="AA35" t="n">
        <v>-6797781</v>
      </c>
      <c r="AB35" t="s"/>
      <c r="AC35" t="s"/>
      <c r="AD35" t="s"/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/>
      <c r="AO35" t="s"/>
      <c r="AP35" t="n">
        <v>82</v>
      </c>
      <c r="AQ35" t="s">
        <v>87</v>
      </c>
      <c r="AR35" t="s"/>
      <c r="AS35" t="s"/>
      <c r="AT35" t="s"/>
      <c r="AU35" t="s"/>
      <c r="AV35" t="s"/>
      <c r="AW35" t="s"/>
      <c r="AX35" t="s"/>
      <c r="AY35" t="n">
        <v>6797781</v>
      </c>
      <c r="AZ35" t="s"/>
      <c r="BA35" t="s"/>
      <c r="BB35" t="s"/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88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152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4847</v>
      </c>
      <c r="L36" t="s">
        <v>77</v>
      </c>
      <c r="M36" t="s"/>
      <c r="N36" t="s">
        <v>78</v>
      </c>
      <c r="O36" t="s">
        <v>79</v>
      </c>
      <c r="P36" t="s">
        <v>152</v>
      </c>
      <c r="Q36" t="s"/>
      <c r="R36" t="s">
        <v>80</v>
      </c>
      <c r="S36" t="s">
        <v>153</v>
      </c>
      <c r="T36" t="s">
        <v>82</v>
      </c>
      <c r="U36" t="s">
        <v>83</v>
      </c>
      <c r="V36" t="s"/>
      <c r="W36" t="s">
        <v>84</v>
      </c>
      <c r="X36" t="s"/>
      <c r="Y36" t="s">
        <v>85</v>
      </c>
      <c r="Z36">
        <f>HYPERLINK("https://hotelmonitor-cachepage.eclerx.com/savepage/tk_15444260752633703_sr_8423.html","info")</f>
        <v/>
      </c>
      <c r="AA36" t="n">
        <v>-6797824</v>
      </c>
      <c r="AB36" t="s"/>
      <c r="AC36" t="s"/>
      <c r="AD36" t="s"/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/>
      <c r="AO36" t="s"/>
      <c r="AP36" t="n">
        <v>85</v>
      </c>
      <c r="AQ36" t="s">
        <v>87</v>
      </c>
      <c r="AR36" t="s"/>
      <c r="AS36" t="s"/>
      <c r="AT36" t="s"/>
      <c r="AU36" t="s"/>
      <c r="AV36" t="s"/>
      <c r="AW36" t="s"/>
      <c r="AX36" t="s"/>
      <c r="AY36" t="n">
        <v>6797824</v>
      </c>
      <c r="AZ36" t="s"/>
      <c r="BA36" t="s"/>
      <c r="BB36" t="s"/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88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154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9403</v>
      </c>
      <c r="L37" t="s">
        <v>77</v>
      </c>
      <c r="M37" t="s"/>
      <c r="N37" t="s">
        <v>78</v>
      </c>
      <c r="O37" t="s">
        <v>79</v>
      </c>
      <c r="P37" t="s">
        <v>154</v>
      </c>
      <c r="Q37" t="s"/>
      <c r="R37" t="s">
        <v>80</v>
      </c>
      <c r="S37" t="s">
        <v>155</v>
      </c>
      <c r="T37" t="s">
        <v>82</v>
      </c>
      <c r="U37" t="s">
        <v>83</v>
      </c>
      <c r="V37" t="s"/>
      <c r="W37" t="s">
        <v>84</v>
      </c>
      <c r="X37" t="s"/>
      <c r="Y37" t="s">
        <v>85</v>
      </c>
      <c r="Z37">
        <f>HYPERLINK("https://hotelmonitor-cachepage.eclerx.com/savepage/tk_15444260688208463_sr_8423.html","info")</f>
        <v/>
      </c>
      <c r="AA37" t="n">
        <v>-6797818</v>
      </c>
      <c r="AB37" t="s"/>
      <c r="AC37" t="s"/>
      <c r="AD37" t="s"/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/>
      <c r="AO37" t="s"/>
      <c r="AP37" t="n">
        <v>21</v>
      </c>
      <c r="AQ37" t="s">
        <v>87</v>
      </c>
      <c r="AR37" t="s"/>
      <c r="AS37" t="s"/>
      <c r="AT37" t="s"/>
      <c r="AU37" t="s"/>
      <c r="AV37" t="s"/>
      <c r="AW37" t="s"/>
      <c r="AX37" t="s"/>
      <c r="AY37" t="n">
        <v>6797818</v>
      </c>
      <c r="AZ37" t="s"/>
      <c r="BA37" t="s"/>
      <c r="BB37" t="s"/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88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156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5428</v>
      </c>
      <c r="L38" t="s">
        <v>77</v>
      </c>
      <c r="M38" t="s"/>
      <c r="N38" t="s">
        <v>78</v>
      </c>
      <c r="O38" t="s">
        <v>79</v>
      </c>
      <c r="P38" t="s">
        <v>156</v>
      </c>
      <c r="Q38" t="s"/>
      <c r="R38" t="s">
        <v>80</v>
      </c>
      <c r="S38" t="s">
        <v>157</v>
      </c>
      <c r="T38" t="s">
        <v>82</v>
      </c>
      <c r="U38" t="s">
        <v>83</v>
      </c>
      <c r="V38" t="s"/>
      <c r="W38" t="s">
        <v>84</v>
      </c>
      <c r="X38" t="s"/>
      <c r="Y38" t="s">
        <v>85</v>
      </c>
      <c r="Z38">
        <f>HYPERLINK("https://hotelmonitor-cachepage.eclerx.com/savepage/tk_15444260744549522_sr_8423.html","info")</f>
        <v/>
      </c>
      <c r="AA38" t="n">
        <v>-6797780</v>
      </c>
      <c r="AB38" t="s"/>
      <c r="AC38" t="s"/>
      <c r="AD38" t="s"/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/>
      <c r="AO38" t="s"/>
      <c r="AP38" t="n">
        <v>79</v>
      </c>
      <c r="AQ38" t="s">
        <v>87</v>
      </c>
      <c r="AR38" t="s"/>
      <c r="AS38" t="s"/>
      <c r="AT38" t="s"/>
      <c r="AU38" t="s"/>
      <c r="AV38" t="s"/>
      <c r="AW38" t="s"/>
      <c r="AX38" t="s"/>
      <c r="AY38" t="n">
        <v>6797780</v>
      </c>
      <c r="AZ38" t="s"/>
      <c r="BA38" t="s"/>
      <c r="BB38" t="s"/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88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158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5671</v>
      </c>
      <c r="L39" t="s">
        <v>77</v>
      </c>
      <c r="M39" t="s"/>
      <c r="N39" t="s">
        <v>78</v>
      </c>
      <c r="O39" t="s">
        <v>79</v>
      </c>
      <c r="P39" t="s">
        <v>158</v>
      </c>
      <c r="Q39" t="s"/>
      <c r="R39" t="s">
        <v>80</v>
      </c>
      <c r="S39" t="s">
        <v>159</v>
      </c>
      <c r="T39" t="s">
        <v>82</v>
      </c>
      <c r="U39" t="s">
        <v>83</v>
      </c>
      <c r="V39" t="s"/>
      <c r="W39" t="s">
        <v>84</v>
      </c>
      <c r="X39" t="s"/>
      <c r="Y39" t="s">
        <v>85</v>
      </c>
      <c r="Z39">
        <f>HYPERLINK("https://hotelmonitor-cachepage.eclerx.com/savepage/tk_15444260717570739_sr_8423.html","info")</f>
        <v/>
      </c>
      <c r="AA39" t="n">
        <v>-6797785</v>
      </c>
      <c r="AB39" t="s"/>
      <c r="AC39" t="s"/>
      <c r="AD39" t="s"/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/>
      <c r="AO39" t="s"/>
      <c r="AP39" t="n">
        <v>58</v>
      </c>
      <c r="AQ39" t="s">
        <v>87</v>
      </c>
      <c r="AR39" t="s"/>
      <c r="AS39" t="s"/>
      <c r="AT39" t="s"/>
      <c r="AU39" t="s"/>
      <c r="AV39" t="s"/>
      <c r="AW39" t="s"/>
      <c r="AX39" t="s"/>
      <c r="AY39" t="n">
        <v>6797785</v>
      </c>
      <c r="AZ39" t="s"/>
      <c r="BA39" t="s"/>
      <c r="BB39" t="s"/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88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160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6495</v>
      </c>
      <c r="L40" t="s">
        <v>77</v>
      </c>
      <c r="M40" t="s"/>
      <c r="N40" t="s">
        <v>78</v>
      </c>
      <c r="O40" t="s">
        <v>79</v>
      </c>
      <c r="P40" t="s">
        <v>160</v>
      </c>
      <c r="Q40" t="s"/>
      <c r="R40" t="s">
        <v>80</v>
      </c>
      <c r="S40" t="s">
        <v>161</v>
      </c>
      <c r="T40" t="s">
        <v>82</v>
      </c>
      <c r="U40" t="s">
        <v>83</v>
      </c>
      <c r="V40" t="s"/>
      <c r="W40" t="s">
        <v>84</v>
      </c>
      <c r="X40" t="s"/>
      <c r="Y40" t="s">
        <v>85</v>
      </c>
      <c r="Z40">
        <f>HYPERLINK("https://hotelmonitor-cachepage.eclerx.com/savepage/tk_1544426069602628_sr_8423.html","info")</f>
        <v/>
      </c>
      <c r="AA40" t="n">
        <v>-6797857</v>
      </c>
      <c r="AB40" t="s"/>
      <c r="AC40" t="s"/>
      <c r="AD40" t="s"/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/>
      <c r="AO40" t="s"/>
      <c r="AP40" t="n">
        <v>32</v>
      </c>
      <c r="AQ40" t="s">
        <v>87</v>
      </c>
      <c r="AR40" t="s"/>
      <c r="AS40" t="s"/>
      <c r="AT40" t="s"/>
      <c r="AU40" t="s"/>
      <c r="AV40" t="s"/>
      <c r="AW40" t="s"/>
      <c r="AX40" t="s"/>
      <c r="AY40" t="n">
        <v>6797857</v>
      </c>
      <c r="AZ40" t="s"/>
      <c r="BA40" t="s"/>
      <c r="BB40" t="s"/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88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162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3199</v>
      </c>
      <c r="L41" t="s">
        <v>77</v>
      </c>
      <c r="M41" t="s"/>
      <c r="N41" t="s">
        <v>78</v>
      </c>
      <c r="O41" t="s">
        <v>79</v>
      </c>
      <c r="P41" t="s">
        <v>162</v>
      </c>
      <c r="Q41" t="s"/>
      <c r="R41" t="s">
        <v>80</v>
      </c>
      <c r="S41" t="s">
        <v>163</v>
      </c>
      <c r="T41" t="s">
        <v>82</v>
      </c>
      <c r="U41" t="s">
        <v>83</v>
      </c>
      <c r="V41" t="s"/>
      <c r="W41" t="s">
        <v>84</v>
      </c>
      <c r="X41" t="s"/>
      <c r="Y41" t="s">
        <v>85</v>
      </c>
      <c r="Z41">
        <f>HYPERLINK("https://hotelmonitor-cachepage.eclerx.com/savepage/tk_15444260740860105_sr_8423.html","info")</f>
        <v/>
      </c>
      <c r="AA41" t="n">
        <v>-6797868</v>
      </c>
      <c r="AB41" t="s"/>
      <c r="AC41" t="s"/>
      <c r="AD41" t="s"/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/>
      <c r="AO41" t="s"/>
      <c r="AP41" t="n">
        <v>76</v>
      </c>
      <c r="AQ41" t="s">
        <v>87</v>
      </c>
      <c r="AR41" t="s"/>
      <c r="AS41" t="s"/>
      <c r="AT41" t="s"/>
      <c r="AU41" t="s"/>
      <c r="AV41" t="s"/>
      <c r="AW41" t="s"/>
      <c r="AX41" t="s"/>
      <c r="AY41" t="n">
        <v>6797868</v>
      </c>
      <c r="AZ41" t="s"/>
      <c r="BA41" t="s"/>
      <c r="BB41" t="s"/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88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164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14734</v>
      </c>
      <c r="L42" t="s">
        <v>77</v>
      </c>
      <c r="M42" t="s"/>
      <c r="N42" t="s">
        <v>78</v>
      </c>
      <c r="O42" t="s">
        <v>79</v>
      </c>
      <c r="P42" t="s">
        <v>164</v>
      </c>
      <c r="Q42" t="s"/>
      <c r="R42" t="s">
        <v>80</v>
      </c>
      <c r="S42" t="s">
        <v>165</v>
      </c>
      <c r="T42" t="s">
        <v>82</v>
      </c>
      <c r="U42" t="s">
        <v>83</v>
      </c>
      <c r="V42" t="s"/>
      <c r="W42" t="s">
        <v>84</v>
      </c>
      <c r="X42" t="s"/>
      <c r="Y42" t="s">
        <v>85</v>
      </c>
      <c r="Z42">
        <f>HYPERLINK("https://hotelmonitor-cachepage.eclerx.com/savepage/tk_154442607207578_sr_8423.html","info")</f>
        <v/>
      </c>
      <c r="AA42" t="n">
        <v>-6797862</v>
      </c>
      <c r="AB42" t="s"/>
      <c r="AC42" t="s"/>
      <c r="AD42" t="s"/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/>
      <c r="AO42" t="s"/>
      <c r="AP42" t="n">
        <v>60</v>
      </c>
      <c r="AQ42" t="s">
        <v>87</v>
      </c>
      <c r="AR42" t="s"/>
      <c r="AS42" t="s"/>
      <c r="AT42" t="s"/>
      <c r="AU42" t="s"/>
      <c r="AV42" t="s"/>
      <c r="AW42" t="s"/>
      <c r="AX42" t="s"/>
      <c r="AY42" t="n">
        <v>6797862</v>
      </c>
      <c r="AZ42" t="s"/>
      <c r="BA42" t="s"/>
      <c r="BB42" t="s"/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88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166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9451</v>
      </c>
      <c r="L43" t="s">
        <v>77</v>
      </c>
      <c r="M43" t="s"/>
      <c r="N43" t="s">
        <v>78</v>
      </c>
      <c r="O43" t="s">
        <v>79</v>
      </c>
      <c r="P43" t="s">
        <v>166</v>
      </c>
      <c r="Q43" t="s"/>
      <c r="R43" t="s">
        <v>80</v>
      </c>
      <c r="S43" t="s">
        <v>167</v>
      </c>
      <c r="T43" t="s">
        <v>82</v>
      </c>
      <c r="U43" t="s">
        <v>83</v>
      </c>
      <c r="V43" t="s"/>
      <c r="W43" t="s">
        <v>84</v>
      </c>
      <c r="X43" t="s"/>
      <c r="Y43" t="s">
        <v>85</v>
      </c>
      <c r="Z43">
        <f>HYPERLINK("https://hotelmonitor-cachepage.eclerx.com/savepage/tk_15444260693471184_sr_8423.html","info")</f>
        <v/>
      </c>
      <c r="AA43" t="n">
        <v>-6797803</v>
      </c>
      <c r="AB43" t="s"/>
      <c r="AC43" t="s"/>
      <c r="AD43" t="s"/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/>
      <c r="AO43" t="s"/>
      <c r="AP43" t="n">
        <v>29</v>
      </c>
      <c r="AQ43" t="s">
        <v>87</v>
      </c>
      <c r="AR43" t="s"/>
      <c r="AS43" t="s"/>
      <c r="AT43" t="s"/>
      <c r="AU43" t="s"/>
      <c r="AV43" t="s"/>
      <c r="AW43" t="s"/>
      <c r="AX43" t="s"/>
      <c r="AY43" t="n">
        <v>6797803</v>
      </c>
      <c r="AZ43" t="s"/>
      <c r="BA43" t="s"/>
      <c r="BB43" t="s"/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88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168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15902</v>
      </c>
      <c r="L44" t="s">
        <v>77</v>
      </c>
      <c r="M44" t="s"/>
      <c r="N44" t="s">
        <v>78</v>
      </c>
      <c r="O44" t="s">
        <v>79</v>
      </c>
      <c r="P44" t="s">
        <v>168</v>
      </c>
      <c r="Q44" t="s"/>
      <c r="R44" t="s">
        <v>80</v>
      </c>
      <c r="S44" t="s">
        <v>169</v>
      </c>
      <c r="T44" t="s">
        <v>82</v>
      </c>
      <c r="U44" t="s">
        <v>83</v>
      </c>
      <c r="V44" t="s"/>
      <c r="W44" t="s">
        <v>84</v>
      </c>
      <c r="X44" t="s"/>
      <c r="Y44" t="s">
        <v>85</v>
      </c>
      <c r="Z44">
        <f>HYPERLINK("https://hotelmonitor-cachepage.eclerx.com/savepage/tk_15444260734766467_sr_8423.html","info")</f>
        <v/>
      </c>
      <c r="AA44" t="n">
        <v>-6797850</v>
      </c>
      <c r="AB44" t="s"/>
      <c r="AC44" t="s"/>
      <c r="AD44" t="s"/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/>
      <c r="AO44" t="s"/>
      <c r="AP44" t="n">
        <v>71</v>
      </c>
      <c r="AQ44" t="s">
        <v>87</v>
      </c>
      <c r="AR44" t="s"/>
      <c r="AS44" t="s"/>
      <c r="AT44" t="s"/>
      <c r="AU44" t="s"/>
      <c r="AV44" t="s"/>
      <c r="AW44" t="s"/>
      <c r="AX44" t="s"/>
      <c r="AY44" t="n">
        <v>6797850</v>
      </c>
      <c r="AZ44" t="s"/>
      <c r="BA44" t="s"/>
      <c r="BB44" t="s"/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88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127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4944</v>
      </c>
      <c r="L45" t="s">
        <v>77</v>
      </c>
      <c r="M45" t="s"/>
      <c r="N45" t="s">
        <v>78</v>
      </c>
      <c r="O45" t="s">
        <v>79</v>
      </c>
      <c r="P45" t="s">
        <v>127</v>
      </c>
      <c r="Q45" t="s"/>
      <c r="R45" t="s">
        <v>80</v>
      </c>
      <c r="S45" t="s">
        <v>128</v>
      </c>
      <c r="T45" t="s">
        <v>82</v>
      </c>
      <c r="U45" t="s">
        <v>83</v>
      </c>
      <c r="V45" t="s"/>
      <c r="W45" t="s">
        <v>84</v>
      </c>
      <c r="X45" t="s"/>
      <c r="Y45" t="s">
        <v>85</v>
      </c>
      <c r="Z45">
        <f>HYPERLINK("https://hotelmonitor-cachepage.eclerx.com/savepage/tk_15444260726008313_sr_8423.html","info")</f>
        <v/>
      </c>
      <c r="AA45" t="n">
        <v>-6797813</v>
      </c>
      <c r="AB45" t="s"/>
      <c r="AC45" t="s"/>
      <c r="AD45" t="s"/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/>
      <c r="AO45" t="s"/>
      <c r="AP45" t="n">
        <v>64</v>
      </c>
      <c r="AQ45" t="s">
        <v>87</v>
      </c>
      <c r="AR45" t="s"/>
      <c r="AS45" t="s"/>
      <c r="AT45" t="s"/>
      <c r="AU45" t="s"/>
      <c r="AV45" t="s"/>
      <c r="AW45" t="s"/>
      <c r="AX45" t="s"/>
      <c r="AY45" t="n">
        <v>6797813</v>
      </c>
      <c r="AZ45" t="s"/>
      <c r="BA45" t="s"/>
      <c r="BB45" t="s"/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88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170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2792</v>
      </c>
      <c r="L46" t="s">
        <v>77</v>
      </c>
      <c r="M46" t="s"/>
      <c r="N46" t="s">
        <v>78</v>
      </c>
      <c r="O46" t="s">
        <v>79</v>
      </c>
      <c r="P46" t="s">
        <v>170</v>
      </c>
      <c r="Q46" t="s"/>
      <c r="R46" t="s">
        <v>80</v>
      </c>
      <c r="S46" t="s">
        <v>171</v>
      </c>
      <c r="T46" t="s">
        <v>82</v>
      </c>
      <c r="U46" t="s">
        <v>83</v>
      </c>
      <c r="V46" t="s"/>
      <c r="W46" t="s">
        <v>84</v>
      </c>
      <c r="X46" t="s"/>
      <c r="Y46" t="s">
        <v>85</v>
      </c>
      <c r="Z46">
        <f>HYPERLINK("https://hotelmonitor-cachepage.eclerx.com/savepage/tk_15444260738298275_sr_8423.html","info")</f>
        <v/>
      </c>
      <c r="AA46" t="n">
        <v>-6797839</v>
      </c>
      <c r="AB46" t="s"/>
      <c r="AC46" t="s"/>
      <c r="AD46" t="s"/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/>
      <c r="AO46" t="s"/>
      <c r="AP46" t="n">
        <v>74</v>
      </c>
      <c r="AQ46" t="s">
        <v>87</v>
      </c>
      <c r="AR46" t="s"/>
      <c r="AS46" t="s"/>
      <c r="AT46" t="s"/>
      <c r="AU46" t="s"/>
      <c r="AV46" t="s"/>
      <c r="AW46" t="s"/>
      <c r="AX46" t="s"/>
      <c r="AY46" t="n">
        <v>6797839</v>
      </c>
      <c r="AZ46" t="s"/>
      <c r="BA46" t="s"/>
      <c r="BB46" t="s"/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88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172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6979</v>
      </c>
      <c r="L47" t="s">
        <v>77</v>
      </c>
      <c r="M47" t="s"/>
      <c r="N47" t="s">
        <v>78</v>
      </c>
      <c r="O47" t="s">
        <v>79</v>
      </c>
      <c r="P47" t="s">
        <v>172</v>
      </c>
      <c r="Q47" t="s"/>
      <c r="R47" t="s">
        <v>80</v>
      </c>
      <c r="S47" t="s">
        <v>173</v>
      </c>
      <c r="T47" t="s">
        <v>82</v>
      </c>
      <c r="U47" t="s">
        <v>83</v>
      </c>
      <c r="V47" t="s"/>
      <c r="W47" t="s">
        <v>84</v>
      </c>
      <c r="X47" t="s"/>
      <c r="Y47" t="s">
        <v>85</v>
      </c>
      <c r="Z47">
        <f>HYPERLINK("https://hotelmonitor-cachepage.eclerx.com/savepage/tk_1544426068967796_sr_8423.html","info")</f>
        <v/>
      </c>
      <c r="AA47" t="n">
        <v>-6797853</v>
      </c>
      <c r="AB47" t="s"/>
      <c r="AC47" t="s"/>
      <c r="AD47" t="s"/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/>
      <c r="AO47" t="s"/>
      <c r="AP47" t="n">
        <v>23</v>
      </c>
      <c r="AQ47" t="s">
        <v>87</v>
      </c>
      <c r="AR47" t="s"/>
      <c r="AS47" t="s"/>
      <c r="AT47" t="s"/>
      <c r="AU47" t="s"/>
      <c r="AV47" t="s"/>
      <c r="AW47" t="s"/>
      <c r="AX47" t="s"/>
      <c r="AY47" t="n">
        <v>6797853</v>
      </c>
      <c r="AZ47" t="s"/>
      <c r="BA47" t="s"/>
      <c r="BB47" t="s"/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88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174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13069</v>
      </c>
      <c r="L48" t="s">
        <v>77</v>
      </c>
      <c r="M48" t="s"/>
      <c r="N48" t="s">
        <v>78</v>
      </c>
      <c r="O48" t="s">
        <v>79</v>
      </c>
      <c r="P48" t="s">
        <v>174</v>
      </c>
      <c r="Q48" t="s"/>
      <c r="R48" t="s">
        <v>80</v>
      </c>
      <c r="S48" t="s">
        <v>175</v>
      </c>
      <c r="T48" t="s">
        <v>82</v>
      </c>
      <c r="U48" t="s">
        <v>83</v>
      </c>
      <c r="V48" t="s"/>
      <c r="W48" t="s">
        <v>84</v>
      </c>
      <c r="X48" t="s"/>
      <c r="Y48" t="s">
        <v>85</v>
      </c>
      <c r="Z48">
        <f>HYPERLINK("https://hotelmonitor-cachepage.eclerx.com/savepage/tk_15444260684704056_sr_8423.html","info")</f>
        <v/>
      </c>
      <c r="AA48" t="n">
        <v>-6797869</v>
      </c>
      <c r="AB48" t="s"/>
      <c r="AC48" t="s"/>
      <c r="AD48" t="s"/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/>
      <c r="AO48" t="s"/>
      <c r="AP48" t="n">
        <v>15</v>
      </c>
      <c r="AQ48" t="s">
        <v>87</v>
      </c>
      <c r="AR48" t="s"/>
      <c r="AS48" t="s"/>
      <c r="AT48" t="s"/>
      <c r="AU48" t="s"/>
      <c r="AV48" t="s"/>
      <c r="AW48" t="s"/>
      <c r="AX48" t="s"/>
      <c r="AY48" t="n">
        <v>6797869</v>
      </c>
      <c r="AZ48" t="s"/>
      <c r="BA48" t="s"/>
      <c r="BB48" t="s"/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88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176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3708</v>
      </c>
      <c r="L49" t="s">
        <v>77</v>
      </c>
      <c r="M49" t="s"/>
      <c r="N49" t="s">
        <v>78</v>
      </c>
      <c r="O49" t="s">
        <v>79</v>
      </c>
      <c r="P49" t="s">
        <v>176</v>
      </c>
      <c r="Q49" t="s"/>
      <c r="R49" t="s">
        <v>80</v>
      </c>
      <c r="S49" t="s">
        <v>177</v>
      </c>
      <c r="T49" t="s">
        <v>82</v>
      </c>
      <c r="U49" t="s">
        <v>83</v>
      </c>
      <c r="V49" t="s"/>
      <c r="W49" t="s">
        <v>84</v>
      </c>
      <c r="X49" t="s"/>
      <c r="Y49" t="s">
        <v>85</v>
      </c>
      <c r="Z49">
        <f>HYPERLINK("https://hotelmonitor-cachepage.eclerx.com/savepage/tk_1544426075390876_sr_8423.html","info")</f>
        <v/>
      </c>
      <c r="AA49" t="n">
        <v>-6797829</v>
      </c>
      <c r="AB49" t="s"/>
      <c r="AC49" t="s"/>
      <c r="AD49" t="s"/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/>
      <c r="AO49" t="s"/>
      <c r="AP49" t="n">
        <v>86</v>
      </c>
      <c r="AQ49" t="s">
        <v>87</v>
      </c>
      <c r="AR49" t="s"/>
      <c r="AS49" t="s"/>
      <c r="AT49" t="s"/>
      <c r="AU49" t="s"/>
      <c r="AV49" t="s"/>
      <c r="AW49" t="s"/>
      <c r="AX49" t="s"/>
      <c r="AY49" t="n">
        <v>6797829</v>
      </c>
      <c r="AZ49" t="s"/>
      <c r="BA49" t="s"/>
      <c r="BB49" t="s"/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88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178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4835</v>
      </c>
      <c r="L50" t="s">
        <v>77</v>
      </c>
      <c r="M50" t="s"/>
      <c r="N50" t="s">
        <v>78</v>
      </c>
      <c r="O50" t="s">
        <v>79</v>
      </c>
      <c r="P50" t="s">
        <v>178</v>
      </c>
      <c r="Q50" t="s"/>
      <c r="R50" t="s">
        <v>80</v>
      </c>
      <c r="S50" t="s">
        <v>179</v>
      </c>
      <c r="T50" t="s">
        <v>82</v>
      </c>
      <c r="U50" t="s">
        <v>83</v>
      </c>
      <c r="V50" t="s"/>
      <c r="W50" t="s">
        <v>84</v>
      </c>
      <c r="X50" t="s"/>
      <c r="Y50" t="s">
        <v>85</v>
      </c>
      <c r="Z50">
        <f>HYPERLINK("https://hotelmonitor-cachepage.eclerx.com/savepage/tk_15444260675200353_sr_8423.html","info")</f>
        <v/>
      </c>
      <c r="AA50" t="n">
        <v>-6797870</v>
      </c>
      <c r="AB50" t="s"/>
      <c r="AC50" t="s"/>
      <c r="AD50" t="s"/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/>
      <c r="AO50" t="s"/>
      <c r="AP50" t="n">
        <v>4</v>
      </c>
      <c r="AQ50" t="s">
        <v>87</v>
      </c>
      <c r="AR50" t="s"/>
      <c r="AS50" t="s"/>
      <c r="AT50" t="s"/>
      <c r="AU50" t="s"/>
      <c r="AV50" t="s"/>
      <c r="AW50" t="s"/>
      <c r="AX50" t="s"/>
      <c r="AY50" t="n">
        <v>6797870</v>
      </c>
      <c r="AZ50" t="s"/>
      <c r="BA50" t="s"/>
      <c r="BB50" t="s"/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88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180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4944</v>
      </c>
      <c r="L51" t="s">
        <v>77</v>
      </c>
      <c r="M51" t="s"/>
      <c r="N51" t="s">
        <v>78</v>
      </c>
      <c r="O51" t="s">
        <v>79</v>
      </c>
      <c r="P51" t="s">
        <v>180</v>
      </c>
      <c r="Q51" t="s"/>
      <c r="R51" t="s">
        <v>80</v>
      </c>
      <c r="S51" t="s">
        <v>128</v>
      </c>
      <c r="T51" t="s">
        <v>82</v>
      </c>
      <c r="U51" t="s">
        <v>83</v>
      </c>
      <c r="V51" t="s"/>
      <c r="W51" t="s">
        <v>84</v>
      </c>
      <c r="X51" t="s"/>
      <c r="Y51" t="s">
        <v>85</v>
      </c>
      <c r="Z51">
        <f>HYPERLINK("https://hotelmonitor-cachepage.eclerx.com/savepage/tk_15444260714195492_sr_8423.html","info")</f>
        <v/>
      </c>
      <c r="AA51" t="n">
        <v>-6797844</v>
      </c>
      <c r="AB51" t="s"/>
      <c r="AC51" t="s"/>
      <c r="AD51" t="s"/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/>
      <c r="AO51" t="s"/>
      <c r="AP51" t="n">
        <v>56</v>
      </c>
      <c r="AQ51" t="s">
        <v>87</v>
      </c>
      <c r="AR51" t="s"/>
      <c r="AS51" t="s"/>
      <c r="AT51" t="s"/>
      <c r="AU51" t="s"/>
      <c r="AV51" t="s"/>
      <c r="AW51" t="s"/>
      <c r="AX51" t="s"/>
      <c r="AY51" t="n">
        <v>6797844</v>
      </c>
      <c r="AZ51" t="s"/>
      <c r="BA51" t="s"/>
      <c r="BB51" t="s"/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88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181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3587</v>
      </c>
      <c r="L52" t="s">
        <v>77</v>
      </c>
      <c r="M52" t="s"/>
      <c r="N52" t="s">
        <v>78</v>
      </c>
      <c r="O52" t="s">
        <v>79</v>
      </c>
      <c r="P52" t="s">
        <v>181</v>
      </c>
      <c r="Q52" t="s"/>
      <c r="R52" t="s">
        <v>80</v>
      </c>
      <c r="S52" t="s">
        <v>182</v>
      </c>
      <c r="T52" t="s">
        <v>82</v>
      </c>
      <c r="U52" t="s">
        <v>83</v>
      </c>
      <c r="V52" t="s"/>
      <c r="W52" t="s">
        <v>84</v>
      </c>
      <c r="X52" t="s"/>
      <c r="Y52" t="s">
        <v>85</v>
      </c>
      <c r="Z52">
        <f>HYPERLINK("https://hotelmonitor-cachepage.eclerx.com/savepage/tk_1544426075766838_sr_8423.html","info")</f>
        <v/>
      </c>
      <c r="AA52" t="n">
        <v>-6797823</v>
      </c>
      <c r="AB52" t="s"/>
      <c r="AC52" t="s"/>
      <c r="AD52" t="s"/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/>
      <c r="AO52" t="s"/>
      <c r="AP52" t="n">
        <v>89</v>
      </c>
      <c r="AQ52" t="s">
        <v>87</v>
      </c>
      <c r="AR52" t="s"/>
      <c r="AS52" t="s"/>
      <c r="AT52" t="s"/>
      <c r="AU52" t="s"/>
      <c r="AV52" t="s"/>
      <c r="AW52" t="s"/>
      <c r="AX52" t="s"/>
      <c r="AY52" t="n">
        <v>6797823</v>
      </c>
      <c r="AZ52" t="s"/>
      <c r="BA52" t="s"/>
      <c r="BB52" t="s"/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88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183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7677</v>
      </c>
      <c r="L53" t="s">
        <v>77</v>
      </c>
      <c r="M53" t="s"/>
      <c r="N53" t="s">
        <v>78</v>
      </c>
      <c r="O53" t="s">
        <v>79</v>
      </c>
      <c r="P53" t="s">
        <v>183</v>
      </c>
      <c r="Q53" t="s"/>
      <c r="R53" t="s">
        <v>80</v>
      </c>
      <c r="S53" t="s">
        <v>184</v>
      </c>
      <c r="T53" t="s">
        <v>82</v>
      </c>
      <c r="U53" t="s">
        <v>83</v>
      </c>
      <c r="V53" t="s"/>
      <c r="W53" t="s">
        <v>84</v>
      </c>
      <c r="X53" t="s"/>
      <c r="Y53" t="s">
        <v>85</v>
      </c>
      <c r="Z53">
        <f>HYPERLINK("https://hotelmonitor-cachepage.eclerx.com/savepage/tk_1544426070080732_sr_8423.html","info")</f>
        <v/>
      </c>
      <c r="AA53" t="n">
        <v>-6797859</v>
      </c>
      <c r="AB53" t="s"/>
      <c r="AC53" t="s"/>
      <c r="AD53" t="s"/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/>
      <c r="AO53" t="s"/>
      <c r="AP53" t="n">
        <v>38</v>
      </c>
      <c r="AQ53" t="s">
        <v>87</v>
      </c>
      <c r="AR53" t="s"/>
      <c r="AS53" t="s"/>
      <c r="AT53" t="s"/>
      <c r="AU53" t="s"/>
      <c r="AV53" t="s"/>
      <c r="AW53" t="s"/>
      <c r="AX53" t="s"/>
      <c r="AY53" t="n">
        <v>6797859</v>
      </c>
      <c r="AZ53" t="s"/>
      <c r="BA53" t="s"/>
      <c r="BB53" t="s"/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88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185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7173</v>
      </c>
      <c r="L54" t="s">
        <v>77</v>
      </c>
      <c r="M54" t="s"/>
      <c r="N54" t="s">
        <v>78</v>
      </c>
      <c r="O54" t="s">
        <v>79</v>
      </c>
      <c r="P54" t="s">
        <v>185</v>
      </c>
      <c r="Q54" t="s"/>
      <c r="R54" t="s">
        <v>80</v>
      </c>
      <c r="S54" t="s">
        <v>186</v>
      </c>
      <c r="T54" t="s">
        <v>82</v>
      </c>
      <c r="U54" t="s">
        <v>83</v>
      </c>
      <c r="V54" t="s"/>
      <c r="W54" t="s">
        <v>84</v>
      </c>
      <c r="X54" t="s"/>
      <c r="Y54" t="s">
        <v>85</v>
      </c>
      <c r="Z54">
        <f>HYPERLINK("https://hotelmonitor-cachepage.eclerx.com/savepage/tk_15444260754910343_sr_8423.html","info")</f>
        <v/>
      </c>
      <c r="AA54" t="n">
        <v>-6797809</v>
      </c>
      <c r="AB54" t="s"/>
      <c r="AC54" t="s"/>
      <c r="AD54" t="s"/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/>
      <c r="AO54" t="s"/>
      <c r="AP54" t="n">
        <v>87</v>
      </c>
      <c r="AQ54" t="s">
        <v>87</v>
      </c>
      <c r="AR54" t="s"/>
      <c r="AS54" t="s"/>
      <c r="AT54" t="s"/>
      <c r="AU54" t="s"/>
      <c r="AV54" t="s"/>
      <c r="AW54" t="s"/>
      <c r="AX54" t="s"/>
      <c r="AY54" t="n">
        <v>6797809</v>
      </c>
      <c r="AZ54" t="s"/>
      <c r="BA54" t="s"/>
      <c r="BB54" t="s"/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88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187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9306</v>
      </c>
      <c r="L55" t="s">
        <v>77</v>
      </c>
      <c r="M55" t="s"/>
      <c r="N55" t="s">
        <v>78</v>
      </c>
      <c r="O55" t="s">
        <v>79</v>
      </c>
      <c r="P55" t="s">
        <v>187</v>
      </c>
      <c r="Q55" t="s"/>
      <c r="R55" t="s">
        <v>80</v>
      </c>
      <c r="S55" t="s">
        <v>188</v>
      </c>
      <c r="T55" t="s">
        <v>82</v>
      </c>
      <c r="U55" t="s">
        <v>83</v>
      </c>
      <c r="V55" t="s"/>
      <c r="W55" t="s">
        <v>84</v>
      </c>
      <c r="X55" t="s"/>
      <c r="Y55" t="s">
        <v>85</v>
      </c>
      <c r="Z55">
        <f>HYPERLINK("https://hotelmonitor-cachepage.eclerx.com/savepage/tk_15444260706119099_sr_8423.html","info")</f>
        <v/>
      </c>
      <c r="AA55" t="n">
        <v>-6797800</v>
      </c>
      <c r="AB55" t="s"/>
      <c r="AC55" t="s"/>
      <c r="AD55" t="s"/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/>
      <c r="AO55" t="s"/>
      <c r="AP55" t="n">
        <v>44</v>
      </c>
      <c r="AQ55" t="s">
        <v>87</v>
      </c>
      <c r="AR55" t="s"/>
      <c r="AS55" t="s"/>
      <c r="AT55" t="s"/>
      <c r="AU55" t="s"/>
      <c r="AV55" t="s"/>
      <c r="AW55" t="s"/>
      <c r="AX55" t="s"/>
      <c r="AY55" t="n">
        <v>6797800</v>
      </c>
      <c r="AZ55" t="s"/>
      <c r="BA55" t="s"/>
      <c r="BB55" t="s"/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88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189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5428</v>
      </c>
      <c r="L56" t="s">
        <v>77</v>
      </c>
      <c r="M56" t="s"/>
      <c r="N56" t="s">
        <v>78</v>
      </c>
      <c r="O56" t="s">
        <v>79</v>
      </c>
      <c r="P56" t="s">
        <v>189</v>
      </c>
      <c r="Q56" t="s"/>
      <c r="R56" t="s">
        <v>80</v>
      </c>
      <c r="S56" t="s">
        <v>157</v>
      </c>
      <c r="T56" t="s">
        <v>82</v>
      </c>
      <c r="U56" t="s">
        <v>83</v>
      </c>
      <c r="V56" t="s"/>
      <c r="W56" t="s">
        <v>84</v>
      </c>
      <c r="X56" t="s"/>
      <c r="Y56" t="s">
        <v>85</v>
      </c>
      <c r="Z56">
        <f>HYPERLINK("https://hotelmonitor-cachepage.eclerx.com/savepage/tk_15444260762753549_sr_8423.html","info")</f>
        <v/>
      </c>
      <c r="AA56" t="n">
        <v>-6797822</v>
      </c>
      <c r="AB56" t="s"/>
      <c r="AC56" t="s"/>
      <c r="AD56" t="s"/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/>
      <c r="AO56" t="s"/>
      <c r="AP56" t="n">
        <v>94</v>
      </c>
      <c r="AQ56" t="s">
        <v>87</v>
      </c>
      <c r="AR56" t="s"/>
      <c r="AS56" t="s"/>
      <c r="AT56" t="s"/>
      <c r="AU56" t="s"/>
      <c r="AV56" t="s"/>
      <c r="AW56" t="s"/>
      <c r="AX56" t="s"/>
      <c r="AY56" t="n">
        <v>6797822</v>
      </c>
      <c r="AZ56" t="s"/>
      <c r="BA56" t="s"/>
      <c r="BB56" t="s"/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88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190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3664</v>
      </c>
      <c r="L57" t="s">
        <v>77</v>
      </c>
      <c r="M57" t="s"/>
      <c r="N57" t="s">
        <v>78</v>
      </c>
      <c r="O57" t="s">
        <v>79</v>
      </c>
      <c r="P57" t="s">
        <v>190</v>
      </c>
      <c r="Q57" t="s"/>
      <c r="R57" t="s">
        <v>80</v>
      </c>
      <c r="S57" t="s">
        <v>191</v>
      </c>
      <c r="T57" t="s">
        <v>82</v>
      </c>
      <c r="U57" t="s">
        <v>83</v>
      </c>
      <c r="V57" t="s"/>
      <c r="W57" t="s">
        <v>84</v>
      </c>
      <c r="X57" t="s"/>
      <c r="Y57" t="s">
        <v>85</v>
      </c>
      <c r="Z57">
        <f>HYPERLINK("https://hotelmonitor-cachepage.eclerx.com/savepage/tk_1544426068714127_sr_8423.html","info")</f>
        <v/>
      </c>
      <c r="AA57" t="n">
        <v>-6797805</v>
      </c>
      <c r="AB57" t="s"/>
      <c r="AC57" t="s"/>
      <c r="AD57" t="s"/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/>
      <c r="AO57" t="s"/>
      <c r="AP57" t="n">
        <v>19</v>
      </c>
      <c r="AQ57" t="s">
        <v>87</v>
      </c>
      <c r="AR57" t="s"/>
      <c r="AS57" t="s"/>
      <c r="AT57" t="s"/>
      <c r="AU57" t="s"/>
      <c r="AV57" t="s"/>
      <c r="AW57" t="s"/>
      <c r="AX57" t="s"/>
      <c r="AY57" t="n">
        <v>6797805</v>
      </c>
      <c r="AZ57" t="s"/>
      <c r="BA57" t="s"/>
      <c r="BB57" t="s"/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88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192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5496</v>
      </c>
      <c r="L58" t="s">
        <v>77</v>
      </c>
      <c r="M58" t="s"/>
      <c r="N58" t="s">
        <v>78</v>
      </c>
      <c r="O58" t="s">
        <v>79</v>
      </c>
      <c r="P58" t="s">
        <v>192</v>
      </c>
      <c r="Q58" t="s"/>
      <c r="R58" t="s">
        <v>80</v>
      </c>
      <c r="S58" t="s">
        <v>193</v>
      </c>
      <c r="T58" t="s">
        <v>82</v>
      </c>
      <c r="U58" t="s">
        <v>83</v>
      </c>
      <c r="V58" t="s"/>
      <c r="W58" t="s">
        <v>84</v>
      </c>
      <c r="X58" t="s"/>
      <c r="Y58" t="s">
        <v>85</v>
      </c>
      <c r="Z58">
        <f>HYPERLINK("https://hotelmonitor-cachepage.eclerx.com/savepage/tk_15444260707540987_sr_8423.html","info")</f>
        <v/>
      </c>
      <c r="AA58" t="n">
        <v>-6797799</v>
      </c>
      <c r="AB58" t="s"/>
      <c r="AC58" t="s"/>
      <c r="AD58" t="s"/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/>
      <c r="AO58" t="s"/>
      <c r="AP58" t="n">
        <v>46</v>
      </c>
      <c r="AQ58" t="s">
        <v>87</v>
      </c>
      <c r="AR58" t="s"/>
      <c r="AS58" t="s"/>
      <c r="AT58" t="s"/>
      <c r="AU58" t="s"/>
      <c r="AV58" t="s"/>
      <c r="AW58" t="s"/>
      <c r="AX58" t="s"/>
      <c r="AY58" t="n">
        <v>6797799</v>
      </c>
      <c r="AZ58" t="s"/>
      <c r="BA58" t="s"/>
      <c r="BB58" t="s"/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88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194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10711</v>
      </c>
      <c r="L59" t="s">
        <v>77</v>
      </c>
      <c r="M59" t="s"/>
      <c r="N59" t="s">
        <v>78</v>
      </c>
      <c r="O59" t="s">
        <v>79</v>
      </c>
      <c r="P59" t="s">
        <v>194</v>
      </c>
      <c r="Q59" t="s"/>
      <c r="R59" t="s">
        <v>80</v>
      </c>
      <c r="S59" t="s">
        <v>195</v>
      </c>
      <c r="T59" t="s">
        <v>82</v>
      </c>
      <c r="U59" t="s">
        <v>83</v>
      </c>
      <c r="V59" t="s"/>
      <c r="W59" t="s">
        <v>84</v>
      </c>
      <c r="X59" t="s"/>
      <c r="Y59" t="s">
        <v>85</v>
      </c>
      <c r="Z59">
        <f>HYPERLINK("https://hotelmonitor-cachepage.eclerx.com/savepage/tk_1544426069195351_sr_8423.html","info")</f>
        <v/>
      </c>
      <c r="AA59" t="n">
        <v>-6797791</v>
      </c>
      <c r="AB59" t="s"/>
      <c r="AC59" t="s"/>
      <c r="AD59" t="s"/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/>
      <c r="AO59" t="s"/>
      <c r="AP59" t="n">
        <v>26</v>
      </c>
      <c r="AQ59" t="s">
        <v>87</v>
      </c>
      <c r="AR59" t="s"/>
      <c r="AS59" t="s"/>
      <c r="AT59" t="s"/>
      <c r="AU59" t="s"/>
      <c r="AV59" t="s"/>
      <c r="AW59" t="s"/>
      <c r="AX59" t="s"/>
      <c r="AY59" t="n">
        <v>6797791</v>
      </c>
      <c r="AZ59" t="s"/>
      <c r="BA59" t="s"/>
      <c r="BB59" t="s"/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88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196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4362</v>
      </c>
      <c r="L60" t="s">
        <v>77</v>
      </c>
      <c r="M60" t="s"/>
      <c r="N60" t="s">
        <v>78</v>
      </c>
      <c r="O60" t="s">
        <v>79</v>
      </c>
      <c r="P60" t="s">
        <v>196</v>
      </c>
      <c r="Q60" t="s"/>
      <c r="R60" t="s">
        <v>80</v>
      </c>
      <c r="S60" t="s">
        <v>142</v>
      </c>
      <c r="T60" t="s">
        <v>82</v>
      </c>
      <c r="U60" t="s">
        <v>83</v>
      </c>
      <c r="V60" t="s"/>
      <c r="W60" t="s">
        <v>84</v>
      </c>
      <c r="X60" t="s"/>
      <c r="Y60" t="s">
        <v>85</v>
      </c>
      <c r="Z60">
        <f>HYPERLINK("https://hotelmonitor-cachepage.eclerx.com/savepage/tk_15444260751679401_sr_8423.html","info")</f>
        <v/>
      </c>
      <c r="AA60" t="n">
        <v>-6797810</v>
      </c>
      <c r="AB60" t="s"/>
      <c r="AC60" t="s"/>
      <c r="AD60" t="s"/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/>
      <c r="AO60" t="s"/>
      <c r="AP60" t="n">
        <v>84</v>
      </c>
      <c r="AQ60" t="s">
        <v>87</v>
      </c>
      <c r="AR60" t="s"/>
      <c r="AS60" t="s"/>
      <c r="AT60" t="s"/>
      <c r="AU60" t="s"/>
      <c r="AV60" t="s"/>
      <c r="AW60" t="s"/>
      <c r="AX60" t="s"/>
      <c r="AY60" t="n">
        <v>6797810</v>
      </c>
      <c r="AZ60" t="s"/>
      <c r="BA60" t="s"/>
      <c r="BB60" t="s"/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88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197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5235</v>
      </c>
      <c r="L61" t="s">
        <v>77</v>
      </c>
      <c r="M61" t="s"/>
      <c r="N61" t="s">
        <v>78</v>
      </c>
      <c r="O61" t="s">
        <v>79</v>
      </c>
      <c r="P61" t="s">
        <v>197</v>
      </c>
      <c r="Q61" t="s"/>
      <c r="R61" t="s">
        <v>80</v>
      </c>
      <c r="S61" t="s">
        <v>198</v>
      </c>
      <c r="T61" t="s">
        <v>82</v>
      </c>
      <c r="U61" t="s">
        <v>83</v>
      </c>
      <c r="V61" t="s"/>
      <c r="W61" t="s">
        <v>84</v>
      </c>
      <c r="X61" t="s"/>
      <c r="Y61" t="s">
        <v>85</v>
      </c>
      <c r="Z61">
        <f>HYPERLINK("https://hotelmonitor-cachepage.eclerx.com/savepage/tk_15444260697303748_sr_8423.html","info")</f>
        <v/>
      </c>
      <c r="AA61" t="n">
        <v>-6797814</v>
      </c>
      <c r="AB61" t="s"/>
      <c r="AC61" t="s"/>
      <c r="AD61" t="s"/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/>
      <c r="AO61" t="s"/>
      <c r="AP61" t="n">
        <v>34</v>
      </c>
      <c r="AQ61" t="s">
        <v>87</v>
      </c>
      <c r="AR61" t="s"/>
      <c r="AS61" t="s"/>
      <c r="AT61" t="s"/>
      <c r="AU61" t="s"/>
      <c r="AV61" t="s"/>
      <c r="AW61" t="s"/>
      <c r="AX61" t="s"/>
      <c r="AY61" t="n">
        <v>6797814</v>
      </c>
      <c r="AZ61" t="s"/>
      <c r="BA61" t="s"/>
      <c r="BB61" t="s"/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88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199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10466</v>
      </c>
      <c r="L62" t="s">
        <v>77</v>
      </c>
      <c r="M62" t="s"/>
      <c r="N62" t="s">
        <v>78</v>
      </c>
      <c r="O62" t="s">
        <v>79</v>
      </c>
      <c r="P62" t="s">
        <v>199</v>
      </c>
      <c r="Q62" t="s"/>
      <c r="R62" t="s">
        <v>80</v>
      </c>
      <c r="S62" t="s">
        <v>200</v>
      </c>
      <c r="T62" t="s">
        <v>82</v>
      </c>
      <c r="U62" t="s">
        <v>83</v>
      </c>
      <c r="V62" t="s"/>
      <c r="W62" t="s">
        <v>84</v>
      </c>
      <c r="X62" t="s"/>
      <c r="Y62" t="s">
        <v>85</v>
      </c>
      <c r="Z62">
        <f>HYPERLINK("https://hotelmonitor-cachepage.eclerx.com/savepage/tk_15444260704737659_sr_8423.html","info")</f>
        <v/>
      </c>
      <c r="AA62" t="n">
        <v>-6797851</v>
      </c>
      <c r="AB62" t="s"/>
      <c r="AC62" t="s"/>
      <c r="AD62" t="s"/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/>
      <c r="AO62" t="s"/>
      <c r="AP62" t="n">
        <v>43</v>
      </c>
      <c r="AQ62" t="s">
        <v>87</v>
      </c>
      <c r="AR62" t="s"/>
      <c r="AS62" t="s"/>
      <c r="AT62" t="s"/>
      <c r="AU62" t="s"/>
      <c r="AV62" t="s"/>
      <c r="AW62" t="s"/>
      <c r="AX62" t="s"/>
      <c r="AY62" t="n">
        <v>6797851</v>
      </c>
      <c r="AZ62" t="s"/>
      <c r="BA62" t="s"/>
      <c r="BB62" t="s"/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88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201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7755</v>
      </c>
      <c r="L63" t="s">
        <v>77</v>
      </c>
      <c r="M63" t="s"/>
      <c r="N63" t="s">
        <v>78</v>
      </c>
      <c r="O63" t="s">
        <v>79</v>
      </c>
      <c r="P63" t="s">
        <v>201</v>
      </c>
      <c r="Q63" t="s"/>
      <c r="R63" t="s">
        <v>80</v>
      </c>
      <c r="S63" t="s">
        <v>81</v>
      </c>
      <c r="T63" t="s">
        <v>82</v>
      </c>
      <c r="U63" t="s">
        <v>83</v>
      </c>
      <c r="V63" t="s"/>
      <c r="W63" t="s">
        <v>84</v>
      </c>
      <c r="X63" t="s"/>
      <c r="Y63" t="s">
        <v>85</v>
      </c>
      <c r="Z63">
        <f>HYPERLINK("https://hotelmonitor-cachepage.eclerx.com/savepage/tk_15444260756402812_sr_8423.html","info")</f>
        <v/>
      </c>
      <c r="AA63" t="n">
        <v>-6797783</v>
      </c>
      <c r="AB63" t="s"/>
      <c r="AC63" t="s"/>
      <c r="AD63" t="s"/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/>
      <c r="AO63" t="s"/>
      <c r="AP63" t="n">
        <v>88</v>
      </c>
      <c r="AQ63" t="s">
        <v>87</v>
      </c>
      <c r="AR63" t="s"/>
      <c r="AS63" t="s"/>
      <c r="AT63" t="s"/>
      <c r="AU63" t="s"/>
      <c r="AV63" t="s"/>
      <c r="AW63" t="s"/>
      <c r="AX63" t="s"/>
      <c r="AY63" t="n">
        <v>6797783</v>
      </c>
      <c r="AZ63" t="s"/>
      <c r="BA63" t="s"/>
      <c r="BB63" t="s"/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88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202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7765</v>
      </c>
      <c r="L64" t="s">
        <v>77</v>
      </c>
      <c r="M64" t="s"/>
      <c r="N64" t="s">
        <v>78</v>
      </c>
      <c r="O64" t="s">
        <v>79</v>
      </c>
      <c r="P64" t="s">
        <v>202</v>
      </c>
      <c r="Q64" t="s"/>
      <c r="R64" t="s">
        <v>80</v>
      </c>
      <c r="S64" t="s">
        <v>203</v>
      </c>
      <c r="T64" t="s">
        <v>82</v>
      </c>
      <c r="U64" t="s">
        <v>83</v>
      </c>
      <c r="V64" t="s"/>
      <c r="W64" t="s">
        <v>84</v>
      </c>
      <c r="X64" t="s"/>
      <c r="Y64" t="s">
        <v>85</v>
      </c>
      <c r="Z64">
        <f>HYPERLINK("https://hotelmonitor-cachepage.eclerx.com/savepage/tk_15444260674093096_sr_8423.html","info")</f>
        <v/>
      </c>
      <c r="AA64" t="n">
        <v>-6797834</v>
      </c>
      <c r="AB64" t="s"/>
      <c r="AC64" t="s"/>
      <c r="AD64" t="s"/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/>
      <c r="AO64" t="s"/>
      <c r="AP64" t="n">
        <v>3</v>
      </c>
      <c r="AQ64" t="s">
        <v>87</v>
      </c>
      <c r="AR64" t="s"/>
      <c r="AS64" t="s"/>
      <c r="AT64" t="s"/>
      <c r="AU64" t="s"/>
      <c r="AV64" t="s"/>
      <c r="AW64" t="s"/>
      <c r="AX64" t="s"/>
      <c r="AY64" t="n">
        <v>6797834</v>
      </c>
      <c r="AZ64" t="s"/>
      <c r="BA64" t="s"/>
      <c r="BB64" t="s"/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88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204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5043</v>
      </c>
      <c r="L65" t="s">
        <v>77</v>
      </c>
      <c r="M65" t="s"/>
      <c r="N65" t="s">
        <v>78</v>
      </c>
      <c r="O65" t="s">
        <v>79</v>
      </c>
      <c r="P65" t="s">
        <v>204</v>
      </c>
      <c r="Q65" t="s"/>
      <c r="R65" t="s">
        <v>80</v>
      </c>
      <c r="S65" t="s">
        <v>205</v>
      </c>
      <c r="T65" t="s">
        <v>82</v>
      </c>
      <c r="U65" t="s">
        <v>83</v>
      </c>
      <c r="V65" t="s"/>
      <c r="W65" t="s">
        <v>84</v>
      </c>
      <c r="X65" t="s"/>
      <c r="Y65" t="s">
        <v>85</v>
      </c>
      <c r="Z65">
        <f>HYPERLINK("https://hotelmonitor-cachepage.eclerx.com/savepage/tk_15444260696529315_sr_8423.html","info")</f>
        <v/>
      </c>
      <c r="AA65" t="n">
        <v>-6797830</v>
      </c>
      <c r="AB65" t="s"/>
      <c r="AC65" t="s"/>
      <c r="AD65" t="s"/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/>
      <c r="AO65" t="s"/>
      <c r="AP65" t="n">
        <v>33</v>
      </c>
      <c r="AQ65" t="s">
        <v>87</v>
      </c>
      <c r="AR65" t="s"/>
      <c r="AS65" t="s"/>
      <c r="AT65" t="s"/>
      <c r="AU65" t="s"/>
      <c r="AV65" t="s"/>
      <c r="AW65" t="s"/>
      <c r="AX65" t="s"/>
      <c r="AY65" t="n">
        <v>6797830</v>
      </c>
      <c r="AZ65" t="s"/>
      <c r="BA65" t="s"/>
      <c r="BB65" t="s"/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88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206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8240</v>
      </c>
      <c r="L66" t="s">
        <v>77</v>
      </c>
      <c r="M66" t="s"/>
      <c r="N66" t="s">
        <v>78</v>
      </c>
      <c r="O66" t="s">
        <v>79</v>
      </c>
      <c r="P66" t="s">
        <v>206</v>
      </c>
      <c r="Q66" t="s"/>
      <c r="R66" t="s">
        <v>80</v>
      </c>
      <c r="S66" t="s">
        <v>207</v>
      </c>
      <c r="T66" t="s">
        <v>82</v>
      </c>
      <c r="U66" t="s">
        <v>83</v>
      </c>
      <c r="V66" t="s"/>
      <c r="W66" t="s">
        <v>84</v>
      </c>
      <c r="X66" t="s"/>
      <c r="Y66" t="s">
        <v>85</v>
      </c>
      <c r="Z66">
        <f>HYPERLINK("https://hotelmonitor-cachepage.eclerx.com/savepage/tk_15444260673335278_sr_8423.html","info")</f>
        <v/>
      </c>
      <c r="AA66" t="n">
        <v>-6797854</v>
      </c>
      <c r="AB66" t="s"/>
      <c r="AC66" t="s"/>
      <c r="AD66" t="s"/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/>
      <c r="AO66" t="s"/>
      <c r="AP66" t="n">
        <v>2</v>
      </c>
      <c r="AQ66" t="s">
        <v>87</v>
      </c>
      <c r="AR66" t="s"/>
      <c r="AS66" t="s"/>
      <c r="AT66" t="s"/>
      <c r="AU66" t="s"/>
      <c r="AV66" t="s"/>
      <c r="AW66" t="s"/>
      <c r="AX66" t="s"/>
      <c r="AY66" t="n">
        <v>6797854</v>
      </c>
      <c r="AZ66" t="s"/>
      <c r="BA66" t="s"/>
      <c r="BB66" t="s"/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88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208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5041</v>
      </c>
      <c r="L67" t="s">
        <v>77</v>
      </c>
      <c r="M67" t="s"/>
      <c r="N67" t="s">
        <v>78</v>
      </c>
      <c r="O67" t="s">
        <v>79</v>
      </c>
      <c r="P67" t="s">
        <v>208</v>
      </c>
      <c r="Q67" t="s"/>
      <c r="R67" t="s">
        <v>80</v>
      </c>
      <c r="S67" t="s">
        <v>209</v>
      </c>
      <c r="T67" t="s">
        <v>82</v>
      </c>
      <c r="U67" t="s">
        <v>83</v>
      </c>
      <c r="V67" t="s"/>
      <c r="W67" t="s">
        <v>84</v>
      </c>
      <c r="X67" t="s"/>
      <c r="Y67" t="s">
        <v>85</v>
      </c>
      <c r="Z67">
        <f>HYPERLINK("https://hotelmonitor-cachepage.eclerx.com/savepage/tk_15444260680221512_sr_8423.html","info")</f>
        <v/>
      </c>
      <c r="AA67" t="n">
        <v>-6797840</v>
      </c>
      <c r="AB67" t="s"/>
      <c r="AC67" t="s"/>
      <c r="AD67" t="s"/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/>
      <c r="AO67" t="s"/>
      <c r="AP67" t="n">
        <v>11</v>
      </c>
      <c r="AQ67" t="s">
        <v>87</v>
      </c>
      <c r="AR67" t="s"/>
      <c r="AS67" t="s"/>
      <c r="AT67" t="s"/>
      <c r="AU67" t="s"/>
      <c r="AV67" t="s"/>
      <c r="AW67" t="s"/>
      <c r="AX67" t="s"/>
      <c r="AY67" t="n">
        <v>6797840</v>
      </c>
      <c r="AZ67" t="s"/>
      <c r="BA67" t="s"/>
      <c r="BB67" t="s"/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88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210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5878</v>
      </c>
      <c r="L68" t="s">
        <v>77</v>
      </c>
      <c r="M68" t="s"/>
      <c r="N68" t="s">
        <v>78</v>
      </c>
      <c r="O68" t="s">
        <v>79</v>
      </c>
      <c r="P68" t="s">
        <v>210</v>
      </c>
      <c r="Q68" t="s"/>
      <c r="R68" t="s">
        <v>80</v>
      </c>
      <c r="S68" t="s">
        <v>211</v>
      </c>
      <c r="T68" t="s">
        <v>82</v>
      </c>
      <c r="U68" t="s">
        <v>83</v>
      </c>
      <c r="V68" t="s"/>
      <c r="W68" t="s">
        <v>84</v>
      </c>
      <c r="X68" t="s"/>
      <c r="Y68" t="s">
        <v>85</v>
      </c>
      <c r="Z68">
        <f>HYPERLINK("https://hotelmonitor-cachepage.eclerx.com/savepage/tk_1544426073582703_sr_8423.html","info")</f>
        <v/>
      </c>
      <c r="AA68" t="n">
        <v>-6797798</v>
      </c>
      <c r="AB68" t="s"/>
      <c r="AC68" t="s"/>
      <c r="AD68" t="s"/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/>
      <c r="AO68" t="s"/>
      <c r="AP68" t="n">
        <v>72</v>
      </c>
      <c r="AQ68" t="s">
        <v>87</v>
      </c>
      <c r="AR68" t="s"/>
      <c r="AS68" t="s"/>
      <c r="AT68" t="s"/>
      <c r="AU68" t="s"/>
      <c r="AV68" t="s"/>
      <c r="AW68" t="s"/>
      <c r="AX68" t="s"/>
      <c r="AY68" t="n">
        <v>6797798</v>
      </c>
      <c r="AZ68" t="s"/>
      <c r="BA68" t="s"/>
      <c r="BB68" t="s"/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88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212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5816</v>
      </c>
      <c r="L69" t="s">
        <v>77</v>
      </c>
      <c r="M69" t="s"/>
      <c r="N69" t="s">
        <v>78</v>
      </c>
      <c r="O69" t="s">
        <v>79</v>
      </c>
      <c r="P69" t="s">
        <v>212</v>
      </c>
      <c r="Q69" t="s"/>
      <c r="R69" t="s">
        <v>80</v>
      </c>
      <c r="S69" t="s">
        <v>136</v>
      </c>
      <c r="T69" t="s">
        <v>82</v>
      </c>
      <c r="U69" t="s">
        <v>83</v>
      </c>
      <c r="V69" t="s"/>
      <c r="W69" t="s">
        <v>84</v>
      </c>
      <c r="X69" t="s"/>
      <c r="Y69" t="s">
        <v>85</v>
      </c>
      <c r="Z69">
        <f>HYPERLINK("https://hotelmonitor-cachepage.eclerx.com/savepage/tk_1544426076050156_sr_8423.html","info")</f>
        <v/>
      </c>
      <c r="AA69" t="n">
        <v>-6797782</v>
      </c>
      <c r="AB69" t="s"/>
      <c r="AC69" t="s"/>
      <c r="AD69" t="s"/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/>
      <c r="AO69" t="s"/>
      <c r="AP69" t="n">
        <v>92</v>
      </c>
      <c r="AQ69" t="s">
        <v>87</v>
      </c>
      <c r="AR69" t="s"/>
      <c r="AS69" t="s"/>
      <c r="AT69" t="s"/>
      <c r="AU69" t="s"/>
      <c r="AV69" t="s"/>
      <c r="AW69" t="s"/>
      <c r="AX69" t="s"/>
      <c r="AY69" t="n">
        <v>6797782</v>
      </c>
      <c r="AZ69" t="s"/>
      <c r="BA69" t="s"/>
      <c r="BB69" t="s"/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88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213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5816</v>
      </c>
      <c r="L70" t="s">
        <v>77</v>
      </c>
      <c r="M70" t="s"/>
      <c r="N70" t="s">
        <v>78</v>
      </c>
      <c r="O70" t="s">
        <v>79</v>
      </c>
      <c r="P70" t="s">
        <v>213</v>
      </c>
      <c r="Q70" t="s"/>
      <c r="R70" t="s">
        <v>80</v>
      </c>
      <c r="S70" t="s">
        <v>136</v>
      </c>
      <c r="T70" t="s">
        <v>82</v>
      </c>
      <c r="U70" t="s">
        <v>83</v>
      </c>
      <c r="V70" t="s"/>
      <c r="W70" t="s">
        <v>84</v>
      </c>
      <c r="X70" t="s"/>
      <c r="Y70" t="s">
        <v>85</v>
      </c>
      <c r="Z70">
        <f>HYPERLINK("https://hotelmonitor-cachepage.eclerx.com/savepage/tk_15444260758571818_sr_8423.html","info")</f>
        <v/>
      </c>
      <c r="AA70" t="n">
        <v>-6797777</v>
      </c>
      <c r="AB70" t="s"/>
      <c r="AC70" t="s"/>
      <c r="AD70" t="s"/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/>
      <c r="AO70" t="s"/>
      <c r="AP70" t="n">
        <v>90</v>
      </c>
      <c r="AQ70" t="s">
        <v>87</v>
      </c>
      <c r="AR70" t="s"/>
      <c r="AS70" t="s"/>
      <c r="AT70" t="s"/>
      <c r="AU70" t="s"/>
      <c r="AV70" t="s"/>
      <c r="AW70" t="s"/>
      <c r="AX70" t="s"/>
      <c r="AY70" t="n">
        <v>6797777</v>
      </c>
      <c r="AZ70" t="s"/>
      <c r="BA70" t="s"/>
      <c r="BB70" t="s"/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88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214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9694</v>
      </c>
      <c r="L71" t="s">
        <v>77</v>
      </c>
      <c r="M71" t="s"/>
      <c r="N71" t="s">
        <v>78</v>
      </c>
      <c r="O71" t="s">
        <v>79</v>
      </c>
      <c r="P71" t="s">
        <v>214</v>
      </c>
      <c r="Q71" t="s"/>
      <c r="R71" t="s">
        <v>80</v>
      </c>
      <c r="S71" t="s">
        <v>110</v>
      </c>
      <c r="T71" t="s">
        <v>82</v>
      </c>
      <c r="U71" t="s">
        <v>83</v>
      </c>
      <c r="V71" t="s"/>
      <c r="W71" t="s">
        <v>84</v>
      </c>
      <c r="X71" t="s"/>
      <c r="Y71" t="s">
        <v>85</v>
      </c>
      <c r="Z71">
        <f>HYPERLINK("https://hotelmonitor-cachepage.eclerx.com/savepage/tk_15444260672586396_sr_8423.html","info")</f>
        <v/>
      </c>
      <c r="AA71" t="n">
        <v>-6797808</v>
      </c>
      <c r="AB71" t="s"/>
      <c r="AC71" t="s"/>
      <c r="AD71" t="s"/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/>
      <c r="AO71" t="s"/>
      <c r="AP71" t="n">
        <v>1</v>
      </c>
      <c r="AQ71" t="s">
        <v>87</v>
      </c>
      <c r="AR71" t="s"/>
      <c r="AS71" t="s"/>
      <c r="AT71" t="s"/>
      <c r="AU71" t="s"/>
      <c r="AV71" t="s"/>
      <c r="AW71" t="s"/>
      <c r="AX71" t="s"/>
      <c r="AY71" t="n">
        <v>6797808</v>
      </c>
      <c r="AZ71" t="s"/>
      <c r="BA71" t="s"/>
      <c r="BB71" t="s"/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88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215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3490</v>
      </c>
      <c r="L72" t="s">
        <v>77</v>
      </c>
      <c r="M72" t="s"/>
      <c r="N72" t="s">
        <v>78</v>
      </c>
      <c r="O72" t="s">
        <v>79</v>
      </c>
      <c r="P72" t="s">
        <v>215</v>
      </c>
      <c r="Q72" t="s"/>
      <c r="R72" t="s">
        <v>80</v>
      </c>
      <c r="S72" t="s">
        <v>216</v>
      </c>
      <c r="T72" t="s">
        <v>82</v>
      </c>
      <c r="U72" t="s">
        <v>83</v>
      </c>
      <c r="V72" t="s"/>
      <c r="W72" t="s">
        <v>84</v>
      </c>
      <c r="X72" t="s"/>
      <c r="Y72" t="s">
        <v>85</v>
      </c>
      <c r="Z72">
        <f>HYPERLINK("https://hotelmonitor-cachepage.eclerx.com/savepage/tk_15444260700132854_sr_8423.html","info")</f>
        <v/>
      </c>
      <c r="AA72" t="n">
        <v>-6797793</v>
      </c>
      <c r="AB72" t="s"/>
      <c r="AC72" t="s"/>
      <c r="AD72" t="s"/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/>
      <c r="AO72" t="s"/>
      <c r="AP72" t="n">
        <v>37</v>
      </c>
      <c r="AQ72" t="s">
        <v>87</v>
      </c>
      <c r="AR72" t="s"/>
      <c r="AS72" t="s"/>
      <c r="AT72" t="s"/>
      <c r="AU72" t="s"/>
      <c r="AV72" t="s"/>
      <c r="AW72" t="s"/>
      <c r="AX72" t="s"/>
      <c r="AY72" t="n">
        <v>6797793</v>
      </c>
      <c r="AZ72" t="s"/>
      <c r="BA72" t="s"/>
      <c r="BB72" t="s"/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88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217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4798</v>
      </c>
      <c r="L73" t="s">
        <v>77</v>
      </c>
      <c r="M73" t="s"/>
      <c r="N73" t="s">
        <v>78</v>
      </c>
      <c r="O73" t="s">
        <v>79</v>
      </c>
      <c r="P73" t="s">
        <v>217</v>
      </c>
      <c r="Q73" t="s"/>
      <c r="R73" t="s">
        <v>80</v>
      </c>
      <c r="S73" t="s">
        <v>94</v>
      </c>
      <c r="T73" t="s">
        <v>82</v>
      </c>
      <c r="U73" t="s">
        <v>83</v>
      </c>
      <c r="V73" t="s"/>
      <c r="W73" t="s">
        <v>84</v>
      </c>
      <c r="X73" t="s"/>
      <c r="Y73" t="s">
        <v>85</v>
      </c>
      <c r="Z73">
        <f>HYPERLINK("https://hotelmonitor-cachepage.eclerx.com/savepage/tk_15444260746837213_sr_8423.html","info")</f>
        <v/>
      </c>
      <c r="AA73" t="n">
        <v>-6797866</v>
      </c>
      <c r="AB73" t="s"/>
      <c r="AC73" t="s"/>
      <c r="AD73" t="s"/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/>
      <c r="AO73" t="s"/>
      <c r="AP73" t="n">
        <v>81</v>
      </c>
      <c r="AQ73" t="s">
        <v>87</v>
      </c>
      <c r="AR73" t="s"/>
      <c r="AS73" t="s"/>
      <c r="AT73" t="s"/>
      <c r="AU73" t="s"/>
      <c r="AV73" t="s"/>
      <c r="AW73" t="s"/>
      <c r="AX73" t="s"/>
      <c r="AY73" t="n">
        <v>6797866</v>
      </c>
      <c r="AZ73" t="s"/>
      <c r="BA73" t="s"/>
      <c r="BB73" t="s"/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88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218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3751</v>
      </c>
      <c r="L74" t="s">
        <v>77</v>
      </c>
      <c r="M74" t="s"/>
      <c r="N74" t="s">
        <v>78</v>
      </c>
      <c r="O74" t="s">
        <v>79</v>
      </c>
      <c r="P74" t="s">
        <v>218</v>
      </c>
      <c r="Q74" t="s"/>
      <c r="R74" t="s">
        <v>80</v>
      </c>
      <c r="S74" t="s">
        <v>219</v>
      </c>
      <c r="T74" t="s">
        <v>82</v>
      </c>
      <c r="U74" t="s">
        <v>83</v>
      </c>
      <c r="V74" t="s"/>
      <c r="W74" t="s">
        <v>84</v>
      </c>
      <c r="X74" t="s"/>
      <c r="Y74" t="s">
        <v>85</v>
      </c>
      <c r="Z74">
        <f>HYPERLINK("https://hotelmonitor-cachepage.eclerx.com/savepage/tk_15444260708588738_sr_8423.html","info")</f>
        <v/>
      </c>
      <c r="AA74" t="n">
        <v>-6797838</v>
      </c>
      <c r="AB74" t="s"/>
      <c r="AC74" t="s"/>
      <c r="AD74" t="s"/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/>
      <c r="AO74" t="s"/>
      <c r="AP74" t="n">
        <v>48</v>
      </c>
      <c r="AQ74" t="s">
        <v>87</v>
      </c>
      <c r="AR74" t="s"/>
      <c r="AS74" t="s"/>
      <c r="AT74" t="s"/>
      <c r="AU74" t="s"/>
      <c r="AV74" t="s"/>
      <c r="AW74" t="s"/>
      <c r="AX74" t="s"/>
      <c r="AY74" t="n">
        <v>6797838</v>
      </c>
      <c r="AZ74" t="s"/>
      <c r="BA74" t="s"/>
      <c r="BB74" t="s"/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88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220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4537</v>
      </c>
      <c r="L75" t="s">
        <v>77</v>
      </c>
      <c r="M75" t="s"/>
      <c r="N75" t="s">
        <v>78</v>
      </c>
      <c r="O75" t="s">
        <v>79</v>
      </c>
      <c r="P75" t="s">
        <v>220</v>
      </c>
      <c r="Q75" t="s"/>
      <c r="R75" t="s">
        <v>80</v>
      </c>
      <c r="S75" t="s">
        <v>221</v>
      </c>
      <c r="T75" t="s">
        <v>82</v>
      </c>
      <c r="U75" t="s">
        <v>83</v>
      </c>
      <c r="V75" t="s"/>
      <c r="W75" t="s">
        <v>84</v>
      </c>
      <c r="X75" t="s"/>
      <c r="Y75" t="s">
        <v>85</v>
      </c>
      <c r="Z75">
        <f>HYPERLINK("https://hotelmonitor-cachepage.eclerx.com/savepage/tk_15444260724448678_sr_8423.html","info")</f>
        <v/>
      </c>
      <c r="AA75" t="n">
        <v>-6797794</v>
      </c>
      <c r="AB75" t="s"/>
      <c r="AC75" t="s"/>
      <c r="AD75" t="s"/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/>
      <c r="AO75" t="s"/>
      <c r="AP75" t="n">
        <v>63</v>
      </c>
      <c r="AQ75" t="s">
        <v>87</v>
      </c>
      <c r="AR75" t="s"/>
      <c r="AS75" t="s"/>
      <c r="AT75" t="s"/>
      <c r="AU75" t="s"/>
      <c r="AV75" t="s"/>
      <c r="AW75" t="s"/>
      <c r="AX75" t="s"/>
      <c r="AY75" t="n">
        <v>6797794</v>
      </c>
      <c r="AZ75" t="s"/>
      <c r="BA75" t="s"/>
      <c r="BB75" t="s"/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88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214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9694</v>
      </c>
      <c r="L76" t="s">
        <v>77</v>
      </c>
      <c r="M76" t="s"/>
      <c r="N76" t="s">
        <v>78</v>
      </c>
      <c r="O76" t="s">
        <v>79</v>
      </c>
      <c r="P76" t="s">
        <v>214</v>
      </c>
      <c r="Q76" t="s"/>
      <c r="R76" t="s">
        <v>80</v>
      </c>
      <c r="S76" t="s">
        <v>110</v>
      </c>
      <c r="T76" t="s">
        <v>82</v>
      </c>
      <c r="U76" t="s">
        <v>83</v>
      </c>
      <c r="V76" t="s"/>
      <c r="W76" t="s">
        <v>84</v>
      </c>
      <c r="X76" t="s"/>
      <c r="Y76" t="s">
        <v>85</v>
      </c>
      <c r="Z76">
        <f>HYPERLINK("https://hotelmonitor-cachepage.eclerx.com/savepage/tk_15444260678768082_sr_8423.html","info")</f>
        <v/>
      </c>
      <c r="AA76" t="n">
        <v>-6797808</v>
      </c>
      <c r="AB76" t="s"/>
      <c r="AC76" t="s"/>
      <c r="AD76" t="s"/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/>
      <c r="AO76" t="s"/>
      <c r="AP76" t="n">
        <v>9</v>
      </c>
      <c r="AQ76" t="s">
        <v>87</v>
      </c>
      <c r="AR76" t="s"/>
      <c r="AS76" t="s"/>
      <c r="AT76" t="s"/>
      <c r="AU76" t="s"/>
      <c r="AV76" t="s"/>
      <c r="AW76" t="s"/>
      <c r="AX76" t="s"/>
      <c r="AY76" t="n">
        <v>6797808</v>
      </c>
      <c r="AZ76" t="s"/>
      <c r="BA76" t="s"/>
      <c r="BB76" t="s"/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88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222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14584</v>
      </c>
      <c r="L77" t="s">
        <v>77</v>
      </c>
      <c r="M77" t="s"/>
      <c r="N77" t="s">
        <v>78</v>
      </c>
      <c r="O77" t="s">
        <v>79</v>
      </c>
      <c r="P77" t="s">
        <v>222</v>
      </c>
      <c r="Q77" t="s"/>
      <c r="R77" t="s">
        <v>80</v>
      </c>
      <c r="S77" t="s">
        <v>223</v>
      </c>
      <c r="T77" t="s">
        <v>82</v>
      </c>
      <c r="U77" t="s">
        <v>83</v>
      </c>
      <c r="V77" t="s"/>
      <c r="W77" t="s">
        <v>84</v>
      </c>
      <c r="X77" t="s"/>
      <c r="Y77" t="s">
        <v>85</v>
      </c>
      <c r="Z77">
        <f>HYPERLINK("https://hotelmonitor-cachepage.eclerx.com/savepage/tk_15444260743239684_sr_8423.html","info")</f>
        <v/>
      </c>
      <c r="AA77" t="n">
        <v>-6797860</v>
      </c>
      <c r="AB77" t="s"/>
      <c r="AC77" t="s"/>
      <c r="AD77" t="s"/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/>
      <c r="AO77" t="s"/>
      <c r="AP77" t="n">
        <v>78</v>
      </c>
      <c r="AQ77" t="s">
        <v>87</v>
      </c>
      <c r="AR77" t="s"/>
      <c r="AS77" t="s"/>
      <c r="AT77" t="s"/>
      <c r="AU77" t="s"/>
      <c r="AV77" t="s"/>
      <c r="AW77" t="s"/>
      <c r="AX77" t="s"/>
      <c r="AY77" t="n">
        <v>6797860</v>
      </c>
      <c r="AZ77" t="s"/>
      <c r="BA77" t="s"/>
      <c r="BB77" t="s"/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88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224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6979</v>
      </c>
      <c r="L78" t="s">
        <v>77</v>
      </c>
      <c r="M78" t="s"/>
      <c r="N78" t="s">
        <v>78</v>
      </c>
      <c r="O78" t="s">
        <v>79</v>
      </c>
      <c r="P78" t="s">
        <v>224</v>
      </c>
      <c r="Q78" t="s"/>
      <c r="R78" t="s">
        <v>80</v>
      </c>
      <c r="S78" t="s">
        <v>173</v>
      </c>
      <c r="T78" t="s">
        <v>82</v>
      </c>
      <c r="U78" t="s">
        <v>83</v>
      </c>
      <c r="V78" t="s"/>
      <c r="W78" t="s">
        <v>84</v>
      </c>
      <c r="X78" t="s"/>
      <c r="Y78" t="s">
        <v>85</v>
      </c>
      <c r="Z78">
        <f>HYPERLINK("https://hotelmonitor-cachepage.eclerx.com/savepage/tk_15444260712071323_sr_8423.html","info")</f>
        <v/>
      </c>
      <c r="AA78" t="n">
        <v>-6797795</v>
      </c>
      <c r="AB78" t="s"/>
      <c r="AC78" t="s"/>
      <c r="AD78" t="s"/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/>
      <c r="AO78" t="s"/>
      <c r="AP78" t="n">
        <v>53</v>
      </c>
      <c r="AQ78" t="s">
        <v>87</v>
      </c>
      <c r="AR78" t="s"/>
      <c r="AS78" t="s"/>
      <c r="AT78" t="s"/>
      <c r="AU78" t="s"/>
      <c r="AV78" t="s"/>
      <c r="AW78" t="s"/>
      <c r="AX78" t="s"/>
      <c r="AY78" t="n">
        <v>6797795</v>
      </c>
      <c r="AZ78" t="s"/>
      <c r="BA78" t="s"/>
      <c r="BB78" t="s"/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88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225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18612</v>
      </c>
      <c r="L79" t="s">
        <v>77</v>
      </c>
      <c r="M79" t="s"/>
      <c r="N79" t="s">
        <v>78</v>
      </c>
      <c r="O79" t="s">
        <v>79</v>
      </c>
      <c r="P79" t="s">
        <v>225</v>
      </c>
      <c r="Q79" t="s"/>
      <c r="R79" t="s">
        <v>80</v>
      </c>
      <c r="S79" t="s">
        <v>226</v>
      </c>
      <c r="T79" t="s">
        <v>82</v>
      </c>
      <c r="U79" t="s">
        <v>83</v>
      </c>
      <c r="V79" t="s"/>
      <c r="W79" t="s">
        <v>84</v>
      </c>
      <c r="X79" t="s"/>
      <c r="Y79" t="s">
        <v>85</v>
      </c>
      <c r="Z79">
        <f>HYPERLINK("https://hotelmonitor-cachepage.eclerx.com/savepage/tk_15444260691073709_sr_8423.html","info")</f>
        <v/>
      </c>
      <c r="AA79" t="n">
        <v>-6797801</v>
      </c>
      <c r="AB79" t="s"/>
      <c r="AC79" t="s"/>
      <c r="AD79" t="s"/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/>
      <c r="AO79" t="s"/>
      <c r="AP79" t="n">
        <v>25</v>
      </c>
      <c r="AQ79" t="s">
        <v>87</v>
      </c>
      <c r="AR79" t="s"/>
      <c r="AS79" t="s"/>
      <c r="AT79" t="s"/>
      <c r="AU79" t="s"/>
      <c r="AV79" t="s"/>
      <c r="AW79" t="s"/>
      <c r="AX79" t="s"/>
      <c r="AY79" t="n">
        <v>6797801</v>
      </c>
      <c r="AZ79" t="s"/>
      <c r="BA79" t="s"/>
      <c r="BB79" t="s"/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88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227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4268</v>
      </c>
      <c r="L80" t="s">
        <v>77</v>
      </c>
      <c r="M80" t="s"/>
      <c r="N80" t="s">
        <v>78</v>
      </c>
      <c r="O80" t="s">
        <v>79</v>
      </c>
      <c r="P80" t="s">
        <v>227</v>
      </c>
      <c r="Q80" t="s"/>
      <c r="R80" t="s">
        <v>80</v>
      </c>
      <c r="S80" t="s">
        <v>228</v>
      </c>
      <c r="T80" t="s">
        <v>82</v>
      </c>
      <c r="U80" t="s">
        <v>83</v>
      </c>
      <c r="V80" t="s"/>
      <c r="W80" t="s">
        <v>84</v>
      </c>
      <c r="X80" t="s"/>
      <c r="Y80" t="s">
        <v>85</v>
      </c>
      <c r="Z80">
        <f>HYPERLINK("https://hotelmonitor-cachepage.eclerx.com/savepage/tk_15444260729900138_sr_8423.html","info")</f>
        <v/>
      </c>
      <c r="AA80" t="n">
        <v>-6797804</v>
      </c>
      <c r="AB80" t="s"/>
      <c r="AC80" t="s"/>
      <c r="AD80" t="s"/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/>
      <c r="AO80" t="s"/>
      <c r="AP80" t="n">
        <v>66</v>
      </c>
      <c r="AQ80" t="s">
        <v>87</v>
      </c>
      <c r="AR80" t="s"/>
      <c r="AS80" t="s"/>
      <c r="AT80" t="s"/>
      <c r="AU80" t="s"/>
      <c r="AV80" t="s"/>
      <c r="AW80" t="s"/>
      <c r="AX80" t="s"/>
      <c r="AY80" t="n">
        <v>6797804</v>
      </c>
      <c r="AZ80" t="s"/>
      <c r="BA80" t="s"/>
      <c r="BB80" t="s"/>
      <c r="BC80" t="n">
        <v>0</v>
      </c>
      <c r="BD80" t="n">
        <v>0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88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229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6718</v>
      </c>
      <c r="L81" t="s">
        <v>77</v>
      </c>
      <c r="M81" t="s"/>
      <c r="N81" t="s">
        <v>78</v>
      </c>
      <c r="O81" t="s">
        <v>79</v>
      </c>
      <c r="P81" t="s">
        <v>229</v>
      </c>
      <c r="Q81" t="s"/>
      <c r="R81" t="s">
        <v>80</v>
      </c>
      <c r="S81" t="s">
        <v>230</v>
      </c>
      <c r="T81" t="s">
        <v>82</v>
      </c>
      <c r="U81" t="s">
        <v>83</v>
      </c>
      <c r="V81" t="s"/>
      <c r="W81" t="s">
        <v>84</v>
      </c>
      <c r="X81" t="s"/>
      <c r="Y81" t="s">
        <v>85</v>
      </c>
      <c r="Z81">
        <f>HYPERLINK("https://hotelmonitor-cachepage.eclerx.com/savepage/tk_15444260715057282_sr_8423.html","info")</f>
        <v/>
      </c>
      <c r="AA81" t="n">
        <v>-6797848</v>
      </c>
      <c r="AB81" t="s"/>
      <c r="AC81" t="s"/>
      <c r="AD81" t="s"/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/>
      <c r="AO81" t="s"/>
      <c r="AP81" t="n">
        <v>57</v>
      </c>
      <c r="AQ81" t="s">
        <v>87</v>
      </c>
      <c r="AR81" t="s"/>
      <c r="AS81" t="s"/>
      <c r="AT81" t="s"/>
      <c r="AU81" t="s"/>
      <c r="AV81" t="s"/>
      <c r="AW81" t="s"/>
      <c r="AX81" t="s"/>
      <c r="AY81" t="n">
        <v>6797848</v>
      </c>
      <c r="AZ81" t="s"/>
      <c r="BA81" t="s"/>
      <c r="BB81" t="s"/>
      <c r="BC81" t="n">
        <v>0</v>
      </c>
      <c r="BD81" t="n">
        <v>0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88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231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5217</v>
      </c>
      <c r="L82" t="s">
        <v>77</v>
      </c>
      <c r="M82" t="s"/>
      <c r="N82" t="s">
        <v>78</v>
      </c>
      <c r="O82" t="s">
        <v>79</v>
      </c>
      <c r="P82" t="s">
        <v>231</v>
      </c>
      <c r="Q82" t="s"/>
      <c r="R82" t="s">
        <v>80</v>
      </c>
      <c r="S82" t="s">
        <v>232</v>
      </c>
      <c r="T82" t="s">
        <v>82</v>
      </c>
      <c r="U82" t="s">
        <v>83</v>
      </c>
      <c r="V82" t="s"/>
      <c r="W82" t="s">
        <v>84</v>
      </c>
      <c r="X82" t="s"/>
      <c r="Y82" t="s">
        <v>85</v>
      </c>
      <c r="Z82">
        <f>HYPERLINK("https://hotelmonitor-cachepage.eclerx.com/savepage/tk_1544426076761133_sr_8423.html","info")</f>
        <v/>
      </c>
      <c r="AA82" t="n">
        <v>-6797825</v>
      </c>
      <c r="AB82" t="s"/>
      <c r="AC82" t="s"/>
      <c r="AD82" t="s"/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/>
      <c r="AO82" t="s"/>
      <c r="AP82" t="n">
        <v>98</v>
      </c>
      <c r="AQ82" t="s">
        <v>87</v>
      </c>
      <c r="AR82" t="s"/>
      <c r="AS82" t="s"/>
      <c r="AT82" t="s"/>
      <c r="AU82" t="s"/>
      <c r="AV82" t="s"/>
      <c r="AW82" t="s"/>
      <c r="AX82" t="s"/>
      <c r="AY82" t="n">
        <v>6797825</v>
      </c>
      <c r="AZ82" t="s"/>
      <c r="BA82" t="s"/>
      <c r="BB82" t="s"/>
      <c r="BC82" t="n">
        <v>0</v>
      </c>
      <c r="BD82" t="n">
        <v>0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88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233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14831</v>
      </c>
      <c r="L83" t="s">
        <v>77</v>
      </c>
      <c r="M83" t="s"/>
      <c r="N83" t="s">
        <v>78</v>
      </c>
      <c r="O83" t="s">
        <v>79</v>
      </c>
      <c r="P83" t="s">
        <v>233</v>
      </c>
      <c r="Q83" t="s"/>
      <c r="R83" t="s">
        <v>80</v>
      </c>
      <c r="S83" t="s">
        <v>234</v>
      </c>
      <c r="T83" t="s">
        <v>82</v>
      </c>
      <c r="U83" t="s">
        <v>83</v>
      </c>
      <c r="V83" t="s"/>
      <c r="W83" t="s">
        <v>84</v>
      </c>
      <c r="X83" t="s"/>
      <c r="Y83" t="s">
        <v>85</v>
      </c>
      <c r="Z83">
        <f>HYPERLINK("https://hotelmonitor-cachepage.eclerx.com/savepage/tk_15444260749525437_sr_8423.html","info")</f>
        <v/>
      </c>
      <c r="AA83" t="n">
        <v>-6797784</v>
      </c>
      <c r="AB83" t="s"/>
      <c r="AC83" t="s"/>
      <c r="AD83" t="s"/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/>
      <c r="AO83" t="s"/>
      <c r="AP83" t="n">
        <v>83</v>
      </c>
      <c r="AQ83" t="s">
        <v>87</v>
      </c>
      <c r="AR83" t="s"/>
      <c r="AS83" t="s"/>
      <c r="AT83" t="s"/>
      <c r="AU83" t="s"/>
      <c r="AV83" t="s"/>
      <c r="AW83" t="s"/>
      <c r="AX83" t="s"/>
      <c r="AY83" t="n">
        <v>6797784</v>
      </c>
      <c r="AZ83" t="s"/>
      <c r="BA83" t="s"/>
      <c r="BB83" t="s"/>
      <c r="BC83" t="n">
        <v>0</v>
      </c>
      <c r="BD83" t="n">
        <v>0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88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235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23265</v>
      </c>
      <c r="L84" t="s">
        <v>77</v>
      </c>
      <c r="M84" t="s"/>
      <c r="N84" t="s">
        <v>78</v>
      </c>
      <c r="O84" t="s">
        <v>79</v>
      </c>
      <c r="P84" t="s">
        <v>235</v>
      </c>
      <c r="Q84" t="s"/>
      <c r="R84" t="s">
        <v>80</v>
      </c>
      <c r="S84" t="s">
        <v>236</v>
      </c>
      <c r="T84" t="s">
        <v>82</v>
      </c>
      <c r="U84" t="s">
        <v>83</v>
      </c>
      <c r="V84" t="s"/>
      <c r="W84" t="s">
        <v>84</v>
      </c>
      <c r="X84" t="s"/>
      <c r="Y84" t="s">
        <v>85</v>
      </c>
      <c r="Z84">
        <f>HYPERLINK("https://hotelmonitor-cachepage.eclerx.com/savepage/tk_15444260702537346_sr_8423.html","info")</f>
        <v/>
      </c>
      <c r="AA84" t="n">
        <v>-6797863</v>
      </c>
      <c r="AB84" t="s"/>
      <c r="AC84" t="s"/>
      <c r="AD84" t="s"/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/>
      <c r="AO84" t="s"/>
      <c r="AP84" t="n">
        <v>40</v>
      </c>
      <c r="AQ84" t="s">
        <v>87</v>
      </c>
      <c r="AR84" t="s"/>
      <c r="AS84" t="s"/>
      <c r="AT84" t="s"/>
      <c r="AU84" t="s"/>
      <c r="AV84" t="s"/>
      <c r="AW84" t="s"/>
      <c r="AX84" t="s"/>
      <c r="AY84" t="n">
        <v>6797863</v>
      </c>
      <c r="AZ84" t="s"/>
      <c r="BA84" t="s"/>
      <c r="BB84" t="s"/>
      <c r="BC84" t="n">
        <v>0</v>
      </c>
      <c r="BD84" t="n">
        <v>0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88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237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10711</v>
      </c>
      <c r="L85" t="s">
        <v>77</v>
      </c>
      <c r="M85" t="s"/>
      <c r="N85" t="s">
        <v>78</v>
      </c>
      <c r="O85" t="s">
        <v>79</v>
      </c>
      <c r="P85" t="s">
        <v>237</v>
      </c>
      <c r="Q85" t="s"/>
      <c r="R85" t="s">
        <v>80</v>
      </c>
      <c r="S85" t="s">
        <v>195</v>
      </c>
      <c r="T85" t="s">
        <v>82</v>
      </c>
      <c r="U85" t="s">
        <v>83</v>
      </c>
      <c r="V85" t="s"/>
      <c r="W85" t="s">
        <v>84</v>
      </c>
      <c r="X85" t="s"/>
      <c r="Y85" t="s">
        <v>85</v>
      </c>
      <c r="Z85">
        <f>HYPERLINK("https://hotelmonitor-cachepage.eclerx.com/savepage/tk_1544426073273418_sr_8423.html","info")</f>
        <v/>
      </c>
      <c r="AA85" t="n">
        <v>-6797826</v>
      </c>
      <c r="AB85" t="s"/>
      <c r="AC85" t="s"/>
      <c r="AD85" t="s"/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/>
      <c r="AO85" t="s"/>
      <c r="AP85" t="n">
        <v>69</v>
      </c>
      <c r="AQ85" t="s">
        <v>87</v>
      </c>
      <c r="AR85" t="s"/>
      <c r="AS85" t="s"/>
      <c r="AT85" t="s"/>
      <c r="AU85" t="s"/>
      <c r="AV85" t="s"/>
      <c r="AW85" t="s"/>
      <c r="AX85" t="s"/>
      <c r="AY85" t="n">
        <v>6797826</v>
      </c>
      <c r="AZ85" t="s"/>
      <c r="BA85" t="s"/>
      <c r="BB85" t="s"/>
      <c r="BC85" t="n">
        <v>0</v>
      </c>
      <c r="BD85" t="n">
        <v>0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88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238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5965</v>
      </c>
      <c r="L86" t="s">
        <v>77</v>
      </c>
      <c r="M86" t="s"/>
      <c r="N86" t="s">
        <v>78</v>
      </c>
      <c r="O86" t="s">
        <v>79</v>
      </c>
      <c r="P86" t="s">
        <v>238</v>
      </c>
      <c r="Q86" t="s"/>
      <c r="R86" t="s">
        <v>80</v>
      </c>
      <c r="S86" t="s">
        <v>239</v>
      </c>
      <c r="T86" t="s">
        <v>82</v>
      </c>
      <c r="U86" t="s">
        <v>83</v>
      </c>
      <c r="V86" t="s"/>
      <c r="W86" t="s">
        <v>84</v>
      </c>
      <c r="X86" t="s"/>
      <c r="Y86" t="s">
        <v>85</v>
      </c>
      <c r="Z86">
        <f>HYPERLINK("https://hotelmonitor-cachepage.eclerx.com/savepage/tk_15444260678049607_sr_8423.html","info")</f>
        <v/>
      </c>
      <c r="AA86" t="n">
        <v>-6797836</v>
      </c>
      <c r="AB86" t="s"/>
      <c r="AC86" t="s"/>
      <c r="AD86" t="s"/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/>
      <c r="AO86" t="s"/>
      <c r="AP86" t="n">
        <v>8</v>
      </c>
      <c r="AQ86" t="s">
        <v>87</v>
      </c>
      <c r="AR86" t="s"/>
      <c r="AS86" t="s"/>
      <c r="AT86" t="s"/>
      <c r="AU86" t="s"/>
      <c r="AV86" t="s"/>
      <c r="AW86" t="s"/>
      <c r="AX86" t="s"/>
      <c r="AY86" t="n">
        <v>6797836</v>
      </c>
      <c r="AZ86" t="s"/>
      <c r="BA86" t="s"/>
      <c r="BB86" t="s"/>
      <c r="BC86" t="n">
        <v>0</v>
      </c>
      <c r="BD86" t="n">
        <v>0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88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174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13069</v>
      </c>
      <c r="L87" t="s">
        <v>77</v>
      </c>
      <c r="M87" t="s"/>
      <c r="N87" t="s">
        <v>78</v>
      </c>
      <c r="O87" t="s">
        <v>79</v>
      </c>
      <c r="P87" t="s">
        <v>174</v>
      </c>
      <c r="Q87" t="s"/>
      <c r="R87" t="s">
        <v>80</v>
      </c>
      <c r="S87" t="s">
        <v>175</v>
      </c>
      <c r="T87" t="s">
        <v>82</v>
      </c>
      <c r="U87" t="s">
        <v>83</v>
      </c>
      <c r="V87" t="s"/>
      <c r="W87" t="s">
        <v>84</v>
      </c>
      <c r="X87" t="s"/>
      <c r="Y87" t="s">
        <v>85</v>
      </c>
      <c r="Z87">
        <f>HYPERLINK("https://hotelmonitor-cachepage.eclerx.com/savepage/tk_15444260730874305_sr_8423.html","info")</f>
        <v/>
      </c>
      <c r="AA87" t="n">
        <v>-6797869</v>
      </c>
      <c r="AB87" t="s"/>
      <c r="AC87" t="s"/>
      <c r="AD87" t="s"/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/>
      <c r="AO87" t="s"/>
      <c r="AP87" t="n">
        <v>67</v>
      </c>
      <c r="AQ87" t="s">
        <v>87</v>
      </c>
      <c r="AR87" t="s"/>
      <c r="AS87" t="s"/>
      <c r="AT87" t="s"/>
      <c r="AU87" t="s"/>
      <c r="AV87" t="s"/>
      <c r="AW87" t="s"/>
      <c r="AX87" t="s"/>
      <c r="AY87" t="n">
        <v>6797869</v>
      </c>
      <c r="AZ87" t="s"/>
      <c r="BA87" t="s"/>
      <c r="BB87" t="s"/>
      <c r="BC87" t="n">
        <v>0</v>
      </c>
      <c r="BD87" t="n">
        <v>0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88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240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4653</v>
      </c>
      <c r="L88" t="s">
        <v>77</v>
      </c>
      <c r="M88" t="s"/>
      <c r="N88" t="s">
        <v>78</v>
      </c>
      <c r="O88" t="s">
        <v>79</v>
      </c>
      <c r="P88" t="s">
        <v>240</v>
      </c>
      <c r="Q88" t="s"/>
      <c r="R88" t="s">
        <v>80</v>
      </c>
      <c r="S88" t="s">
        <v>241</v>
      </c>
      <c r="T88" t="s">
        <v>82</v>
      </c>
      <c r="U88" t="s">
        <v>83</v>
      </c>
      <c r="V88" t="s"/>
      <c r="W88" t="s">
        <v>84</v>
      </c>
      <c r="X88" t="s"/>
      <c r="Y88" t="s">
        <v>85</v>
      </c>
      <c r="Z88">
        <f>HYPERLINK("https://hotelmonitor-cachepage.eclerx.com/savepage/tk_15444260701716821_sr_8423.html","info")</f>
        <v/>
      </c>
      <c r="AA88" t="n">
        <v>-6797861</v>
      </c>
      <c r="AB88" t="s"/>
      <c r="AC88" t="s"/>
      <c r="AD88" t="s"/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/>
      <c r="AO88" t="s"/>
      <c r="AP88" t="n">
        <v>39</v>
      </c>
      <c r="AQ88" t="s">
        <v>87</v>
      </c>
      <c r="AR88" t="s"/>
      <c r="AS88" t="s"/>
      <c r="AT88" t="s"/>
      <c r="AU88" t="s"/>
      <c r="AV88" t="s"/>
      <c r="AW88" t="s"/>
      <c r="AX88" t="s"/>
      <c r="AY88" t="n">
        <v>6797861</v>
      </c>
      <c r="AZ88" t="s"/>
      <c r="BA88" t="s"/>
      <c r="BB88" t="s"/>
      <c r="BC88" t="n">
        <v>0</v>
      </c>
      <c r="BD88" t="n">
        <v>0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88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242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7755</v>
      </c>
      <c r="L89" t="s">
        <v>77</v>
      </c>
      <c r="M89" t="s"/>
      <c r="N89" t="s">
        <v>78</v>
      </c>
      <c r="O89" t="s">
        <v>79</v>
      </c>
      <c r="P89" t="s">
        <v>242</v>
      </c>
      <c r="Q89" t="s"/>
      <c r="R89" t="s">
        <v>80</v>
      </c>
      <c r="S89" t="s">
        <v>81</v>
      </c>
      <c r="T89" t="s">
        <v>82</v>
      </c>
      <c r="U89" t="s">
        <v>83</v>
      </c>
      <c r="V89" t="s"/>
      <c r="W89" t="s">
        <v>84</v>
      </c>
      <c r="X89" t="s"/>
      <c r="Y89" t="s">
        <v>85</v>
      </c>
      <c r="Z89">
        <f>HYPERLINK("https://hotelmonitor-cachepage.eclerx.com/savepage/tk_15444260706984806_sr_8423.html","info")</f>
        <v/>
      </c>
      <c r="AA89" t="n">
        <v>-6797816</v>
      </c>
      <c r="AB89" t="s"/>
      <c r="AC89" t="s"/>
      <c r="AD89" t="s"/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/>
      <c r="AO89" t="s"/>
      <c r="AP89" t="n">
        <v>45</v>
      </c>
      <c r="AQ89" t="s">
        <v>87</v>
      </c>
      <c r="AR89" t="s"/>
      <c r="AS89" t="s"/>
      <c r="AT89" t="s"/>
      <c r="AU89" t="s"/>
      <c r="AV89" t="s"/>
      <c r="AW89" t="s"/>
      <c r="AX89" t="s"/>
      <c r="AY89" t="n">
        <v>6797816</v>
      </c>
      <c r="AZ89" t="s"/>
      <c r="BA89" t="s"/>
      <c r="BB89" t="s"/>
      <c r="BC89" t="n">
        <v>0</v>
      </c>
      <c r="BD89" t="n">
        <v>0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88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243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11041</v>
      </c>
      <c r="L90" t="s">
        <v>77</v>
      </c>
      <c r="M90" t="s"/>
      <c r="N90" t="s">
        <v>78</v>
      </c>
      <c r="O90" t="s">
        <v>79</v>
      </c>
      <c r="P90" t="s">
        <v>243</v>
      </c>
      <c r="Q90" t="s"/>
      <c r="R90" t="s">
        <v>80</v>
      </c>
      <c r="S90" t="s">
        <v>244</v>
      </c>
      <c r="T90" t="s">
        <v>82</v>
      </c>
      <c r="U90" t="s">
        <v>83</v>
      </c>
      <c r="V90" t="s"/>
      <c r="W90" t="s">
        <v>84</v>
      </c>
      <c r="X90" t="s"/>
      <c r="Y90" t="s">
        <v>85</v>
      </c>
      <c r="Z90">
        <f>HYPERLINK("https://hotelmonitor-cachepage.eclerx.com/savepage/tk_15444260733841965_sr_8423.html","info")</f>
        <v/>
      </c>
      <c r="AA90" t="n">
        <v>-6797865</v>
      </c>
      <c r="AB90" t="s"/>
      <c r="AC90" t="s"/>
      <c r="AD90" t="s"/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/>
      <c r="AO90" t="s"/>
      <c r="AP90" t="n">
        <v>70</v>
      </c>
      <c r="AQ90" t="s">
        <v>87</v>
      </c>
      <c r="AR90" t="s"/>
      <c r="AS90" t="s"/>
      <c r="AT90" t="s"/>
      <c r="AU90" t="s"/>
      <c r="AV90" t="s"/>
      <c r="AW90" t="s"/>
      <c r="AX90" t="s"/>
      <c r="AY90" t="n">
        <v>6797865</v>
      </c>
      <c r="AZ90" t="s"/>
      <c r="BA90" t="s"/>
      <c r="BB90" t="s"/>
      <c r="BC90" t="n">
        <v>0</v>
      </c>
      <c r="BD90" t="n">
        <v>0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88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245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6979</v>
      </c>
      <c r="L91" t="s">
        <v>77</v>
      </c>
      <c r="M91" t="s"/>
      <c r="N91" t="s">
        <v>78</v>
      </c>
      <c r="O91" t="s">
        <v>79</v>
      </c>
      <c r="P91" t="s">
        <v>245</v>
      </c>
      <c r="Q91" t="s"/>
      <c r="R91" t="s">
        <v>80</v>
      </c>
      <c r="S91" t="s">
        <v>173</v>
      </c>
      <c r="T91" t="s">
        <v>82</v>
      </c>
      <c r="U91" t="s">
        <v>83</v>
      </c>
      <c r="V91" t="s"/>
      <c r="W91" t="s">
        <v>84</v>
      </c>
      <c r="X91" t="s"/>
      <c r="Y91" t="s">
        <v>85</v>
      </c>
      <c r="Z91">
        <f>HYPERLINK("https://hotelmonitor-cachepage.eclerx.com/savepage/tk_15444260763801508_sr_8423.html","info")</f>
        <v/>
      </c>
      <c r="AA91" t="n">
        <v>-6797779</v>
      </c>
      <c r="AB91" t="s"/>
      <c r="AC91" t="s"/>
      <c r="AD91" t="s"/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/>
      <c r="AO91" t="s"/>
      <c r="AP91" t="n">
        <v>95</v>
      </c>
      <c r="AQ91" t="s">
        <v>87</v>
      </c>
      <c r="AR91" t="s"/>
      <c r="AS91" t="s"/>
      <c r="AT91" t="s"/>
      <c r="AU91" t="s"/>
      <c r="AV91" t="s"/>
      <c r="AW91" t="s"/>
      <c r="AX91" t="s"/>
      <c r="AY91" t="n">
        <v>6797779</v>
      </c>
      <c r="AZ91" t="s"/>
      <c r="BA91" t="s"/>
      <c r="BB91" t="s"/>
      <c r="BC91" t="n">
        <v>0</v>
      </c>
      <c r="BD91" t="n">
        <v>0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88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246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6107</v>
      </c>
      <c r="L92" t="s">
        <v>77</v>
      </c>
      <c r="M92" t="s"/>
      <c r="N92" t="s">
        <v>78</v>
      </c>
      <c r="O92" t="s">
        <v>79</v>
      </c>
      <c r="P92" t="s">
        <v>246</v>
      </c>
      <c r="Q92" t="s"/>
      <c r="R92" t="s">
        <v>80</v>
      </c>
      <c r="S92" t="s">
        <v>247</v>
      </c>
      <c r="T92" t="s">
        <v>82</v>
      </c>
      <c r="U92" t="s">
        <v>83</v>
      </c>
      <c r="V92" t="s"/>
      <c r="W92" t="s">
        <v>84</v>
      </c>
      <c r="X92" t="s"/>
      <c r="Y92" t="s">
        <v>85</v>
      </c>
      <c r="Z92">
        <f>HYPERLINK("https://hotelmonitor-cachepage.eclerx.com/savepage/tk_15444260737195566_sr_8423.html","info")</f>
        <v/>
      </c>
      <c r="AA92" t="n">
        <v>-6797858</v>
      </c>
      <c r="AB92" t="s"/>
      <c r="AC92" t="s"/>
      <c r="AD92" t="s"/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/>
      <c r="AO92" t="s"/>
      <c r="AP92" t="n">
        <v>73</v>
      </c>
      <c r="AQ92" t="s">
        <v>87</v>
      </c>
      <c r="AR92" t="s"/>
      <c r="AS92" t="s"/>
      <c r="AT92" t="s"/>
      <c r="AU92" t="s"/>
      <c r="AV92" t="s"/>
      <c r="AW92" t="s"/>
      <c r="AX92" t="s"/>
      <c r="AY92" t="n">
        <v>6797858</v>
      </c>
      <c r="AZ92" t="s"/>
      <c r="BA92" t="s"/>
      <c r="BB92" t="s"/>
      <c r="BC92" t="n">
        <v>0</v>
      </c>
      <c r="BD92" t="n">
        <v>0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88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248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8724</v>
      </c>
      <c r="L93" t="s">
        <v>77</v>
      </c>
      <c r="M93" t="s"/>
      <c r="N93" t="s">
        <v>78</v>
      </c>
      <c r="O93" t="s">
        <v>79</v>
      </c>
      <c r="P93" t="s">
        <v>248</v>
      </c>
      <c r="Q93" t="s"/>
      <c r="R93" t="s">
        <v>80</v>
      </c>
      <c r="S93" t="s">
        <v>249</v>
      </c>
      <c r="T93" t="s">
        <v>82</v>
      </c>
      <c r="U93" t="s">
        <v>83</v>
      </c>
      <c r="V93" t="s"/>
      <c r="W93" t="s">
        <v>84</v>
      </c>
      <c r="X93" t="s"/>
      <c r="Y93" t="s">
        <v>85</v>
      </c>
      <c r="Z93">
        <f>HYPERLINK("https://hotelmonitor-cachepage.eclerx.com/savepage/tk_15444260680769928_sr_8423.html","info")</f>
        <v/>
      </c>
      <c r="AA93" t="n">
        <v>-6797828</v>
      </c>
      <c r="AB93" t="s"/>
      <c r="AC93" t="s"/>
      <c r="AD93" t="s"/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/>
      <c r="AO93" t="s"/>
      <c r="AP93" t="n">
        <v>12</v>
      </c>
      <c r="AQ93" t="s">
        <v>87</v>
      </c>
      <c r="AR93" t="s"/>
      <c r="AS93" t="s"/>
      <c r="AT93" t="s"/>
      <c r="AU93" t="s"/>
      <c r="AV93" t="s"/>
      <c r="AW93" t="s"/>
      <c r="AX93" t="s"/>
      <c r="AY93" t="n">
        <v>6797828</v>
      </c>
      <c r="AZ93" t="s"/>
      <c r="BA93" t="s"/>
      <c r="BB93" t="s"/>
      <c r="BC93" t="n">
        <v>0</v>
      </c>
      <c r="BD93" t="n">
        <v>0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88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250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17448</v>
      </c>
      <c r="L94" t="s">
        <v>77</v>
      </c>
      <c r="M94" t="s"/>
      <c r="N94" t="s">
        <v>78</v>
      </c>
      <c r="O94" t="s">
        <v>79</v>
      </c>
      <c r="P94" t="s">
        <v>250</v>
      </c>
      <c r="Q94" t="s"/>
      <c r="R94" t="s">
        <v>80</v>
      </c>
      <c r="S94" t="s">
        <v>251</v>
      </c>
      <c r="T94" t="s">
        <v>82</v>
      </c>
      <c r="U94" t="s">
        <v>83</v>
      </c>
      <c r="V94" t="s"/>
      <c r="W94" t="s">
        <v>84</v>
      </c>
      <c r="X94" t="s"/>
      <c r="Y94" t="s">
        <v>85</v>
      </c>
      <c r="Z94">
        <f>HYPERLINK("https://hotelmonitor-cachepage.eclerx.com/savepage/tk_15444260721679368_sr_8423.html","info")</f>
        <v/>
      </c>
      <c r="AA94" t="n">
        <v>-6797807</v>
      </c>
      <c r="AB94" t="s"/>
      <c r="AC94" t="s"/>
      <c r="AD94" t="s"/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/>
      <c r="AO94" t="s"/>
      <c r="AP94" t="n">
        <v>61</v>
      </c>
      <c r="AQ94" t="s">
        <v>87</v>
      </c>
      <c r="AR94" t="s"/>
      <c r="AS94" t="s"/>
      <c r="AT94" t="s"/>
      <c r="AU94" t="s"/>
      <c r="AV94" t="s"/>
      <c r="AW94" t="s"/>
      <c r="AX94" t="s"/>
      <c r="AY94" t="n">
        <v>6797807</v>
      </c>
      <c r="AZ94" t="s"/>
      <c r="BA94" t="s"/>
      <c r="BB94" t="s"/>
      <c r="BC94" t="n">
        <v>0</v>
      </c>
      <c r="BD94" t="n">
        <v>0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88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252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5331</v>
      </c>
      <c r="L95" t="s">
        <v>77</v>
      </c>
      <c r="M95" t="s"/>
      <c r="N95" t="s">
        <v>78</v>
      </c>
      <c r="O95" t="s">
        <v>79</v>
      </c>
      <c r="P95" t="s">
        <v>252</v>
      </c>
      <c r="Q95" t="s"/>
      <c r="R95" t="s">
        <v>80</v>
      </c>
      <c r="S95" t="s">
        <v>253</v>
      </c>
      <c r="T95" t="s">
        <v>82</v>
      </c>
      <c r="U95" t="s">
        <v>83</v>
      </c>
      <c r="V95" t="s"/>
      <c r="W95" t="s">
        <v>84</v>
      </c>
      <c r="X95" t="s"/>
      <c r="Y95" t="s">
        <v>85</v>
      </c>
      <c r="Z95">
        <f>HYPERLINK("https://hotelmonitor-cachepage.eclerx.com/savepage/tk_15444260745654333_sr_8423.html","info")</f>
        <v/>
      </c>
      <c r="AA95" t="n">
        <v>-6797787</v>
      </c>
      <c r="AB95" t="s"/>
      <c r="AC95" t="s"/>
      <c r="AD95" t="s"/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/>
      <c r="AO95" t="s"/>
      <c r="AP95" t="n">
        <v>80</v>
      </c>
      <c r="AQ95" t="s">
        <v>87</v>
      </c>
      <c r="AR95" t="s"/>
      <c r="AS95" t="s"/>
      <c r="AT95" t="s"/>
      <c r="AU95" t="s"/>
      <c r="AV95" t="s"/>
      <c r="AW95" t="s"/>
      <c r="AX95" t="s"/>
      <c r="AY95" t="n">
        <v>6797787</v>
      </c>
      <c r="AZ95" t="s"/>
      <c r="BA95" t="s"/>
      <c r="BB95" t="s"/>
      <c r="BC95" t="n">
        <v>0</v>
      </c>
      <c r="BD95" t="n">
        <v>0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88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254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5089</v>
      </c>
      <c r="L96" t="s">
        <v>77</v>
      </c>
      <c r="M96" t="s"/>
      <c r="N96" t="s">
        <v>78</v>
      </c>
      <c r="O96" t="s">
        <v>79</v>
      </c>
      <c r="P96" t="s">
        <v>254</v>
      </c>
      <c r="Q96" t="s"/>
      <c r="R96" t="s">
        <v>80</v>
      </c>
      <c r="S96" t="s">
        <v>255</v>
      </c>
      <c r="T96" t="s">
        <v>82</v>
      </c>
      <c r="U96" t="s">
        <v>83</v>
      </c>
      <c r="V96" t="s"/>
      <c r="W96" t="s">
        <v>84</v>
      </c>
      <c r="X96" t="s"/>
      <c r="Y96" t="s">
        <v>85</v>
      </c>
      <c r="Z96">
        <f>HYPERLINK("https://hotelmonitor-cachepage.eclerx.com/savepage/tk_15444260713437865_sr_8423.html","info")</f>
        <v/>
      </c>
      <c r="AA96" t="n">
        <v>-6797790</v>
      </c>
      <c r="AB96" t="s"/>
      <c r="AC96" t="s"/>
      <c r="AD96" t="s"/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/>
      <c r="AO96" t="s"/>
      <c r="AP96" t="n">
        <v>55</v>
      </c>
      <c r="AQ96" t="s">
        <v>87</v>
      </c>
      <c r="AR96" t="s"/>
      <c r="AS96" t="s"/>
      <c r="AT96" t="s"/>
      <c r="AU96" t="s"/>
      <c r="AV96" t="s"/>
      <c r="AW96" t="s"/>
      <c r="AX96" t="s"/>
      <c r="AY96" t="n">
        <v>6797790</v>
      </c>
      <c r="AZ96" t="s"/>
      <c r="BA96" t="s"/>
      <c r="BB96" t="s"/>
      <c r="BC96" t="n">
        <v>0</v>
      </c>
      <c r="BD96" t="n">
        <v>0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88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256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7755</v>
      </c>
      <c r="L97" t="s">
        <v>77</v>
      </c>
      <c r="M97" t="s"/>
      <c r="N97" t="s">
        <v>78</v>
      </c>
      <c r="O97" t="s">
        <v>79</v>
      </c>
      <c r="P97" t="s">
        <v>256</v>
      </c>
      <c r="Q97" t="s"/>
      <c r="R97" t="s">
        <v>80</v>
      </c>
      <c r="S97" t="s">
        <v>81</v>
      </c>
      <c r="T97" t="s">
        <v>82</v>
      </c>
      <c r="U97" t="s">
        <v>83</v>
      </c>
      <c r="V97" t="s"/>
      <c r="W97" t="s">
        <v>84</v>
      </c>
      <c r="X97" t="s"/>
      <c r="Y97" t="s">
        <v>85</v>
      </c>
      <c r="Z97">
        <f>HYPERLINK("https://hotelmonitor-cachepage.eclerx.com/savepage/tk_15444260761414323_sr_8423.html","info")</f>
        <v/>
      </c>
      <c r="AA97" t="n">
        <v>-6797802</v>
      </c>
      <c r="AB97" t="s"/>
      <c r="AC97" t="s"/>
      <c r="AD97" t="s"/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/>
      <c r="AO97" t="s"/>
      <c r="AP97" t="n">
        <v>93</v>
      </c>
      <c r="AQ97" t="s">
        <v>87</v>
      </c>
      <c r="AR97" t="s"/>
      <c r="AS97" t="s"/>
      <c r="AT97" t="s"/>
      <c r="AU97" t="s"/>
      <c r="AV97" t="s"/>
      <c r="AW97" t="s"/>
      <c r="AX97" t="s"/>
      <c r="AY97" t="n">
        <v>6797802</v>
      </c>
      <c r="AZ97" t="s"/>
      <c r="BA97" t="s"/>
      <c r="BB97" t="s"/>
      <c r="BC97" t="n">
        <v>0</v>
      </c>
      <c r="BD97" t="n">
        <v>0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88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257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23904</v>
      </c>
      <c r="L98" t="s">
        <v>77</v>
      </c>
      <c r="M98" t="s"/>
      <c r="N98" t="s">
        <v>78</v>
      </c>
      <c r="O98" t="s">
        <v>79</v>
      </c>
      <c r="P98" t="s">
        <v>257</v>
      </c>
      <c r="Q98" t="s"/>
      <c r="R98" t="s">
        <v>80</v>
      </c>
      <c r="S98" t="s">
        <v>258</v>
      </c>
      <c r="T98" t="s">
        <v>82</v>
      </c>
      <c r="U98" t="s">
        <v>83</v>
      </c>
      <c r="V98" t="s"/>
      <c r="W98" t="s">
        <v>84</v>
      </c>
      <c r="X98" t="s"/>
      <c r="Y98" t="s">
        <v>85</v>
      </c>
      <c r="Z98">
        <f>HYPERLINK("https://hotelmonitor-cachepage.eclerx.com/savepage/tk_15444260675889719_sr_8423.html","info")</f>
        <v/>
      </c>
      <c r="AA98" t="n">
        <v>-6797786</v>
      </c>
      <c r="AB98" t="s"/>
      <c r="AC98" t="s"/>
      <c r="AD98" t="s"/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/>
      <c r="AO98" t="s"/>
      <c r="AP98" t="n">
        <v>5</v>
      </c>
      <c r="AQ98" t="s">
        <v>87</v>
      </c>
      <c r="AR98" t="s"/>
      <c r="AS98" t="s"/>
      <c r="AT98" t="s"/>
      <c r="AU98" t="s"/>
      <c r="AV98" t="s"/>
      <c r="AW98" t="s"/>
      <c r="AX98" t="s"/>
      <c r="AY98" t="n">
        <v>6797786</v>
      </c>
      <c r="AZ98" t="s"/>
      <c r="BA98" t="s"/>
      <c r="BB98" t="s"/>
      <c r="BC98" t="n">
        <v>0</v>
      </c>
      <c r="BD98" t="n">
        <v>0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88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259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3218</v>
      </c>
      <c r="L99" t="s">
        <v>77</v>
      </c>
      <c r="M99" t="s"/>
      <c r="N99" t="s">
        <v>78</v>
      </c>
      <c r="O99" t="s">
        <v>79</v>
      </c>
      <c r="P99" t="s">
        <v>259</v>
      </c>
      <c r="Q99" t="s"/>
      <c r="R99" t="s">
        <v>80</v>
      </c>
      <c r="S99" t="s">
        <v>260</v>
      </c>
      <c r="T99" t="s">
        <v>82</v>
      </c>
      <c r="U99" t="s">
        <v>83</v>
      </c>
      <c r="V99" t="s"/>
      <c r="W99" t="s">
        <v>84</v>
      </c>
      <c r="X99" t="s"/>
      <c r="Y99" t="s">
        <v>85</v>
      </c>
      <c r="Z99">
        <f>HYPERLINK("https://hotelmonitor-cachepage.eclerx.com/savepage/tk_1544426070805125_sr_8423.html","info")</f>
        <v/>
      </c>
      <c r="AA99" t="n">
        <v>-6797845</v>
      </c>
      <c r="AB99" t="s"/>
      <c r="AC99" t="s"/>
      <c r="AD99" t="s"/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/>
      <c r="AO99" t="s"/>
      <c r="AP99" t="n">
        <v>47</v>
      </c>
      <c r="AQ99" t="s">
        <v>87</v>
      </c>
      <c r="AR99" t="s"/>
      <c r="AS99" t="s"/>
      <c r="AT99" t="s"/>
      <c r="AU99" t="s"/>
      <c r="AV99" t="s"/>
      <c r="AW99" t="s"/>
      <c r="AX99" t="s"/>
      <c r="AY99" t="n">
        <v>6797845</v>
      </c>
      <c r="AZ99" t="s"/>
      <c r="BA99" t="s"/>
      <c r="BB99" t="s"/>
      <c r="BC99" t="n">
        <v>0</v>
      </c>
      <c r="BD99" t="n">
        <v>0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88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261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12602</v>
      </c>
      <c r="L100" t="s">
        <v>77</v>
      </c>
      <c r="M100" t="s"/>
      <c r="N100" t="s">
        <v>78</v>
      </c>
      <c r="O100" t="s">
        <v>79</v>
      </c>
      <c r="P100" t="s">
        <v>261</v>
      </c>
      <c r="Q100" t="s"/>
      <c r="R100" t="s">
        <v>80</v>
      </c>
      <c r="S100" t="s">
        <v>262</v>
      </c>
      <c r="T100" t="s">
        <v>82</v>
      </c>
      <c r="U100" t="s">
        <v>83</v>
      </c>
      <c r="V100" t="s"/>
      <c r="W100" t="s">
        <v>84</v>
      </c>
      <c r="X100" t="s"/>
      <c r="Y100" t="s">
        <v>85</v>
      </c>
      <c r="Z100">
        <f>HYPERLINK("https://hotelmonitor-cachepage.eclerx.com/savepage/tk_15444260770960436_sr_8423.html","info")</f>
        <v/>
      </c>
      <c r="AA100" t="n">
        <v>-6797843</v>
      </c>
      <c r="AB100" t="s"/>
      <c r="AC100" t="s"/>
      <c r="AD100" t="s"/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/>
      <c r="AO100" t="s"/>
      <c r="AP100" t="n">
        <v>101</v>
      </c>
      <c r="AQ100" t="s">
        <v>87</v>
      </c>
      <c r="AR100" t="s"/>
      <c r="AS100" t="s"/>
      <c r="AT100" t="s"/>
      <c r="AU100" t="s"/>
      <c r="AV100" t="s"/>
      <c r="AW100" t="s"/>
      <c r="AX100" t="s"/>
      <c r="AY100" t="n">
        <v>6797843</v>
      </c>
      <c r="AZ100" t="s"/>
      <c r="BA100" t="s"/>
      <c r="BB100" t="s"/>
      <c r="BC100" t="n">
        <v>0</v>
      </c>
      <c r="BD100" t="n">
        <v>0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88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263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5797</v>
      </c>
      <c r="L101" t="s">
        <v>77</v>
      </c>
      <c r="M101" t="s"/>
      <c r="N101" t="s">
        <v>78</v>
      </c>
      <c r="O101" t="s">
        <v>79</v>
      </c>
      <c r="P101" t="s">
        <v>263</v>
      </c>
      <c r="Q101" t="s"/>
      <c r="R101" t="s">
        <v>80</v>
      </c>
      <c r="S101" t="s">
        <v>264</v>
      </c>
      <c r="T101" t="s">
        <v>82</v>
      </c>
      <c r="U101" t="s">
        <v>83</v>
      </c>
      <c r="V101" t="s"/>
      <c r="W101" t="s">
        <v>84</v>
      </c>
      <c r="X101" t="s"/>
      <c r="Y101" t="s">
        <v>85</v>
      </c>
      <c r="Z101">
        <f>HYPERLINK("https://hotelmonitor-cachepage.eclerx.com/savepage/tk_15444260687725384_sr_8423.html","info")</f>
        <v/>
      </c>
      <c r="AA101" t="n">
        <v>-6797873</v>
      </c>
      <c r="AB101" t="s"/>
      <c r="AC101" t="s"/>
      <c r="AD101" t="s"/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/>
      <c r="AO101" t="s"/>
      <c r="AP101" t="n">
        <v>20</v>
      </c>
      <c r="AQ101" t="s">
        <v>87</v>
      </c>
      <c r="AR101" t="s"/>
      <c r="AS101" t="s"/>
      <c r="AT101" t="s"/>
      <c r="AU101" t="s"/>
      <c r="AV101" t="s"/>
      <c r="AW101" t="s"/>
      <c r="AX101" t="s"/>
      <c r="AY101" t="n">
        <v>6797873</v>
      </c>
      <c r="AZ101" t="s"/>
      <c r="BA101" t="s"/>
      <c r="BB101" t="s"/>
      <c r="BC101" t="n">
        <v>0</v>
      </c>
      <c r="BD101" t="n">
        <v>0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88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265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4779</v>
      </c>
      <c r="L102" t="s">
        <v>77</v>
      </c>
      <c r="M102" t="s"/>
      <c r="N102" t="s">
        <v>78</v>
      </c>
      <c r="O102" t="s">
        <v>79</v>
      </c>
      <c r="P102" t="s">
        <v>265</v>
      </c>
      <c r="Q102" t="s"/>
      <c r="R102" t="s">
        <v>80</v>
      </c>
      <c r="S102" t="s">
        <v>266</v>
      </c>
      <c r="T102" t="s">
        <v>82</v>
      </c>
      <c r="U102" t="s">
        <v>83</v>
      </c>
      <c r="V102" t="s"/>
      <c r="W102" t="s">
        <v>84</v>
      </c>
      <c r="X102" t="s"/>
      <c r="Y102" t="s">
        <v>85</v>
      </c>
      <c r="Z102">
        <f>HYPERLINK("https://hotelmonitor-cachepage.eclerx.com/savepage/tk_15444260690371478_sr_8423.html","info")</f>
        <v/>
      </c>
      <c r="AA102" t="n">
        <v>-6797789</v>
      </c>
      <c r="AB102" t="s"/>
      <c r="AC102" t="s"/>
      <c r="AD102" t="s"/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/>
      <c r="AO102" t="s"/>
      <c r="AP102" t="n">
        <v>24</v>
      </c>
      <c r="AQ102" t="s">
        <v>87</v>
      </c>
      <c r="AR102" t="s"/>
      <c r="AS102" t="s"/>
      <c r="AT102" t="s"/>
      <c r="AU102" t="s"/>
      <c r="AV102" t="s"/>
      <c r="AW102" t="s"/>
      <c r="AX102" t="s"/>
      <c r="AY102" t="n">
        <v>6797789</v>
      </c>
      <c r="AZ102" t="s"/>
      <c r="BA102" t="s"/>
      <c r="BB102" t="s"/>
      <c r="BC102" t="n">
        <v>0</v>
      </c>
      <c r="BD102" t="n">
        <v>0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2018-12-10T07:05:47Z</dcterms:created>
  <dcterms:modified xmlns:dcterms="http://purl.org/dc/terms/" xmlns:xsi="http://www.w3.org/2001/XMLSchema-instance" xsi:type="dcterms:W3CDTF">2018-12-10T07:05:47Z</dcterms:modified>
</cp:coreProperties>
</file>