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<sst xmlns="http://schemas.openxmlformats.org/spreadsheetml/2006/main" uniqueCount="368">
  <si>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</si>
  <si>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</si>
  <si>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</si>
  <si>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</si>
  <si>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</si>
  <si>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</si>
  <si>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</si>
  <si>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</si>
  <si>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</si>
  <si>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</si>
  <si>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</si>
  <si>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</si>
  <si>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</si>
  <si>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</si>
  <si>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</si>
  <si>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</si>
  <si>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</si>
  <si>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</si>
  <si>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</si>
  <si>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</si>
  <si>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</si>
  <si>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</si>
  <si>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</si>
  <si>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</si>
  <si>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</si>
  <si>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</si>
  <si>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</si>
  <si>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</si>
  <si>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</si>
  <si>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</si>
  <si>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</si>
  <si>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</si>
  <si>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</si>
  <si>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</si>
  <si>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</si>
  <si>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</si>
  <si>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</si>
  <si>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</si>
  <si>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</si>
  <si>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</si>
  <si>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</si>
  <si>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</si>
  <si>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</si>
  <si>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</si>
  <si>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</si>
  <si>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</si>
  <si>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</si>
  <si>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</si>
  <si>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</si>
  <si>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</si>
  <si>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 Hotel ID</t>
  </si>
  <si>
    <t>HotelAddress</t>
  </si>
  <si>
    <t>Supplier Hotel URL</t>
  </si>
  <si>
    <t>Competitor Hotel ID</t>
  </si>
  <si>
    <t>Longitude</t>
  </si>
  <si>
    <t>Latitude</t>
  </si>
  <si>
    <t>04/01/2019 17:48</t>
  </si>
  <si>
    <t>ExpediaHotel</t>
  </si>
  <si>
    <t>27/01/2019</t>
  </si>
  <si>
    <t>The Ritz Carlton, Doha</t>
  </si>
  <si>
    <t>UK</t>
  </si>
  <si>
    <t>DOH</t>
  </si>
  <si>
    <t>QA</t>
  </si>
  <si>
    <t>Twin</t>
  </si>
  <si>
    <t>X09</t>
  </si>
  <si>
    <t>The Ritz-Carlton, Doha</t>
  </si>
  <si>
    <t>5EST</t>
  </si>
  <si>
    <t>794.03</t>
  </si>
  <si>
    <t>QAR</t>
  </si>
  <si>
    <t>RO</t>
  </si>
  <si>
    <t>Completed</t>
  </si>
  <si>
    <t>CD</t>
  </si>
  <si>
    <t>Free</t>
  </si>
  <si>
    <t>2 Adt</t>
  </si>
  <si>
    <t>Amari Doha</t>
  </si>
  <si>
    <t>4EST</t>
  </si>
  <si>
    <t>272.37</t>
  </si>
  <si>
    <t>Al Diwan Street Musheireb Doha 30247 Qatar 020 3564 5165</t>
  </si>
  <si>
    <t>AlRayyan Hotel Doha</t>
  </si>
  <si>
    <t>AlRayyan Hotel Doha, Curio Collection by Hilton</t>
  </si>
  <si>
    <t>766.33</t>
  </si>
  <si>
    <t>Mall of Qatar Al Rayyan 23325 Qatar 020 3564 5165</t>
  </si>
  <si>
    <t>Centro Capital Doha</t>
  </si>
  <si>
    <t>Centro Capital Doha By Rotana</t>
  </si>
  <si>
    <t>249.29</t>
  </si>
  <si>
    <t>Al Jazeera St Bin Mahmoud Doha Ad Dawhah Qatar 020 3564 5165</t>
  </si>
  <si>
    <t>Shangri La Hotel, Doha</t>
  </si>
  <si>
    <t>Shangri-La Hotel, Doha</t>
  </si>
  <si>
    <t>678.62</t>
  </si>
  <si>
    <t>La Castle Hotel</t>
  </si>
  <si>
    <t>H3_5</t>
  </si>
  <si>
    <t>180.04</t>
  </si>
  <si>
    <t>Time Rako Hotel</t>
  </si>
  <si>
    <t>276.99</t>
  </si>
  <si>
    <t>Mesaieed Road, Al Wakrah Al Wakrah 80175 Qatar 020 3564 5165</t>
  </si>
  <si>
    <t>Ezdan Hotel Residence West Bay</t>
  </si>
  <si>
    <t>Ezdan Hotel</t>
  </si>
  <si>
    <t>Onaiza 63 Doha 23488 Qatar 020 3564 5165</t>
  </si>
  <si>
    <t>Movenpick Hotel West Bay Doha</t>
  </si>
  <si>
    <t>401.63</t>
  </si>
  <si>
    <t>West Bay P.O. Box 22752 Doha 22752 Qatar 020 3564 5165</t>
  </si>
  <si>
    <t>Retaj Inn Marina Residence</t>
  </si>
  <si>
    <t>PENDI</t>
  </si>
  <si>
    <t>410.87</t>
  </si>
  <si>
    <t>Tower 26, Porto Arabia, The Pearl Doha Qatar 020 3564 5165</t>
  </si>
  <si>
    <t>Al Safa Royal Suites</t>
  </si>
  <si>
    <t>Musherib Street Doha Qatar 020 3564 5165</t>
  </si>
  <si>
    <t>Saraya Corniche Hotel</t>
  </si>
  <si>
    <t>300.07</t>
  </si>
  <si>
    <t>Old Salata, Al Saflia Street Zone #18, Building #1 Al Cornich Doha 2977 Qatar 020 3564 5165</t>
  </si>
  <si>
    <t>Safir Hotel Doha</t>
  </si>
  <si>
    <t>Al Najma &amp;amp; Al Arab Street Corner Doha Qatar 33003 Qatar 020 3564 5165</t>
  </si>
  <si>
    <t>Warwick Doha Hotel</t>
  </si>
  <si>
    <t>Warwick Doha</t>
  </si>
  <si>
    <t>752.48</t>
  </si>
  <si>
    <t>Sports Roundabout, Al Rayyan Road Al Sadd Area Doha Qatar 020 3564 5165</t>
  </si>
  <si>
    <t>Mercure Grand Hotel Doha</t>
  </si>
  <si>
    <t>Mercure Grand Hotel Doha City Centre</t>
  </si>
  <si>
    <t>212.36</t>
  </si>
  <si>
    <t>Corp Executive Htl Doha Suites</t>
  </si>
  <si>
    <t>Corp Executive Hotel Doha Suites</t>
  </si>
  <si>
    <t>216.97</t>
  </si>
  <si>
    <t>40 UmmGwalina Street Doha 14961 Qatar 020 3564 5165</t>
  </si>
  <si>
    <t>Four seasons Doha</t>
  </si>
  <si>
    <t>Four Seasons Hotel Doha</t>
  </si>
  <si>
    <t>798.65</t>
  </si>
  <si>
    <t>The Corniche Road Pob 24665 Doha 1 Qatar 020 3564 5165</t>
  </si>
  <si>
    <t>Rawdat Al Kahil Hotel</t>
  </si>
  <si>
    <t>Rawdat Al Khail Hotel</t>
  </si>
  <si>
    <t>143.11</t>
  </si>
  <si>
    <t>Abu al Qasim Al shabi St Doha Qatar 020 3564 5165</t>
  </si>
  <si>
    <t>Rawda Hotel</t>
  </si>
  <si>
    <t>3EST</t>
  </si>
  <si>
    <t>207.74</t>
  </si>
  <si>
    <t>Al Muntaza Doha Qatar 020 3564 5165</t>
  </si>
  <si>
    <t>Ezdan Palace Hotel</t>
  </si>
  <si>
    <t>484.73</t>
  </si>
  <si>
    <t>Al Shamal Road Doha Ad Dawhah 30503 Qatar 020 3564 5165</t>
  </si>
  <si>
    <t>Marriott Marquis City Center Doha Hotel</t>
  </si>
  <si>
    <t>553.98</t>
  </si>
  <si>
    <t>West Bay City Center Omar Al Mukhtar Street, West Bay Doha 25500 Qatar 020 3564 5165</t>
  </si>
  <si>
    <t>Retaj Al Rayyan</t>
  </si>
  <si>
    <t>Retaj Al Rayyan Hotel</t>
  </si>
  <si>
    <t>Dafna, Diplomatic District Doha Qatar 020 3564 5165</t>
  </si>
  <si>
    <t>Marsa Malaz Kempinski, The Pearl</t>
  </si>
  <si>
    <t>Marsa Malaz Kempinski, The Pearl - Doha</t>
  </si>
  <si>
    <t>812.50</t>
  </si>
  <si>
    <t>Wyndham Doha West Bay</t>
  </si>
  <si>
    <t>Maysaloun Street, West Bay Doha 5649 Qatar 020 3564 5165</t>
  </si>
  <si>
    <t>La Cigale</t>
  </si>
  <si>
    <t>La Cigale Hotel</t>
  </si>
  <si>
    <t>720.17</t>
  </si>
  <si>
    <t>60 Suhaim Bin Hamad Street Al Sadd Area Doha 25555 Qatar 020 3564 5165</t>
  </si>
  <si>
    <t>Centara West Bay Residences &amp; Suites</t>
  </si>
  <si>
    <t>632.46</t>
  </si>
  <si>
    <t>Strato Hotel by Warwick</t>
  </si>
  <si>
    <t>170.81</t>
  </si>
  <si>
    <t>Old airport Near Toyota signal Doha 16095 Qatar 020 3564 5165</t>
  </si>
  <si>
    <t>Hyatt Residences Doha West Bay</t>
  </si>
  <si>
    <t>Diplomatic Area West Bay Doha 24946 Qatar 020 3564 5165</t>
  </si>
  <si>
    <t>Millennium Plaza Doha</t>
  </si>
  <si>
    <t>318.54</t>
  </si>
  <si>
    <t>Suhaim Bin Hamad Street Barwa Towers Al Sadd Doha Qatar 020 3564 5165</t>
  </si>
  <si>
    <t>Golden Ocean Hotel</t>
  </si>
  <si>
    <t>184.66</t>
  </si>
  <si>
    <t>Al Meena Street Doha Qatar 020 3564 5165</t>
  </si>
  <si>
    <t>Kingsgate Hotel Doha</t>
  </si>
  <si>
    <t>Ali Bin Abdallah Street Old Al Ghanim Doha 24310 Qatar 020 3564 5165</t>
  </si>
  <si>
    <t>Copthorne Hotel Doha</t>
  </si>
  <si>
    <t>Airport Road Doha 14595 Qatar 020 3564 5165</t>
  </si>
  <si>
    <t>City Centre Rotana Doha</t>
  </si>
  <si>
    <t>489.35</t>
  </si>
  <si>
    <t>Conference Center Street West Bay Doha 25522 Qatar 020 3564 5165</t>
  </si>
  <si>
    <t>The St. Regis Doha</t>
  </si>
  <si>
    <t>Doha West Bay Doha 14435 Qatar 020 3564 5165</t>
  </si>
  <si>
    <t>Sapphire Park Inn</t>
  </si>
  <si>
    <t>AL MANSOUR PARK INN HOTEL &amp; APARTMENT</t>
  </si>
  <si>
    <t>346.24</t>
  </si>
  <si>
    <t>Street 890, Al Sahib Bin Abbad St Najma Doha Qatar 020 3564 5165</t>
  </si>
  <si>
    <t>VICHY CÉLESTINS SPA RESORT RETAJ SALWA</t>
  </si>
  <si>
    <t>438.56</t>
  </si>
  <si>
    <t>Salwa Road, Exit 29, Abu Nakhlah Al Rayyan 13480 Qatar 020 3564 5165</t>
  </si>
  <si>
    <t>Zubarah Hotel</t>
  </si>
  <si>
    <t>267.76</t>
  </si>
  <si>
    <t>Al Rawabi Street, Al Muntazah Doha 23278 Qatar 020 3564 5165</t>
  </si>
  <si>
    <t>Governor West Bay Suites &amp; Residences</t>
  </si>
  <si>
    <t>900.21</t>
  </si>
  <si>
    <t>Diplomatic Street Doha Ad Dawhah Qatar 020 3564 5165</t>
  </si>
  <si>
    <t>Premier Inn Doha Education City</t>
  </si>
  <si>
    <t>193.89</t>
  </si>
  <si>
    <t>Off Al Luqta Street Education City Doha Doha Qatar 17128 Qatar 020 3564 5165</t>
  </si>
  <si>
    <t>The Westin Doha Hotel &amp; Spa, Doha</t>
  </si>
  <si>
    <t>The Westin Doha Hotel &amp; Spa</t>
  </si>
  <si>
    <t>567.83</t>
  </si>
  <si>
    <t>Salwa Road, Fereej Bin Mahmoud, Zone 23 Doha 39474 Qatar 020 3564 5165</t>
  </si>
  <si>
    <t>Imperial Suites</t>
  </si>
  <si>
    <t>Al Dostour Street Doha 33199 Qatar 020 3564 5165</t>
  </si>
  <si>
    <t>Crowne Plaza Doha The Business Park</t>
  </si>
  <si>
    <t>Crowne Plaza Doha - The Business Park</t>
  </si>
  <si>
    <t>383.17</t>
  </si>
  <si>
    <t>Regency Sealine Camp</t>
  </si>
  <si>
    <t>Approx.200m from InLand Sea Off Rd Qatar Mesaieed Al Wakrah Qatar 020 3564 5165</t>
  </si>
  <si>
    <t>Al Mansour Plaza Hotel - Doha</t>
  </si>
  <si>
    <t>Victoria Hotel</t>
  </si>
  <si>
    <t>152.34</t>
  </si>
  <si>
    <t>30 Qatari Bin Al Fujaah Street Bin Mahmud Doha 23772 Qatar 020 3564 5165</t>
  </si>
  <si>
    <t>Qatar Youth Hostel</t>
  </si>
  <si>
    <t>2EST</t>
  </si>
  <si>
    <t>17 Al Rayhan Street Luqta Doha 9660 Qatar 020 3564 5165</t>
  </si>
  <si>
    <t>Souq Waqif Boutique Hotels by AVANI</t>
  </si>
  <si>
    <t>Souq Waqif Boutique Hotels by Tivoli</t>
  </si>
  <si>
    <t>498.58</t>
  </si>
  <si>
    <t>Souq Waqif P.O. Box 3496 Doha Qatar 020 3564 5165</t>
  </si>
  <si>
    <t>Oryx Rotana Doha</t>
  </si>
  <si>
    <t>Oryx Rotana</t>
  </si>
  <si>
    <t>Al Nahda School Street, Airport Road Doha Doha 29922 Qatar 020 3564 5165</t>
  </si>
  <si>
    <t>InterContinental Doha</t>
  </si>
  <si>
    <t>655.54</t>
  </si>
  <si>
    <t>Al Istiqlal Road, West Bay Lagoon Doha 6822 Qatar 020 3564 5165</t>
  </si>
  <si>
    <t>La Villa Inn</t>
  </si>
  <si>
    <t>Lavilla Inn</t>
  </si>
  <si>
    <t>Opp. to Gate No. 2, Souq Al Harage Najma Doha 23095 Qatar 020 3564 5165</t>
  </si>
  <si>
    <t>Kempinski Residences &amp; Suites, Doha</t>
  </si>
  <si>
    <t>Al Qassar Street Al Dafna, West Bay, P.O. Box 32129 Doha Qatar 020 3564 5165</t>
  </si>
  <si>
    <t>STAYBRIDGE DOHA LUSAIL</t>
  </si>
  <si>
    <t>Staybridge Suites Doha Lusail</t>
  </si>
  <si>
    <t>Marina Promenade Road Lusail Doha Ad Dawhah Qatar 020 3564 5165</t>
  </si>
  <si>
    <t>Al Liwan Suites</t>
  </si>
  <si>
    <t>203.12</t>
  </si>
  <si>
    <t>27 Umm Ghowailina Doha Qatar 020 3564 5165</t>
  </si>
  <si>
    <t>Fraser Suites West Bay Doha</t>
  </si>
  <si>
    <t>470.88</t>
  </si>
  <si>
    <t>Al Intisar Street, West Bay Doha 5863 Qatar 020 3564 5165</t>
  </si>
  <si>
    <t>Gokulam Park Doha</t>
  </si>
  <si>
    <t>Al Aaliya Doha 23489 Qatar 020 3564 5165</t>
  </si>
  <si>
    <t>Millennium Hotel Doha</t>
  </si>
  <si>
    <t>258.52</t>
  </si>
  <si>
    <t>Jawaan Street Al Sadd Doha 24249 Qatar 020 3564 5165</t>
  </si>
  <si>
    <t>Hilton Doha</t>
  </si>
  <si>
    <t>521.66</t>
  </si>
  <si>
    <t>Diplomatic District Street West Bay Doha 24572 Qatar 020 3564 5165</t>
  </si>
  <si>
    <t>Century Hotel</t>
  </si>
  <si>
    <t>Old Slata, 820 Malik Bin Anas Street El Refaa District Doha Qatar 020 3564 5165</t>
  </si>
  <si>
    <t>Sheraton Grand Doha Resort &amp; Convention Hotel</t>
  </si>
  <si>
    <t>595.52</t>
  </si>
  <si>
    <t>Al Corniche Street P.O. Box 6000 Doha Qatar 020 3564 5165</t>
  </si>
  <si>
    <t>Liberty Suites Doha</t>
  </si>
  <si>
    <t>263.14</t>
  </si>
  <si>
    <t>6, Al Jazeer Street Bin Mahmoud Area Doha 16620 Qatar 020 3564 5165</t>
  </si>
  <si>
    <t>La Villa Suites Hotel</t>
  </si>
  <si>
    <t>Ibn Firnas St., Al Najma Area Opp. to Gate No. 1, Al Hiraj Market Doha Qatar 020 3564 5165</t>
  </si>
  <si>
    <t>W Doha Hotel &amp; Residences</t>
  </si>
  <si>
    <t>W Doha</t>
  </si>
  <si>
    <t>West Bay Doha 19573 Qatar 020 3564 5165</t>
  </si>
  <si>
    <t>Souq Al Wakra Hotel Qatar by Tivoli</t>
  </si>
  <si>
    <t>360.08</t>
  </si>
  <si>
    <t>ST. 891 Loulou Al Wakrah Qatar 020 3564 5165</t>
  </si>
  <si>
    <t>Saray Musheireb Hotels and Suites</t>
  </si>
  <si>
    <t>Saray Musheireb Hotel</t>
  </si>
  <si>
    <t>Zone 13 930 Al MeYyah Street</t>
  </si>
  <si>
    <t>The Town Hotel Doha</t>
  </si>
  <si>
    <t>161.58</t>
  </si>
  <si>
    <t>Musheireb 4, Najm Street Doha Qatar 020 3564 5165</t>
  </si>
  <si>
    <t>Doubletree by Hilton Doha</t>
  </si>
  <si>
    <t>DoubleTree by Hilton Hotel Doha Old Town</t>
  </si>
  <si>
    <t>Banana Island Resort Doha by Anantara</t>
  </si>
  <si>
    <t>Banana Island Resort Doha By Anantara</t>
  </si>
  <si>
    <t>932.53</t>
  </si>
  <si>
    <t>Banana Island Doha Qatar 020 3564 5165</t>
  </si>
  <si>
    <t>Gulf Pearls Hotel Apartmant</t>
  </si>
  <si>
    <t>Gulf Pearls Hotel</t>
  </si>
  <si>
    <t>Al Dhiya Street Behind Jarir Book Store Doha 22389 Qatar 020 3564 5165</t>
  </si>
  <si>
    <t>Holiday Villa Hotel and Residence City Centre Doha</t>
  </si>
  <si>
    <t>Holiday Villa Hotel And Residence City Centre Doha</t>
  </si>
  <si>
    <t>304.69</t>
  </si>
  <si>
    <t>Bldg 115, Zone 25, St 330, Ibn Abi Sulma Muntazah Signal, PO Box 47601 Doha Qatar 020 3564 5165</t>
  </si>
  <si>
    <t>Grand Hyatt Doha</t>
  </si>
  <si>
    <t>844.81</t>
  </si>
  <si>
    <t>West Lagoon Bay Doha Qatar 020 3564 5165</t>
  </si>
  <si>
    <t>Gulf Horizon</t>
  </si>
  <si>
    <t>Wyndham Grand Regency Doha</t>
  </si>
  <si>
    <t>Wyndham Grand Regency</t>
  </si>
  <si>
    <t>350.85</t>
  </si>
  <si>
    <t>Jawaan St, Sports Roundabout Al Sadd Area, 22606 Doha 22606 Qatar 020 3564 5165</t>
  </si>
  <si>
    <t>The Curve Hotel</t>
  </si>
  <si>
    <t>378.55</t>
  </si>
  <si>
    <t>Diplomatic Street Doha 30503 Qatar 020 3564 5165</t>
  </si>
  <si>
    <t>The Royal Riviera</t>
  </si>
  <si>
    <t>The Royal Riviera Hotel</t>
  </si>
  <si>
    <t>230.82</t>
  </si>
  <si>
    <t>Al Safilia Street, Old Salata Corniche Doha 29444 Qatar 020 3564 5165</t>
  </si>
  <si>
    <t>Best Western Plus Doha</t>
  </si>
  <si>
    <t>Al Safliya Street, Old Salata Road Doha QA 20409 Qatar 020 3564 5165</t>
  </si>
  <si>
    <t>Al Muntazah Plaza</t>
  </si>
  <si>
    <t>Al Mansoora Doha 9488 Qatar 020 3564 5165</t>
  </si>
  <si>
    <t>Ramada Encore Doha</t>
  </si>
  <si>
    <t>Ramada Encore Hotel Doha</t>
  </si>
  <si>
    <t>Ahmed Bin Mohammed Bin Thani Street A Ring Road, Musheirib Doha 200922 Qatar 020 3564 5165</t>
  </si>
  <si>
    <t>Al Mansour Suites</t>
  </si>
  <si>
    <t>Al Mansour Suites Hotel</t>
  </si>
  <si>
    <t>198.51</t>
  </si>
  <si>
    <t>Ibn Katheer Street, Rawdat Al Khail St Doha 1391 Qatar 020 3564 5165</t>
  </si>
  <si>
    <t>Radisson Blu Hotel Doha</t>
  </si>
  <si>
    <t>Salwa Road and C Ring Road Bin Mahmoud Area Doha Qatar 020 3564 5165</t>
  </si>
  <si>
    <t>Mondrian Doha</t>
  </si>
  <si>
    <t>590.91</t>
  </si>
  <si>
    <t>West Bay Lagoon Doha 24685 Qatar 020 3564 5165</t>
  </si>
  <si>
    <t>Intercontinental Doha The City</t>
  </si>
  <si>
    <t>InterContinental Doha - The City</t>
  </si>
  <si>
    <t>517.04</t>
  </si>
  <si>
    <t>Mathema Premium Aparthotel</t>
  </si>
  <si>
    <t>H4_5</t>
  </si>
  <si>
    <t>Building 71 Al Tawoun, Street 63 Onaiza Diplomatic Zone, Westbay Doha 5823 Qatar 020 3564 5165</t>
  </si>
  <si>
    <t>Al Najada Doha Hotel by Tivoli</t>
  </si>
  <si>
    <t>475.50</t>
  </si>
  <si>
    <t>Barahat Al Jufairi Street Doha Qatar 020 3564 5165</t>
  </si>
  <si>
    <t>M Hotel Doha</t>
  </si>
  <si>
    <t>Crowne Plaza Doha West Bay</t>
  </si>
  <si>
    <t>447.80</t>
  </si>
  <si>
    <t>District Zone No 61, West Bay Doha 21336 Qatar 020 3564 5165</t>
  </si>
  <si>
    <t>The Avenue</t>
  </si>
  <si>
    <t>The Avenue - A Murwab Hotel</t>
  </si>
  <si>
    <t>313.92</t>
  </si>
  <si>
    <t>Plaza Inn Doha</t>
  </si>
  <si>
    <t>Al Meena Street P.O. Box 22920 Doha Doha Qatar 020 3564 5165</t>
  </si>
  <si>
    <t>Oryx Airport Hotel</t>
  </si>
  <si>
    <t>1117.19</t>
  </si>
  <si>
    <t>Grand Regal Hotel</t>
  </si>
  <si>
    <t>175.43</t>
  </si>
  <si>
    <t>Ras Abu Abboud Street Doha 22057 Qatar 020 3564 5165</t>
  </si>
  <si>
    <t>Al Bustan</t>
  </si>
  <si>
    <t>Museum Street P O Box 955 Doha Qatar 020 3564 5165</t>
  </si>
  <si>
    <t>Doha Marriott Hotel</t>
  </si>
  <si>
    <t>Doha Marriott</t>
  </si>
  <si>
    <t>Ras Abu Aboud Street Building 2, Street 920, Zone 28 Doha Qatar 020 3564 5165</t>
  </si>
  <si>
    <t>Fraser Suites Doha</t>
  </si>
  <si>
    <t>48675 Al Meena Street Corniche Road, P.O. Box 29444 Doha Qatar 020 3564 5165</t>
  </si>
  <si>
    <t>Concorde Hotel Doha</t>
  </si>
  <si>
    <t>Al Matar Street Doha 200000 Qatar 020 3564 5165</t>
  </si>
  <si>
    <t>Al Madina Suites</t>
  </si>
  <si>
    <t>Al Madina Suites Doha</t>
  </si>
  <si>
    <t>323.15</t>
  </si>
  <si>
    <t>No: 42, Al Nada Street Opp. Qatar Petroleum Doha Qatar 020 3564 5165</t>
  </si>
  <si>
    <t>Movenpick Hotel Doha</t>
  </si>
  <si>
    <t>406.25</t>
  </si>
  <si>
    <t>Corniche Road Doha 24220 Qatar 020 3564 5165</t>
  </si>
  <si>
    <t>Grand Qatar Palace Hotel</t>
  </si>
  <si>
    <t>Grand Qatar Palace</t>
  </si>
  <si>
    <t>Ahmed Bin Mohammed Bin Thani Street Doha 31377 Qatar 020 3564 5165</t>
  </si>
  <si>
    <t>Golden Tulip Doha Hotel</t>
  </si>
  <si>
    <t>Golden Tulip Doha</t>
  </si>
  <si>
    <t>Al Meena Street Doha 490 Qatar 020 3564 5165</t>
  </si>
  <si>
    <t>Holiday Inn Doha The Business Park</t>
  </si>
  <si>
    <t>Holiday Inn Doha - The Business Park</t>
  </si>
  <si>
    <t>295.45</t>
  </si>
  <si>
    <t>Simaisma Resort</t>
  </si>
  <si>
    <t>3499.28</t>
  </si>
  <si>
    <t>Simaisma Seafront Simaisma Qatar 020 3564 5165</t>
  </si>
  <si>
    <t>K108 Hotel</t>
  </si>
  <si>
    <t>80 Ibn Abdul Muttalib Street Doha 24207 Qatar 020 3564 5165</t>
  </si>
  <si>
    <t>La Villa Palace</t>
  </si>
  <si>
    <t>Lavilla Palace</t>
  </si>
  <si>
    <t>Ibn Abdul Muttalib Street Near Dar Al Kutub Round About Doha 200408 Qatar 020 3564 5165</t>
  </si>
  <si>
    <t>Swiss Belhotel Doha</t>
  </si>
  <si>
    <t>221.59</t>
  </si>
  <si>
    <t>Jaber Bin Mohammed Street Old Salata Doha 1303 Qatar 020 3564 5165</t>
  </si>
  <si>
    <t>Sapphire Plaza Hotel</t>
  </si>
  <si>
    <t>19 Al Reem Street, Al Rayyan Road Doha 8113 Qatar 020 3564 5165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</si>
</sst>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>
        <v>58</v>
      </c>
      <c r="D2" t="n">
        <v>1</v>
      </c>
      <c r="E2" t="s">
        <v>59</v>
      </c>
      <c r="F2" t="n">
        <v>590442</v>
      </c>
      <c r="G2" t="s">
        <v>60</v>
      </c>
      <c r="H2" t="s">
        <v>61</v>
      </c>
      <c r="I2" t="s"/>
      <c r="J2" t="s">
        <v>62</v>
      </c>
      <c r="K2" t="n">
        <v>794.03</v>
      </c>
      <c r="L2" t="s"/>
      <c r="M2" t="s"/>
      <c r="N2" t="s">
        <v>63</v>
      </c>
      <c r="O2" t="s">
        <v>64</v>
      </c>
      <c r="P2" t="s">
        <v>65</v>
      </c>
      <c r="Q2" t="s"/>
      <c r="R2" t="s">
        <v>66</v>
      </c>
      <c r="S2" t="s">
        <v>67</v>
      </c>
      <c r="T2" t="s">
        <v>68</v>
      </c>
      <c r="U2" t="s"/>
      <c r="V2" t="s"/>
      <c r="W2" t="s">
        <v>69</v>
      </c>
      <c r="X2" t="s"/>
      <c r="Y2" t="s">
        <v>70</v>
      </c>
      <c r="Z2">
        <f>HYPERLINK("https://hotel-media.eclerx.com/savepage/tk_1546604309040765_sr_69.html","info")</f>
        <v/>
      </c>
      <c r="AA2" t="n">
        <v>106456</v>
      </c>
      <c r="AB2" t="s"/>
      <c r="AC2" t="s"/>
      <c r="AD2" t="s">
        <v>71</v>
      </c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n">
        <v>80</v>
      </c>
      <c r="AQ2" t="s">
        <v>72</v>
      </c>
      <c r="AR2" t="s"/>
      <c r="AS2" t="s"/>
      <c r="AT2" t="s">
        <v>73</v>
      </c>
      <c r="AU2" t="s"/>
      <c r="AV2" t="s"/>
      <c r="AW2" t="s"/>
      <c r="AX2" t="s"/>
      <c r="AY2" t="n">
        <v>2908891</v>
      </c>
      <c r="AZ2" t="s"/>
      <c r="BA2" t="s"/>
      <c r="BB2" t="n">
        <v>802832</v>
      </c>
      <c r="BC2" t="s"/>
      <c r="BD2" t="s"/>
    </row>
    <row r="3" spans="1:56">
      <c r="A3" t="s">
        <v>56</v>
      </c>
      <c r="B3" t="s">
        <v>57</v>
      </c>
      <c r="C3" t="s">
        <v>58</v>
      </c>
      <c r="D3" t="n">
        <v>1</v>
      </c>
      <c r="E3" t="s">
        <v>74</v>
      </c>
      <c r="F3" t="n">
        <v>1159163</v>
      </c>
      <c r="G3" t="s">
        <v>60</v>
      </c>
      <c r="H3" t="s">
        <v>61</v>
      </c>
      <c r="I3" t="s"/>
      <c r="J3" t="s">
        <v>62</v>
      </c>
      <c r="K3" t="n">
        <v>272.37</v>
      </c>
      <c r="L3" t="s"/>
      <c r="M3" t="s"/>
      <c r="N3" t="s">
        <v>63</v>
      </c>
      <c r="O3" t="s">
        <v>64</v>
      </c>
      <c r="P3" t="s">
        <v>74</v>
      </c>
      <c r="Q3" t="s"/>
      <c r="R3" t="s">
        <v>75</v>
      </c>
      <c r="S3" t="s">
        <v>76</v>
      </c>
      <c r="T3" t="s">
        <v>68</v>
      </c>
      <c r="U3" t="s"/>
      <c r="V3" t="s"/>
      <c r="W3" t="s">
        <v>69</v>
      </c>
      <c r="X3" t="s"/>
      <c r="Y3" t="s">
        <v>70</v>
      </c>
      <c r="Z3">
        <f>HYPERLINK("https://hotel-media.eclerx.com/savepage/tk_15466043032935944_sr_69.html","info")</f>
        <v/>
      </c>
      <c r="AA3" t="n">
        <v>187677</v>
      </c>
      <c r="AB3" t="s"/>
      <c r="AC3" t="s"/>
      <c r="AD3" t="s">
        <v>71</v>
      </c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23</v>
      </c>
      <c r="AQ3" t="s">
        <v>72</v>
      </c>
      <c r="AR3" t="s"/>
      <c r="AS3" t="s"/>
      <c r="AT3" t="s">
        <v>73</v>
      </c>
      <c r="AU3" t="s"/>
      <c r="AV3" t="s"/>
      <c r="AW3" t="s"/>
      <c r="AX3" t="s"/>
      <c r="AY3" t="n">
        <v>1450342</v>
      </c>
      <c r="AZ3" t="s">
        <v>77</v>
      </c>
      <c r="BA3" t="s"/>
      <c r="BB3" t="n">
        <v>5518840</v>
      </c>
      <c r="BC3" t="n">
        <v>25.282653</v>
      </c>
      <c r="BD3" t="n">
        <v>25.282653</v>
      </c>
    </row>
    <row r="4" spans="1:56">
      <c r="A4" t="s">
        <v>56</v>
      </c>
      <c r="B4" t="s">
        <v>57</v>
      </c>
      <c r="C4" t="s">
        <v>58</v>
      </c>
      <c r="D4" t="n">
        <v>1</v>
      </c>
      <c r="E4" t="s">
        <v>78</v>
      </c>
      <c r="F4" t="n">
        <v>3602104</v>
      </c>
      <c r="G4" t="s">
        <v>60</v>
      </c>
      <c r="H4" t="s">
        <v>61</v>
      </c>
      <c r="I4" t="s"/>
      <c r="J4" t="s">
        <v>62</v>
      </c>
      <c r="K4" t="n">
        <v>766.33</v>
      </c>
      <c r="L4" t="s"/>
      <c r="M4" t="s"/>
      <c r="N4" t="s">
        <v>63</v>
      </c>
      <c r="O4" t="s">
        <v>64</v>
      </c>
      <c r="P4" t="s">
        <v>79</v>
      </c>
      <c r="Q4" t="s"/>
      <c r="R4" t="s">
        <v>66</v>
      </c>
      <c r="S4" t="s">
        <v>80</v>
      </c>
      <c r="T4" t="s">
        <v>68</v>
      </c>
      <c r="U4" t="s"/>
      <c r="V4" t="s"/>
      <c r="W4" t="s">
        <v>69</v>
      </c>
      <c r="X4" t="s"/>
      <c r="Y4" t="s">
        <v>70</v>
      </c>
      <c r="Z4">
        <f>HYPERLINK("https://hotel-media.eclerx.com/savepage/tk_15466043091416023_sr_69.html","info")</f>
        <v/>
      </c>
      <c r="AA4" t="n">
        <v>500741</v>
      </c>
      <c r="AB4" t="s"/>
      <c r="AC4" t="s"/>
      <c r="AD4" t="s">
        <v>71</v>
      </c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n">
        <v>81</v>
      </c>
      <c r="AQ4" t="s">
        <v>72</v>
      </c>
      <c r="AR4" t="s"/>
      <c r="AS4" t="s"/>
      <c r="AT4" t="s">
        <v>73</v>
      </c>
      <c r="AU4" t="s"/>
      <c r="AV4" t="s"/>
      <c r="AW4" t="s"/>
      <c r="AX4" t="s"/>
      <c r="AY4" t="n">
        <v>3311584</v>
      </c>
      <c r="AZ4" t="s">
        <v>81</v>
      </c>
      <c r="BA4" t="s"/>
      <c r="BB4" t="n">
        <v>15642424</v>
      </c>
      <c r="BC4" t="n">
        <v>25.32474</v>
      </c>
      <c r="BD4" t="n">
        <v>25.32474</v>
      </c>
    </row>
    <row r="5" spans="1:56">
      <c r="A5" t="s">
        <v>56</v>
      </c>
      <c r="B5" t="s">
        <v>57</v>
      </c>
      <c r="C5" t="s">
        <v>58</v>
      </c>
      <c r="D5" t="n">
        <v>1</v>
      </c>
      <c r="E5" t="s">
        <v>82</v>
      </c>
      <c r="F5" t="n">
        <v>3635255</v>
      </c>
      <c r="G5" t="s">
        <v>60</v>
      </c>
      <c r="H5" t="s">
        <v>61</v>
      </c>
      <c r="I5" t="s"/>
      <c r="J5" t="s">
        <v>62</v>
      </c>
      <c r="K5" t="n">
        <v>249.29</v>
      </c>
      <c r="L5" t="s"/>
      <c r="M5" t="s"/>
      <c r="N5" t="s">
        <v>63</v>
      </c>
      <c r="O5" t="s">
        <v>64</v>
      </c>
      <c r="P5" t="s">
        <v>83</v>
      </c>
      <c r="Q5" t="s"/>
      <c r="R5" t="s">
        <v>75</v>
      </c>
      <c r="S5" t="s">
        <v>84</v>
      </c>
      <c r="T5" t="s">
        <v>68</v>
      </c>
      <c r="U5" t="s"/>
      <c r="V5" t="s"/>
      <c r="W5" t="s">
        <v>69</v>
      </c>
      <c r="X5" t="s"/>
      <c r="Y5" t="s">
        <v>70</v>
      </c>
      <c r="Z5">
        <f>HYPERLINK("https://hotel-media.eclerx.com/savepage/tk_154660430299763_sr_69.html","info")</f>
        <v/>
      </c>
      <c r="AA5" t="n">
        <v>466601</v>
      </c>
      <c r="AB5" t="s"/>
      <c r="AC5" t="s"/>
      <c r="AD5" t="s">
        <v>71</v>
      </c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n">
        <v>20</v>
      </c>
      <c r="AQ5" t="s">
        <v>72</v>
      </c>
      <c r="AR5" t="s"/>
      <c r="AS5" t="s"/>
      <c r="AT5" t="s">
        <v>73</v>
      </c>
      <c r="AU5" t="s"/>
      <c r="AV5" t="s"/>
      <c r="AW5" t="s"/>
      <c r="AX5" t="s"/>
      <c r="AY5" t="n">
        <v>2927495</v>
      </c>
      <c r="AZ5" t="s">
        <v>85</v>
      </c>
      <c r="BA5" t="s"/>
      <c r="BB5" t="n">
        <v>13487090</v>
      </c>
      <c r="BC5" t="n">
        <v>25.284374</v>
      </c>
      <c r="BD5" t="n">
        <v>25.284374</v>
      </c>
    </row>
    <row r="6" spans="1:56">
      <c r="A6" t="s">
        <v>56</v>
      </c>
      <c r="B6" t="s">
        <v>57</v>
      </c>
      <c r="C6" t="s">
        <v>58</v>
      </c>
      <c r="D6" t="n">
        <v>1</v>
      </c>
      <c r="E6" t="s">
        <v>86</v>
      </c>
      <c r="F6" t="n">
        <v>2160559</v>
      </c>
      <c r="G6" t="s">
        <v>60</v>
      </c>
      <c r="H6" t="s">
        <v>61</v>
      </c>
      <c r="I6" t="s"/>
      <c r="J6" t="s">
        <v>62</v>
      </c>
      <c r="K6" t="n">
        <v>678.62</v>
      </c>
      <c r="L6" t="s"/>
      <c r="M6" t="s"/>
      <c r="N6" t="s">
        <v>63</v>
      </c>
      <c r="O6" t="s">
        <v>64</v>
      </c>
      <c r="P6" t="s">
        <v>87</v>
      </c>
      <c r="Q6" t="s"/>
      <c r="R6" t="s">
        <v>66</v>
      </c>
      <c r="S6" t="s">
        <v>88</v>
      </c>
      <c r="T6" t="s">
        <v>68</v>
      </c>
      <c r="U6" t="s"/>
      <c r="V6" t="s"/>
      <c r="W6" t="s">
        <v>69</v>
      </c>
      <c r="X6" t="s"/>
      <c r="Y6" t="s">
        <v>70</v>
      </c>
      <c r="Z6">
        <f>HYPERLINK("https://hotel-media.eclerx.com/savepage/tk_15466043019974015_sr_69.html","info")</f>
        <v/>
      </c>
      <c r="AA6" t="n">
        <v>409823</v>
      </c>
      <c r="AB6" t="s"/>
      <c r="AC6" t="s"/>
      <c r="AD6" t="s">
        <v>71</v>
      </c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n">
        <v>10</v>
      </c>
      <c r="AQ6" t="s">
        <v>72</v>
      </c>
      <c r="AR6" t="s"/>
      <c r="AS6" t="s"/>
      <c r="AT6" t="s">
        <v>73</v>
      </c>
      <c r="AU6" t="s"/>
      <c r="AV6" t="s"/>
      <c r="AW6" t="s"/>
      <c r="AX6" t="s"/>
      <c r="AY6" t="n">
        <v>2908890</v>
      </c>
      <c r="AZ6" t="s"/>
      <c r="BA6" t="s"/>
      <c r="BB6" t="n">
        <v>10627638</v>
      </c>
      <c r="BC6" t="s"/>
      <c r="BD6" t="s"/>
    </row>
    <row r="7" spans="1:56">
      <c r="A7" t="s">
        <v>56</v>
      </c>
      <c r="B7" t="s">
        <v>57</v>
      </c>
      <c r="C7" t="s">
        <v>58</v>
      </c>
      <c r="D7" t="n">
        <v>1</v>
      </c>
      <c r="E7" t="s">
        <v>89</v>
      </c>
      <c r="F7" t="n">
        <v>-1</v>
      </c>
      <c r="G7" t="s">
        <v>60</v>
      </c>
      <c r="H7" t="s">
        <v>61</v>
      </c>
      <c r="I7" t="s"/>
      <c r="J7" t="s">
        <v>62</v>
      </c>
      <c r="K7" t="n">
        <v>180.04</v>
      </c>
      <c r="L7" t="s"/>
      <c r="M7" t="s"/>
      <c r="N7" t="s">
        <v>63</v>
      </c>
      <c r="O7" t="s">
        <v>64</v>
      </c>
      <c r="P7" t="s">
        <v>89</v>
      </c>
      <c r="Q7" t="s"/>
      <c r="R7" t="s">
        <v>90</v>
      </c>
      <c r="S7" t="s">
        <v>91</v>
      </c>
      <c r="T7" t="s">
        <v>68</v>
      </c>
      <c r="U7" t="s"/>
      <c r="V7" t="s"/>
      <c r="W7" t="s">
        <v>69</v>
      </c>
      <c r="X7" t="s"/>
      <c r="Y7" t="s">
        <v>70</v>
      </c>
      <c r="Z7">
        <f>HYPERLINK("https://hotel-media.eclerx.com/savepage/tk_15466043017026057_sr_69.html","info")</f>
        <v/>
      </c>
      <c r="AA7" t="n">
        <v>-8979397</v>
      </c>
      <c r="AB7" t="s"/>
      <c r="AC7" t="s"/>
      <c r="AD7" t="s">
        <v>71</v>
      </c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n">
        <v>7</v>
      </c>
      <c r="AQ7" t="s">
        <v>72</v>
      </c>
      <c r="AR7" t="s"/>
      <c r="AS7" t="s"/>
      <c r="AT7" t="s">
        <v>73</v>
      </c>
      <c r="AU7" t="s"/>
      <c r="AV7" t="s"/>
      <c r="AW7" t="s"/>
      <c r="AX7" t="s"/>
      <c r="AY7" t="n">
        <v>8979397</v>
      </c>
      <c r="AZ7" t="s"/>
      <c r="BA7" t="s"/>
      <c r="BB7" t="n">
        <v>32852077</v>
      </c>
      <c r="BC7" t="s"/>
      <c r="BD7" t="s"/>
    </row>
    <row r="8" spans="1:56">
      <c r="A8" t="s">
        <v>56</v>
      </c>
      <c r="B8" t="s">
        <v>57</v>
      </c>
      <c r="C8" t="s">
        <v>58</v>
      </c>
      <c r="D8" t="n">
        <v>1</v>
      </c>
      <c r="E8" t="s">
        <v>92</v>
      </c>
      <c r="F8" t="n">
        <v>-1</v>
      </c>
      <c r="G8" t="s">
        <v>60</v>
      </c>
      <c r="H8" t="s">
        <v>61</v>
      </c>
      <c r="I8" t="s"/>
      <c r="J8" t="s">
        <v>62</v>
      </c>
      <c r="K8" t="n">
        <v>276.99</v>
      </c>
      <c r="L8" t="s"/>
      <c r="M8" t="s"/>
      <c r="N8" t="s">
        <v>63</v>
      </c>
      <c r="O8" t="s">
        <v>64</v>
      </c>
      <c r="P8" t="s">
        <v>92</v>
      </c>
      <c r="Q8" t="s"/>
      <c r="R8" t="s">
        <v>75</v>
      </c>
      <c r="S8" t="s">
        <v>93</v>
      </c>
      <c r="T8" t="s">
        <v>68</v>
      </c>
      <c r="U8" t="s"/>
      <c r="V8" t="s"/>
      <c r="W8" t="s">
        <v>69</v>
      </c>
      <c r="X8" t="s"/>
      <c r="Y8" t="s">
        <v>70</v>
      </c>
      <c r="Z8">
        <f>HYPERLINK("https://hotel-media.eclerx.com/savepage/tk_15466043096582243_sr_69.html","info")</f>
        <v/>
      </c>
      <c r="AA8" t="n">
        <v>-5892111</v>
      </c>
      <c r="AB8" t="s"/>
      <c r="AC8" t="s"/>
      <c r="AD8" t="s">
        <v>71</v>
      </c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n">
        <v>86</v>
      </c>
      <c r="AQ8" t="s">
        <v>72</v>
      </c>
      <c r="AR8" t="s"/>
      <c r="AS8" t="s"/>
      <c r="AT8" t="s">
        <v>73</v>
      </c>
      <c r="AU8" t="s"/>
      <c r="AV8" t="s"/>
      <c r="AW8" t="s"/>
      <c r="AX8" t="s"/>
      <c r="AY8" t="n">
        <v>5892111</v>
      </c>
      <c r="AZ8" t="s">
        <v>94</v>
      </c>
      <c r="BA8" t="s"/>
      <c r="BB8" t="n">
        <v>21541665</v>
      </c>
      <c r="BC8" t="n">
        <v>25.08745</v>
      </c>
      <c r="BD8" t="n">
        <v>25.08745</v>
      </c>
    </row>
    <row r="9" spans="1:56">
      <c r="A9" t="s">
        <v>56</v>
      </c>
      <c r="B9" t="s">
        <v>57</v>
      </c>
      <c r="C9" t="s">
        <v>58</v>
      </c>
      <c r="D9" t="n">
        <v>1</v>
      </c>
      <c r="E9" t="s">
        <v>95</v>
      </c>
      <c r="F9" t="n">
        <v>1095810</v>
      </c>
      <c r="G9" t="s">
        <v>60</v>
      </c>
      <c r="H9" t="s">
        <v>61</v>
      </c>
      <c r="I9" t="s"/>
      <c r="J9" t="s">
        <v>62</v>
      </c>
      <c r="K9" t="n">
        <v>272.37</v>
      </c>
      <c r="L9" t="s"/>
      <c r="M9" t="s"/>
      <c r="N9" t="s">
        <v>63</v>
      </c>
      <c r="O9" t="s">
        <v>64</v>
      </c>
      <c r="P9" t="s">
        <v>96</v>
      </c>
      <c r="Q9" t="s"/>
      <c r="R9" t="s">
        <v>75</v>
      </c>
      <c r="S9" t="s">
        <v>76</v>
      </c>
      <c r="T9" t="s">
        <v>68</v>
      </c>
      <c r="U9" t="s"/>
      <c r="V9" t="s"/>
      <c r="W9" t="s">
        <v>69</v>
      </c>
      <c r="X9" t="s"/>
      <c r="Y9" t="s">
        <v>70</v>
      </c>
      <c r="Z9">
        <f>HYPERLINK("https://hotel-media.eclerx.com/savepage/tk_15466043037045174_sr_69.html","info")</f>
        <v/>
      </c>
      <c r="AA9" t="n">
        <v>183483</v>
      </c>
      <c r="AB9" t="s"/>
      <c r="AC9" t="s"/>
      <c r="AD9" t="s">
        <v>71</v>
      </c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n">
        <v>27</v>
      </c>
      <c r="AQ9" t="s">
        <v>72</v>
      </c>
      <c r="AR9" t="s"/>
      <c r="AS9" t="s"/>
      <c r="AT9" t="s">
        <v>73</v>
      </c>
      <c r="AU9" t="s"/>
      <c r="AV9" t="s"/>
      <c r="AW9" t="s"/>
      <c r="AX9" t="s"/>
      <c r="AY9" t="n">
        <v>2008076</v>
      </c>
      <c r="AZ9" t="s">
        <v>97</v>
      </c>
      <c r="BA9" t="s"/>
      <c r="BB9" t="n">
        <v>1682944</v>
      </c>
      <c r="BC9" t="n">
        <v>25.317756</v>
      </c>
      <c r="BD9" t="n">
        <v>25.317756</v>
      </c>
    </row>
    <row r="10" spans="1:56">
      <c r="A10" t="s">
        <v>56</v>
      </c>
      <c r="B10" t="s">
        <v>57</v>
      </c>
      <c r="C10" t="s">
        <v>58</v>
      </c>
      <c r="D10" t="n">
        <v>1</v>
      </c>
      <c r="E10" t="s">
        <v>98</v>
      </c>
      <c r="F10" t="n">
        <v>596280</v>
      </c>
      <c r="G10" t="s">
        <v>60</v>
      </c>
      <c r="H10" t="s">
        <v>61</v>
      </c>
      <c r="I10" t="s"/>
      <c r="J10" t="s">
        <v>62</v>
      </c>
      <c r="K10" t="n">
        <v>401.63</v>
      </c>
      <c r="L10" t="s"/>
      <c r="M10" t="s"/>
      <c r="N10" t="s">
        <v>63</v>
      </c>
      <c r="O10" t="s">
        <v>64</v>
      </c>
      <c r="P10" t="s">
        <v>98</v>
      </c>
      <c r="Q10" t="s"/>
      <c r="R10" t="s">
        <v>66</v>
      </c>
      <c r="S10" t="s">
        <v>99</v>
      </c>
      <c r="T10" t="s">
        <v>68</v>
      </c>
      <c r="U10" t="s"/>
      <c r="V10" t="s"/>
      <c r="W10" t="s">
        <v>69</v>
      </c>
      <c r="X10" t="s"/>
      <c r="Y10" t="s">
        <v>70</v>
      </c>
      <c r="Z10">
        <f>HYPERLINK("https://hotel-media.eclerx.com/savepage/tk_15466043020982459_sr_69.html","info")</f>
        <v/>
      </c>
      <c r="AA10" t="n">
        <v>89616</v>
      </c>
      <c r="AB10" t="s"/>
      <c r="AC10" t="s"/>
      <c r="AD10" t="s">
        <v>71</v>
      </c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n">
        <v>11</v>
      </c>
      <c r="AQ10" t="s">
        <v>72</v>
      </c>
      <c r="AR10" t="s"/>
      <c r="AS10" t="s"/>
      <c r="AT10" t="s">
        <v>73</v>
      </c>
      <c r="AU10" t="s"/>
      <c r="AV10" t="s"/>
      <c r="AW10" t="s"/>
      <c r="AX10" t="s"/>
      <c r="AY10" t="n">
        <v>2214014</v>
      </c>
      <c r="AZ10" t="s">
        <v>100</v>
      </c>
      <c r="BA10" t="s"/>
      <c r="BB10" t="n">
        <v>855214</v>
      </c>
      <c r="BC10" t="n">
        <v>25.32507</v>
      </c>
      <c r="BD10" t="n">
        <v>25.32507</v>
      </c>
    </row>
    <row r="11" spans="1:56">
      <c r="A11" t="s">
        <v>56</v>
      </c>
      <c r="B11" t="s">
        <v>57</v>
      </c>
      <c r="C11" t="s">
        <v>58</v>
      </c>
      <c r="D11" t="n">
        <v>1</v>
      </c>
      <c r="E11" t="s">
        <v>101</v>
      </c>
      <c r="F11" t="n">
        <v>3760242</v>
      </c>
      <c r="G11" t="s">
        <v>60</v>
      </c>
      <c r="H11" t="s">
        <v>61</v>
      </c>
      <c r="I11" t="s"/>
      <c r="J11" t="s">
        <v>62</v>
      </c>
      <c r="K11" t="n">
        <v>410.87</v>
      </c>
      <c r="L11" t="s"/>
      <c r="M11" t="s"/>
      <c r="N11" t="s">
        <v>63</v>
      </c>
      <c r="O11" t="s">
        <v>64</v>
      </c>
      <c r="P11" t="s">
        <v>101</v>
      </c>
      <c r="Q11" t="s"/>
      <c r="R11" t="s">
        <v>102</v>
      </c>
      <c r="S11" t="s">
        <v>103</v>
      </c>
      <c r="T11" t="s">
        <v>68</v>
      </c>
      <c r="U11" t="s"/>
      <c r="V11" t="s"/>
      <c r="W11" t="s">
        <v>69</v>
      </c>
      <c r="X11" t="s"/>
      <c r="Y11" t="s">
        <v>70</v>
      </c>
      <c r="Z11">
        <f>HYPERLINK("https://hotel-media.eclerx.com/savepage/tk_15466043105541277_sr_69.html","info")</f>
        <v/>
      </c>
      <c r="AA11" t="n">
        <v>578389</v>
      </c>
      <c r="AB11" t="s"/>
      <c r="AC11" t="s"/>
      <c r="AD11" t="s">
        <v>71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n">
        <v>95</v>
      </c>
      <c r="AQ11" t="s">
        <v>72</v>
      </c>
      <c r="AR11" t="s"/>
      <c r="AS11" t="s"/>
      <c r="AT11" t="s">
        <v>73</v>
      </c>
      <c r="AU11" t="s"/>
      <c r="AV11" t="s"/>
      <c r="AW11" t="s"/>
      <c r="AX11" t="s"/>
      <c r="AY11" t="n">
        <v>3491261</v>
      </c>
      <c r="AZ11" t="s">
        <v>104</v>
      </c>
      <c r="BA11" t="s"/>
      <c r="BB11" t="n">
        <v>17729923</v>
      </c>
      <c r="BC11" t="n">
        <v>25.36593</v>
      </c>
      <c r="BD11" t="n">
        <v>25.36593</v>
      </c>
    </row>
    <row r="12" spans="1:56">
      <c r="A12" t="s">
        <v>56</v>
      </c>
      <c r="B12" t="s">
        <v>57</v>
      </c>
      <c r="C12" t="s">
        <v>58</v>
      </c>
      <c r="D12" t="n">
        <v>1</v>
      </c>
      <c r="E12" t="s">
        <v>105</v>
      </c>
      <c r="F12" t="n">
        <v>-1</v>
      </c>
      <c r="G12" t="s">
        <v>60</v>
      </c>
      <c r="H12" t="s">
        <v>61</v>
      </c>
      <c r="I12" t="s"/>
      <c r="J12" t="s">
        <v>62</v>
      </c>
      <c r="K12" t="n">
        <v>401.63</v>
      </c>
      <c r="L12" t="s"/>
      <c r="M12" t="s"/>
      <c r="N12" t="s">
        <v>63</v>
      </c>
      <c r="O12" t="s">
        <v>64</v>
      </c>
      <c r="P12" t="s">
        <v>105</v>
      </c>
      <c r="Q12" t="s"/>
      <c r="R12" t="s">
        <v>90</v>
      </c>
      <c r="S12" t="s">
        <v>99</v>
      </c>
      <c r="T12" t="s">
        <v>68</v>
      </c>
      <c r="U12" t="s"/>
      <c r="V12" t="s"/>
      <c r="W12" t="s">
        <v>69</v>
      </c>
      <c r="X12" t="s"/>
      <c r="Y12" t="s">
        <v>70</v>
      </c>
      <c r="Z12">
        <f>HYPERLINK("https://hotel-media.eclerx.com/savepage/tk_1546604309344763_sr_69.html","info")</f>
        <v/>
      </c>
      <c r="AA12" t="n">
        <v>-2278931</v>
      </c>
      <c r="AB12" t="s"/>
      <c r="AC12" t="s"/>
      <c r="AD12" t="s">
        <v>71</v>
      </c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n">
        <v>83</v>
      </c>
      <c r="AQ12" t="s">
        <v>72</v>
      </c>
      <c r="AR12" t="s"/>
      <c r="AS12" t="s"/>
      <c r="AT12" t="s">
        <v>73</v>
      </c>
      <c r="AU12" t="s"/>
      <c r="AV12" t="s"/>
      <c r="AW12" t="s"/>
      <c r="AX12" t="s"/>
      <c r="AY12" t="n">
        <v>2278931</v>
      </c>
      <c r="AZ12" t="s">
        <v>106</v>
      </c>
      <c r="BA12" t="s"/>
      <c r="BB12" t="n">
        <v>5129691</v>
      </c>
      <c r="BC12" t="n">
        <v>25.278964</v>
      </c>
      <c r="BD12" t="n">
        <v>25.278964</v>
      </c>
    </row>
    <row r="13" spans="1:56">
      <c r="A13" t="s">
        <v>56</v>
      </c>
      <c r="B13" t="s">
        <v>57</v>
      </c>
      <c r="C13" t="s">
        <v>58</v>
      </c>
      <c r="D13" t="n">
        <v>1</v>
      </c>
      <c r="E13" t="s">
        <v>107</v>
      </c>
      <c r="F13" t="n">
        <v>2229361</v>
      </c>
      <c r="G13" t="s">
        <v>60</v>
      </c>
      <c r="H13" t="s">
        <v>61</v>
      </c>
      <c r="I13" t="s"/>
      <c r="J13" t="s">
        <v>62</v>
      </c>
      <c r="K13" t="n">
        <v>300.07</v>
      </c>
      <c r="L13" t="s"/>
      <c r="M13" t="s"/>
      <c r="N13" t="s">
        <v>63</v>
      </c>
      <c r="O13" t="s">
        <v>64</v>
      </c>
      <c r="P13" t="s">
        <v>107</v>
      </c>
      <c r="Q13" t="s"/>
      <c r="R13" t="s">
        <v>66</v>
      </c>
      <c r="S13" t="s">
        <v>108</v>
      </c>
      <c r="T13" t="s">
        <v>68</v>
      </c>
      <c r="U13" t="s"/>
      <c r="V13" t="s"/>
      <c r="W13" t="s">
        <v>69</v>
      </c>
      <c r="X13" t="s"/>
      <c r="Y13" t="s">
        <v>70</v>
      </c>
      <c r="Z13">
        <f>HYPERLINK("https://hotel-media.eclerx.com/savepage/tk_15466043050092032_sr_69.html","info")</f>
        <v/>
      </c>
      <c r="AA13" t="n">
        <v>430786</v>
      </c>
      <c r="AB13" t="s"/>
      <c r="AC13" t="s"/>
      <c r="AD13" t="s">
        <v>71</v>
      </c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n">
        <v>40</v>
      </c>
      <c r="AQ13" t="s">
        <v>72</v>
      </c>
      <c r="AR13" t="s"/>
      <c r="AS13" t="s"/>
      <c r="AT13" t="s">
        <v>73</v>
      </c>
      <c r="AU13" t="s"/>
      <c r="AV13" t="s"/>
      <c r="AW13" t="s"/>
      <c r="AX13" t="s"/>
      <c r="AY13" t="n">
        <v>2164086</v>
      </c>
      <c r="AZ13" t="s">
        <v>109</v>
      </c>
      <c r="BA13" t="s"/>
      <c r="BB13" t="n">
        <v>11718310</v>
      </c>
      <c r="BC13" t="n">
        <v>25.29011</v>
      </c>
      <c r="BD13" t="n">
        <v>25.29011</v>
      </c>
    </row>
    <row r="14" spans="1:56">
      <c r="A14" t="s">
        <v>56</v>
      </c>
      <c r="B14" t="s">
        <v>57</v>
      </c>
      <c r="C14" t="s">
        <v>58</v>
      </c>
      <c r="D14" t="n">
        <v>1</v>
      </c>
      <c r="E14" t="s">
        <v>110</v>
      </c>
      <c r="F14" t="n">
        <v>782522</v>
      </c>
      <c r="G14" t="s">
        <v>60</v>
      </c>
      <c r="H14" t="s">
        <v>61</v>
      </c>
      <c r="I14" t="s"/>
      <c r="J14" t="s">
        <v>62</v>
      </c>
      <c r="K14" t="n">
        <v>180.04</v>
      </c>
      <c r="L14" t="s"/>
      <c r="M14" t="s"/>
      <c r="N14" t="s">
        <v>63</v>
      </c>
      <c r="O14" t="s">
        <v>64</v>
      </c>
      <c r="P14" t="s">
        <v>110</v>
      </c>
      <c r="Q14" t="s"/>
      <c r="R14" t="s">
        <v>75</v>
      </c>
      <c r="S14" t="s">
        <v>91</v>
      </c>
      <c r="T14" t="s">
        <v>68</v>
      </c>
      <c r="U14" t="s"/>
      <c r="V14" t="s"/>
      <c r="W14" t="s">
        <v>69</v>
      </c>
      <c r="X14" t="s"/>
      <c r="Y14" t="s">
        <v>70</v>
      </c>
      <c r="Z14">
        <f>HYPERLINK("https://hotel-media.eclerx.com/savepage/tk_1546604308836717_sr_69.html","info")</f>
        <v/>
      </c>
      <c r="AA14" t="n">
        <v>151938</v>
      </c>
      <c r="AB14" t="s"/>
      <c r="AC14" t="s"/>
      <c r="AD14" t="s">
        <v>71</v>
      </c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n">
        <v>78</v>
      </c>
      <c r="AQ14" t="s">
        <v>72</v>
      </c>
      <c r="AR14" t="s"/>
      <c r="AS14" t="s"/>
      <c r="AT14" t="s">
        <v>73</v>
      </c>
      <c r="AU14" t="s"/>
      <c r="AV14" t="s"/>
      <c r="AW14" t="s"/>
      <c r="AX14" t="s"/>
      <c r="AY14" t="n">
        <v>2438433</v>
      </c>
      <c r="AZ14" t="s">
        <v>111</v>
      </c>
      <c r="BA14" t="s"/>
      <c r="BB14" t="n">
        <v>4148422</v>
      </c>
      <c r="BC14" t="n">
        <v>25.27239</v>
      </c>
      <c r="BD14" t="n">
        <v>25.27239</v>
      </c>
    </row>
    <row r="15" spans="1:56">
      <c r="A15" t="s">
        <v>56</v>
      </c>
      <c r="B15" t="s">
        <v>57</v>
      </c>
      <c r="C15" t="s">
        <v>58</v>
      </c>
      <c r="D15" t="n">
        <v>1</v>
      </c>
      <c r="E15" t="s">
        <v>112</v>
      </c>
      <c r="F15" t="n">
        <v>1992026</v>
      </c>
      <c r="G15" t="s">
        <v>60</v>
      </c>
      <c r="H15" t="s">
        <v>61</v>
      </c>
      <c r="I15" t="s"/>
      <c r="J15" t="s">
        <v>62</v>
      </c>
      <c r="K15" t="n">
        <v>752.48</v>
      </c>
      <c r="L15" t="s"/>
      <c r="M15" t="s"/>
      <c r="N15" t="s">
        <v>63</v>
      </c>
      <c r="O15" t="s">
        <v>64</v>
      </c>
      <c r="P15" t="s">
        <v>113</v>
      </c>
      <c r="Q15" t="s"/>
      <c r="R15" t="s">
        <v>66</v>
      </c>
      <c r="S15" t="s">
        <v>114</v>
      </c>
      <c r="T15" t="s">
        <v>68</v>
      </c>
      <c r="U15" t="s"/>
      <c r="V15" t="s"/>
      <c r="W15" t="s">
        <v>69</v>
      </c>
      <c r="X15" t="s"/>
      <c r="Y15" t="s">
        <v>70</v>
      </c>
      <c r="Z15">
        <f>HYPERLINK("https://hotel-media.eclerx.com/savepage/tk_15466043041033013_sr_69.html","info")</f>
        <v/>
      </c>
      <c r="AA15" t="n">
        <v>405598</v>
      </c>
      <c r="AB15" t="s"/>
      <c r="AC15" t="s"/>
      <c r="AD15" t="s">
        <v>71</v>
      </c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n">
        <v>31</v>
      </c>
      <c r="AQ15" t="s">
        <v>72</v>
      </c>
      <c r="AR15" t="s"/>
      <c r="AS15" t="s"/>
      <c r="AT15" t="s">
        <v>73</v>
      </c>
      <c r="AU15" t="s"/>
      <c r="AV15" t="s"/>
      <c r="AW15" t="s"/>
      <c r="AX15" t="s"/>
      <c r="AY15" t="n">
        <v>1747697</v>
      </c>
      <c r="AZ15" t="s">
        <v>115</v>
      </c>
      <c r="BA15" t="s"/>
      <c r="BB15" t="n">
        <v>8715980</v>
      </c>
      <c r="BC15" t="n">
        <v>25.29185</v>
      </c>
      <c r="BD15" t="n">
        <v>25.29185</v>
      </c>
    </row>
    <row r="16" spans="1:56">
      <c r="A16" t="s">
        <v>56</v>
      </c>
      <c r="B16" t="s">
        <v>57</v>
      </c>
      <c r="C16" t="s">
        <v>58</v>
      </c>
      <c r="D16" t="n">
        <v>1</v>
      </c>
      <c r="E16" t="s">
        <v>116</v>
      </c>
      <c r="F16" t="n">
        <v>594927</v>
      </c>
      <c r="G16" t="s">
        <v>60</v>
      </c>
      <c r="H16" t="s">
        <v>61</v>
      </c>
      <c r="I16" t="s"/>
      <c r="J16" t="s">
        <v>62</v>
      </c>
      <c r="K16" t="n">
        <v>212.36</v>
      </c>
      <c r="L16" t="s"/>
      <c r="M16" t="s"/>
      <c r="N16" t="s">
        <v>63</v>
      </c>
      <c r="O16" t="s">
        <v>64</v>
      </c>
      <c r="P16" t="s">
        <v>117</v>
      </c>
      <c r="Q16" t="s"/>
      <c r="R16" t="s">
        <v>75</v>
      </c>
      <c r="S16" t="s">
        <v>118</v>
      </c>
      <c r="T16" t="s">
        <v>68</v>
      </c>
      <c r="U16" t="s"/>
      <c r="V16" t="s"/>
      <c r="W16" t="s">
        <v>69</v>
      </c>
      <c r="X16" t="s"/>
      <c r="Y16" t="s">
        <v>70</v>
      </c>
      <c r="Z16">
        <f>HYPERLINK("https://hotel-media.eclerx.com/savepage/tk_15466043095540888_sr_69.html","info")</f>
        <v/>
      </c>
      <c r="AA16" t="n">
        <v>59451</v>
      </c>
      <c r="AB16" t="s"/>
      <c r="AC16" t="s"/>
      <c r="AD16" t="s">
        <v>71</v>
      </c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n">
        <v>85</v>
      </c>
      <c r="AQ16" t="s">
        <v>72</v>
      </c>
      <c r="AR16" t="s"/>
      <c r="AS16" t="s"/>
      <c r="AT16" t="s">
        <v>73</v>
      </c>
      <c r="AU16" t="s"/>
      <c r="AV16" t="s"/>
      <c r="AW16" t="s"/>
      <c r="AX16" t="s"/>
      <c r="AY16" t="n">
        <v>731537</v>
      </c>
      <c r="AZ16" t="s">
        <v>106</v>
      </c>
      <c r="BA16" t="s"/>
      <c r="BB16" t="n">
        <v>15774</v>
      </c>
      <c r="BC16" t="n">
        <v>25.283747</v>
      </c>
      <c r="BD16" t="n">
        <v>25.283747</v>
      </c>
    </row>
    <row r="17" spans="1:56">
      <c r="A17" t="s">
        <v>56</v>
      </c>
      <c r="B17" t="s">
        <v>57</v>
      </c>
      <c r="C17" t="s">
        <v>58</v>
      </c>
      <c r="D17" t="n">
        <v>1</v>
      </c>
      <c r="E17" t="s">
        <v>119</v>
      </c>
      <c r="F17" t="n">
        <v>3582456</v>
      </c>
      <c r="G17" t="s">
        <v>60</v>
      </c>
      <c r="H17" t="s">
        <v>61</v>
      </c>
      <c r="I17" t="s"/>
      <c r="J17" t="s">
        <v>62</v>
      </c>
      <c r="K17" t="n">
        <v>216.97</v>
      </c>
      <c r="L17" t="s"/>
      <c r="M17" t="s"/>
      <c r="N17" t="s">
        <v>63</v>
      </c>
      <c r="O17" t="s">
        <v>64</v>
      </c>
      <c r="P17" t="s">
        <v>120</v>
      </c>
      <c r="Q17" t="s"/>
      <c r="R17" t="s">
        <v>75</v>
      </c>
      <c r="S17" t="s">
        <v>121</v>
      </c>
      <c r="T17" t="s">
        <v>68</v>
      </c>
      <c r="U17" t="s"/>
      <c r="V17" t="s"/>
      <c r="W17" t="s">
        <v>69</v>
      </c>
      <c r="X17" t="s"/>
      <c r="Y17" t="s">
        <v>70</v>
      </c>
      <c r="Z17">
        <f>HYPERLINK("https://hotel-media.eclerx.com/savepage/tk_15466043064347417_sr_69.html","info")</f>
        <v/>
      </c>
      <c r="AA17" t="n">
        <v>287928</v>
      </c>
      <c r="AB17" t="s"/>
      <c r="AC17" t="s"/>
      <c r="AD17" t="s">
        <v>71</v>
      </c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n">
        <v>54</v>
      </c>
      <c r="AQ17" t="s">
        <v>72</v>
      </c>
      <c r="AR17" t="s"/>
      <c r="AS17" t="s"/>
      <c r="AT17" t="s">
        <v>73</v>
      </c>
      <c r="AU17" t="s"/>
      <c r="AV17" t="s"/>
      <c r="AW17" t="s"/>
      <c r="AX17" t="s"/>
      <c r="AY17" t="n">
        <v>2058151</v>
      </c>
      <c r="AZ17" t="s">
        <v>122</v>
      </c>
      <c r="BA17" t="s"/>
      <c r="BB17" t="n">
        <v>4036274</v>
      </c>
      <c r="BC17" t="n">
        <v>25.280654</v>
      </c>
      <c r="BD17" t="n">
        <v>25.280654</v>
      </c>
    </row>
    <row r="18" spans="1:56">
      <c r="A18" t="s">
        <v>56</v>
      </c>
      <c r="B18" t="s">
        <v>57</v>
      </c>
      <c r="C18" t="s">
        <v>58</v>
      </c>
      <c r="D18" t="n">
        <v>1</v>
      </c>
      <c r="E18" t="s">
        <v>123</v>
      </c>
      <c r="F18" t="n">
        <v>595894</v>
      </c>
      <c r="G18" t="s">
        <v>60</v>
      </c>
      <c r="H18" t="s">
        <v>61</v>
      </c>
      <c r="I18" t="s"/>
      <c r="J18" t="s">
        <v>62</v>
      </c>
      <c r="K18" t="n">
        <v>798.65</v>
      </c>
      <c r="L18" t="s"/>
      <c r="M18" t="s"/>
      <c r="N18" t="s">
        <v>63</v>
      </c>
      <c r="O18" t="s">
        <v>64</v>
      </c>
      <c r="P18" t="s">
        <v>124</v>
      </c>
      <c r="Q18" t="s"/>
      <c r="R18" t="s">
        <v>66</v>
      </c>
      <c r="S18" t="s">
        <v>125</v>
      </c>
      <c r="T18" t="s">
        <v>68</v>
      </c>
      <c r="U18" t="s"/>
      <c r="V18" t="s"/>
      <c r="W18" t="s">
        <v>69</v>
      </c>
      <c r="X18" t="s"/>
      <c r="Y18" t="s">
        <v>70</v>
      </c>
      <c r="Z18">
        <f>HYPERLINK("https://hotel-media.eclerx.com/savepage/tk_15466043063338382_sr_69.html","info")</f>
        <v/>
      </c>
      <c r="AA18" t="n">
        <v>82384</v>
      </c>
      <c r="AB18" t="s"/>
      <c r="AC18" t="s"/>
      <c r="AD18" t="s">
        <v>71</v>
      </c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n">
        <v>53</v>
      </c>
      <c r="AQ18" t="s">
        <v>72</v>
      </c>
      <c r="AR18" t="s"/>
      <c r="AS18" t="s"/>
      <c r="AT18" t="s">
        <v>73</v>
      </c>
      <c r="AU18" t="s"/>
      <c r="AV18" t="s"/>
      <c r="AW18" t="s"/>
      <c r="AX18" t="s"/>
      <c r="AY18" t="n">
        <v>1450350</v>
      </c>
      <c r="AZ18" t="s">
        <v>126</v>
      </c>
      <c r="BA18" t="s"/>
      <c r="BB18" t="n">
        <v>1209380</v>
      </c>
      <c r="BC18" t="n">
        <v>25.324773</v>
      </c>
      <c r="BD18" t="n">
        <v>25.324773</v>
      </c>
    </row>
    <row r="19" spans="1:56">
      <c r="A19" t="s">
        <v>56</v>
      </c>
      <c r="B19" t="s">
        <v>57</v>
      </c>
      <c r="C19" t="s">
        <v>58</v>
      </c>
      <c r="D19" t="n">
        <v>1</v>
      </c>
      <c r="E19" t="s">
        <v>127</v>
      </c>
      <c r="F19" t="n">
        <v>5265459</v>
      </c>
      <c r="G19" t="s">
        <v>60</v>
      </c>
      <c r="H19" t="s">
        <v>61</v>
      </c>
      <c r="I19" t="s"/>
      <c r="J19" t="s">
        <v>62</v>
      </c>
      <c r="K19" t="n">
        <v>143.11</v>
      </c>
      <c r="L19" t="s"/>
      <c r="M19" t="s"/>
      <c r="N19" t="s">
        <v>63</v>
      </c>
      <c r="O19" t="s">
        <v>64</v>
      </c>
      <c r="P19" t="s">
        <v>128</v>
      </c>
      <c r="Q19" t="s"/>
      <c r="R19" t="s">
        <v>90</v>
      </c>
      <c r="S19" t="s">
        <v>129</v>
      </c>
      <c r="T19" t="s">
        <v>68</v>
      </c>
      <c r="U19" t="s"/>
      <c r="V19" t="s"/>
      <c r="W19" t="s">
        <v>69</v>
      </c>
      <c r="X19" t="s"/>
      <c r="Y19" t="s">
        <v>70</v>
      </c>
      <c r="Z19">
        <f>HYPERLINK("https://hotel-media.eclerx.com/savepage/tk_15466043111449564_sr_69.html","info")</f>
        <v/>
      </c>
      <c r="AA19" t="n">
        <v>591581</v>
      </c>
      <c r="AB19" t="s"/>
      <c r="AC19" t="s"/>
      <c r="AD19" t="s">
        <v>71</v>
      </c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n">
        <v>101</v>
      </c>
      <c r="AQ19" t="s">
        <v>72</v>
      </c>
      <c r="AR19" t="s"/>
      <c r="AS19" t="s"/>
      <c r="AT19" t="s">
        <v>73</v>
      </c>
      <c r="AU19" t="s"/>
      <c r="AV19" t="s"/>
      <c r="AW19" t="s"/>
      <c r="AX19" t="s"/>
      <c r="AY19" t="n">
        <v>2169992</v>
      </c>
      <c r="AZ19" t="s">
        <v>130</v>
      </c>
      <c r="BA19" t="s"/>
      <c r="BB19" t="n">
        <v>12064852</v>
      </c>
      <c r="BC19" t="n">
        <v>25.267736</v>
      </c>
      <c r="BD19" t="n">
        <v>25.267736</v>
      </c>
    </row>
    <row r="20" spans="1:56">
      <c r="A20" t="s">
        <v>56</v>
      </c>
      <c r="B20" t="s">
        <v>57</v>
      </c>
      <c r="C20" t="s">
        <v>58</v>
      </c>
      <c r="D20" t="n">
        <v>1</v>
      </c>
      <c r="E20" t="s">
        <v>131</v>
      </c>
      <c r="F20" t="n">
        <v>-1</v>
      </c>
      <c r="G20" t="s">
        <v>60</v>
      </c>
      <c r="H20" t="s">
        <v>61</v>
      </c>
      <c r="I20" t="s"/>
      <c r="J20" t="s">
        <v>62</v>
      </c>
      <c r="K20" t="n">
        <v>207.74</v>
      </c>
      <c r="L20" t="s"/>
      <c r="M20" t="s"/>
      <c r="N20" t="s">
        <v>63</v>
      </c>
      <c r="O20" t="s">
        <v>64</v>
      </c>
      <c r="P20" t="s">
        <v>131</v>
      </c>
      <c r="Q20" t="s"/>
      <c r="R20" t="s">
        <v>132</v>
      </c>
      <c r="S20" t="s">
        <v>133</v>
      </c>
      <c r="T20" t="s">
        <v>68</v>
      </c>
      <c r="U20" t="s"/>
      <c r="V20" t="s"/>
      <c r="W20" t="s">
        <v>69</v>
      </c>
      <c r="X20" t="s"/>
      <c r="Y20" t="s">
        <v>70</v>
      </c>
      <c r="Z20">
        <f>HYPERLINK("https://hotel-media.eclerx.com/savepage/tk_1546604311348601_sr_69.html","info")</f>
        <v/>
      </c>
      <c r="AA20" t="n">
        <v>-2167444</v>
      </c>
      <c r="AB20" t="s"/>
      <c r="AC20" t="s"/>
      <c r="AD20" t="s">
        <v>71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n">
        <v>103</v>
      </c>
      <c r="AQ20" t="s">
        <v>72</v>
      </c>
      <c r="AR20" t="s"/>
      <c r="AS20" t="s"/>
      <c r="AT20" t="s">
        <v>73</v>
      </c>
      <c r="AU20" t="s"/>
      <c r="AV20" t="s"/>
      <c r="AW20" t="s"/>
      <c r="AX20" t="s"/>
      <c r="AY20" t="n">
        <v>2167444</v>
      </c>
      <c r="AZ20" t="s">
        <v>134</v>
      </c>
      <c r="BA20" t="s"/>
      <c r="BB20" t="n">
        <v>12065487</v>
      </c>
      <c r="BC20" t="n">
        <v>25.268461</v>
      </c>
      <c r="BD20" t="n">
        <v>25.268461</v>
      </c>
    </row>
    <row r="21" spans="1:56">
      <c r="A21" t="s">
        <v>56</v>
      </c>
      <c r="B21" t="s">
        <v>57</v>
      </c>
      <c r="C21" t="s">
        <v>58</v>
      </c>
      <c r="D21" t="n">
        <v>1</v>
      </c>
      <c r="E21" t="s">
        <v>135</v>
      </c>
      <c r="F21" t="n">
        <v>-1</v>
      </c>
      <c r="G21" t="s">
        <v>60</v>
      </c>
      <c r="H21" t="s">
        <v>61</v>
      </c>
      <c r="I21" t="s"/>
      <c r="J21" t="s">
        <v>62</v>
      </c>
      <c r="K21" t="n">
        <v>484.73</v>
      </c>
      <c r="L21" t="s"/>
      <c r="M21" t="s"/>
      <c r="N21" t="s">
        <v>63</v>
      </c>
      <c r="O21" t="s">
        <v>64</v>
      </c>
      <c r="P21" t="s">
        <v>135</v>
      </c>
      <c r="Q21" t="s"/>
      <c r="R21" t="s">
        <v>66</v>
      </c>
      <c r="S21" t="s">
        <v>136</v>
      </c>
      <c r="T21" t="s">
        <v>68</v>
      </c>
      <c r="U21" t="s"/>
      <c r="V21" t="s"/>
      <c r="W21" t="s">
        <v>69</v>
      </c>
      <c r="X21" t="s"/>
      <c r="Y21" t="s">
        <v>70</v>
      </c>
      <c r="Z21">
        <f>HYPERLINK("https://hotel-media.eclerx.com/savepage/tk_15466043057386785_sr_69.html","info")</f>
        <v/>
      </c>
      <c r="AA21" t="n">
        <v>-6678757</v>
      </c>
      <c r="AB21" t="s"/>
      <c r="AC21" t="s"/>
      <c r="AD21" t="s">
        <v>71</v>
      </c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n">
        <v>47</v>
      </c>
      <c r="AQ21" t="s">
        <v>72</v>
      </c>
      <c r="AR21" t="s"/>
      <c r="AS21" t="s"/>
      <c r="AT21" t="s">
        <v>73</v>
      </c>
      <c r="AU21" t="s"/>
      <c r="AV21" t="s"/>
      <c r="AW21" t="s"/>
      <c r="AX21" t="s"/>
      <c r="AY21" t="n">
        <v>6678757</v>
      </c>
      <c r="AZ21" t="s">
        <v>137</v>
      </c>
      <c r="BA21" t="s"/>
      <c r="BB21" t="n">
        <v>23539208</v>
      </c>
      <c r="BC21" t="n">
        <v>25.33774</v>
      </c>
      <c r="BD21" t="n">
        <v>25.33774</v>
      </c>
    </row>
    <row r="22" spans="1:56">
      <c r="A22" t="s">
        <v>56</v>
      </c>
      <c r="B22" t="s">
        <v>57</v>
      </c>
      <c r="C22" t="s">
        <v>58</v>
      </c>
      <c r="D22" t="n">
        <v>1</v>
      </c>
      <c r="E22" t="s">
        <v>138</v>
      </c>
      <c r="F22" t="n">
        <v>861318</v>
      </c>
      <c r="G22" t="s">
        <v>60</v>
      </c>
      <c r="H22" t="s">
        <v>61</v>
      </c>
      <c r="I22" t="s"/>
      <c r="J22" t="s">
        <v>62</v>
      </c>
      <c r="K22" t="n">
        <v>553.98</v>
      </c>
      <c r="L22" t="s"/>
      <c r="M22" t="s"/>
      <c r="N22" t="s">
        <v>63</v>
      </c>
      <c r="O22" t="s">
        <v>64</v>
      </c>
      <c r="P22" t="s">
        <v>138</v>
      </c>
      <c r="Q22" t="s"/>
      <c r="R22" t="s">
        <v>66</v>
      </c>
      <c r="S22" t="s">
        <v>139</v>
      </c>
      <c r="T22" t="s">
        <v>68</v>
      </c>
      <c r="U22" t="s"/>
      <c r="V22" t="s"/>
      <c r="W22" t="s">
        <v>69</v>
      </c>
      <c r="X22" t="s"/>
      <c r="Y22" t="s">
        <v>70</v>
      </c>
      <c r="Z22">
        <f>HYPERLINK("https://hotel-media.eclerx.com/savepage/tk_15466043076462202_sr_69.html","info")</f>
        <v/>
      </c>
      <c r="AA22" t="n">
        <v>156272</v>
      </c>
      <c r="AB22" t="s"/>
      <c r="AC22" t="s"/>
      <c r="AD22" t="s">
        <v>71</v>
      </c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n">
        <v>66</v>
      </c>
      <c r="AQ22" t="s">
        <v>72</v>
      </c>
      <c r="AR22" t="s"/>
      <c r="AS22" t="s"/>
      <c r="AT22" t="s">
        <v>73</v>
      </c>
      <c r="AU22" t="s"/>
      <c r="AV22" t="s"/>
      <c r="AW22" t="s"/>
      <c r="AX22" t="s"/>
      <c r="AY22" t="n">
        <v>2173221</v>
      </c>
      <c r="AZ22" t="s">
        <v>140</v>
      </c>
      <c r="BA22" t="s"/>
      <c r="BB22" t="n">
        <v>8782528</v>
      </c>
      <c r="BC22" t="n">
        <v>25.324637</v>
      </c>
      <c r="BD22" t="n">
        <v>25.324637</v>
      </c>
    </row>
    <row r="23" spans="1:56">
      <c r="A23" t="s">
        <v>56</v>
      </c>
      <c r="B23" t="s">
        <v>57</v>
      </c>
      <c r="C23" t="s">
        <v>58</v>
      </c>
      <c r="D23" t="n">
        <v>1</v>
      </c>
      <c r="E23" t="s">
        <v>141</v>
      </c>
      <c r="F23" t="n">
        <v>590408</v>
      </c>
      <c r="G23" t="s">
        <v>60</v>
      </c>
      <c r="H23" t="s">
        <v>61</v>
      </c>
      <c r="I23" t="s"/>
      <c r="J23" t="s">
        <v>62</v>
      </c>
      <c r="K23" t="n">
        <v>249.29</v>
      </c>
      <c r="L23" t="s"/>
      <c r="M23" t="s"/>
      <c r="N23" t="s">
        <v>63</v>
      </c>
      <c r="O23" t="s">
        <v>64</v>
      </c>
      <c r="P23" t="s">
        <v>142</v>
      </c>
      <c r="Q23" t="s"/>
      <c r="R23" t="s">
        <v>75</v>
      </c>
      <c r="S23" t="s">
        <v>84</v>
      </c>
      <c r="T23" t="s">
        <v>68</v>
      </c>
      <c r="U23" t="s"/>
      <c r="V23" t="s"/>
      <c r="W23" t="s">
        <v>69</v>
      </c>
      <c r="X23" t="s"/>
      <c r="Y23" t="s">
        <v>70</v>
      </c>
      <c r="Z23">
        <f>HYPERLINK("https://hotel-media.eclerx.com/savepage/tk_15466043049081156_sr_69.html","info")</f>
        <v/>
      </c>
      <c r="AA23" t="n">
        <v>106033</v>
      </c>
      <c r="AB23" t="s"/>
      <c r="AC23" t="s"/>
      <c r="AD23" t="s">
        <v>71</v>
      </c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n">
        <v>39</v>
      </c>
      <c r="AQ23" t="s">
        <v>72</v>
      </c>
      <c r="AR23" t="s"/>
      <c r="AS23" t="s"/>
      <c r="AT23" t="s">
        <v>73</v>
      </c>
      <c r="AU23" t="s"/>
      <c r="AV23" t="s"/>
      <c r="AW23" t="s"/>
      <c r="AX23" t="s"/>
      <c r="AY23" t="n">
        <v>4952986</v>
      </c>
      <c r="AZ23" t="s">
        <v>143</v>
      </c>
      <c r="BA23" t="s"/>
      <c r="BB23" t="n">
        <v>2097124</v>
      </c>
      <c r="BC23" t="n">
        <v>25.32768</v>
      </c>
      <c r="BD23" t="n">
        <v>25.32768</v>
      </c>
    </row>
    <row r="24" spans="1:56">
      <c r="A24" t="s">
        <v>56</v>
      </c>
      <c r="B24" t="s">
        <v>57</v>
      </c>
      <c r="C24" t="s">
        <v>58</v>
      </c>
      <c r="D24" t="n">
        <v>1</v>
      </c>
      <c r="E24" t="s">
        <v>144</v>
      </c>
      <c r="F24" t="n">
        <v>1886651</v>
      </c>
      <c r="G24" t="s">
        <v>60</v>
      </c>
      <c r="H24" t="s">
        <v>61</v>
      </c>
      <c r="I24" t="s"/>
      <c r="J24" t="s">
        <v>62</v>
      </c>
      <c r="K24" t="n">
        <v>812.5</v>
      </c>
      <c r="L24" t="s"/>
      <c r="M24" t="s"/>
      <c r="N24" t="s">
        <v>63</v>
      </c>
      <c r="O24" t="s">
        <v>64</v>
      </c>
      <c r="P24" t="s">
        <v>145</v>
      </c>
      <c r="Q24" t="s"/>
      <c r="R24" t="s">
        <v>66</v>
      </c>
      <c r="S24" t="s">
        <v>146</v>
      </c>
      <c r="T24" t="s">
        <v>68</v>
      </c>
      <c r="U24" t="s"/>
      <c r="V24" t="s"/>
      <c r="W24" t="s">
        <v>69</v>
      </c>
      <c r="X24" t="s"/>
      <c r="Y24" t="s">
        <v>70</v>
      </c>
      <c r="Z24">
        <f>HYPERLINK("https://hotel-media.eclerx.com/savepage/tk_15466043030996428_sr_69.html","info")</f>
        <v/>
      </c>
      <c r="AA24" t="n">
        <v>394739</v>
      </c>
      <c r="AB24" t="s"/>
      <c r="AC24" t="s"/>
      <c r="AD24" t="s">
        <v>71</v>
      </c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n">
        <v>21</v>
      </c>
      <c r="AQ24" t="s">
        <v>72</v>
      </c>
      <c r="AR24" t="s"/>
      <c r="AS24" t="s"/>
      <c r="AT24" t="s">
        <v>73</v>
      </c>
      <c r="AU24" t="s"/>
      <c r="AV24" t="s"/>
      <c r="AW24" t="s"/>
      <c r="AX24" t="s"/>
      <c r="AY24" t="n">
        <v>2908889</v>
      </c>
      <c r="AZ24" t="s"/>
      <c r="BA24" t="s"/>
      <c r="BB24" t="n">
        <v>9435950</v>
      </c>
      <c r="BC24" t="s"/>
      <c r="BD24" t="s"/>
    </row>
    <row r="25" spans="1:56">
      <c r="A25" t="s">
        <v>56</v>
      </c>
      <c r="B25" t="s">
        <v>57</v>
      </c>
      <c r="C25" t="s">
        <v>58</v>
      </c>
      <c r="D25" t="n">
        <v>1</v>
      </c>
      <c r="E25" t="s">
        <v>147</v>
      </c>
      <c r="F25" t="n">
        <v>-1</v>
      </c>
      <c r="G25" t="s">
        <v>60</v>
      </c>
      <c r="H25" t="s">
        <v>61</v>
      </c>
      <c r="I25" t="s"/>
      <c r="J25" t="s">
        <v>62</v>
      </c>
      <c r="K25" t="n">
        <v>410.87</v>
      </c>
      <c r="L25" t="s"/>
      <c r="M25" t="s"/>
      <c r="N25" t="s">
        <v>63</v>
      </c>
      <c r="O25" t="s">
        <v>64</v>
      </c>
      <c r="P25" t="s">
        <v>147</v>
      </c>
      <c r="Q25" t="s"/>
      <c r="R25" t="s">
        <v>66</v>
      </c>
      <c r="S25" t="s">
        <v>103</v>
      </c>
      <c r="T25" t="s">
        <v>68</v>
      </c>
      <c r="U25" t="s"/>
      <c r="V25" t="s"/>
      <c r="W25" t="s">
        <v>69</v>
      </c>
      <c r="X25" t="s"/>
      <c r="Y25" t="s">
        <v>70</v>
      </c>
      <c r="Z25">
        <f>HYPERLINK("https://hotel-media.eclerx.com/savepage/tk_15466043053133361_sr_69.html","info")</f>
        <v/>
      </c>
      <c r="AA25" t="n">
        <v>-6406556</v>
      </c>
      <c r="AB25" t="s"/>
      <c r="AC25" t="s"/>
      <c r="AD25" t="s">
        <v>71</v>
      </c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n">
        <v>43</v>
      </c>
      <c r="AQ25" t="s">
        <v>72</v>
      </c>
      <c r="AR25" t="s"/>
      <c r="AS25" t="s"/>
      <c r="AT25" t="s">
        <v>73</v>
      </c>
      <c r="AU25" t="s"/>
      <c r="AV25" t="s"/>
      <c r="AW25" t="s"/>
      <c r="AX25" t="s"/>
      <c r="AY25" t="n">
        <v>6406556</v>
      </c>
      <c r="AZ25" t="s">
        <v>148</v>
      </c>
      <c r="BA25" t="s"/>
      <c r="BB25" t="n">
        <v>23471209</v>
      </c>
      <c r="BC25" t="n">
        <v>25.33792</v>
      </c>
      <c r="BD25" t="n">
        <v>25.33792</v>
      </c>
    </row>
    <row r="26" spans="1:56">
      <c r="A26" t="s">
        <v>56</v>
      </c>
      <c r="B26" t="s">
        <v>57</v>
      </c>
      <c r="C26" t="s">
        <v>58</v>
      </c>
      <c r="D26" t="n">
        <v>1</v>
      </c>
      <c r="E26" t="s">
        <v>149</v>
      </c>
      <c r="F26" t="n">
        <v>718265</v>
      </c>
      <c r="G26" t="s">
        <v>60</v>
      </c>
      <c r="H26" t="s">
        <v>61</v>
      </c>
      <c r="I26" t="s"/>
      <c r="J26" t="s">
        <v>62</v>
      </c>
      <c r="K26" t="n">
        <v>720.17</v>
      </c>
      <c r="L26" t="s"/>
      <c r="M26" t="s"/>
      <c r="N26" t="s">
        <v>63</v>
      </c>
      <c r="O26" t="s">
        <v>64</v>
      </c>
      <c r="P26" t="s">
        <v>150</v>
      </c>
      <c r="Q26" t="s"/>
      <c r="R26" t="s">
        <v>66</v>
      </c>
      <c r="S26" t="s">
        <v>151</v>
      </c>
      <c r="T26" t="s">
        <v>68</v>
      </c>
      <c r="U26" t="s"/>
      <c r="V26" t="s"/>
      <c r="W26" t="s">
        <v>69</v>
      </c>
      <c r="X26" t="s"/>
      <c r="Y26" t="s">
        <v>70</v>
      </c>
      <c r="Z26">
        <f>HYPERLINK("https://hotel-media.eclerx.com/savepage/tk_15466043071346207_sr_69.html","info")</f>
        <v/>
      </c>
      <c r="AA26" t="n">
        <v>135641</v>
      </c>
      <c r="AB26" t="s"/>
      <c r="AC26" t="s"/>
      <c r="AD26" t="s">
        <v>71</v>
      </c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n">
        <v>61</v>
      </c>
      <c r="AQ26" t="s">
        <v>72</v>
      </c>
      <c r="AR26" t="s"/>
      <c r="AS26" t="s"/>
      <c r="AT26" t="s">
        <v>73</v>
      </c>
      <c r="AU26" t="s"/>
      <c r="AV26" t="s"/>
      <c r="AW26" t="s"/>
      <c r="AX26" t="s"/>
      <c r="AY26" t="n">
        <v>759768</v>
      </c>
      <c r="AZ26" t="s">
        <v>152</v>
      </c>
      <c r="BA26" t="s"/>
      <c r="BB26" t="n">
        <v>2467664</v>
      </c>
      <c r="BC26" t="n">
        <v>25.279577</v>
      </c>
      <c r="BD26" t="n">
        <v>25.279577</v>
      </c>
    </row>
    <row r="27" spans="1:56">
      <c r="A27" t="s">
        <v>56</v>
      </c>
      <c r="B27" t="s">
        <v>57</v>
      </c>
      <c r="C27" t="s">
        <v>58</v>
      </c>
      <c r="D27" t="n">
        <v>1</v>
      </c>
      <c r="E27" t="s">
        <v>153</v>
      </c>
      <c r="F27" t="n">
        <v>-1</v>
      </c>
      <c r="G27" t="s">
        <v>60</v>
      </c>
      <c r="H27" t="s">
        <v>61</v>
      </c>
      <c r="I27" t="s"/>
      <c r="J27" t="s">
        <v>62</v>
      </c>
      <c r="K27" t="n">
        <v>632.46</v>
      </c>
      <c r="L27" t="s"/>
      <c r="M27" t="s"/>
      <c r="N27" t="s">
        <v>63</v>
      </c>
      <c r="O27" t="s">
        <v>64</v>
      </c>
      <c r="P27" t="s">
        <v>153</v>
      </c>
      <c r="Q27" t="s"/>
      <c r="R27" t="s">
        <v>66</v>
      </c>
      <c r="S27" t="s">
        <v>154</v>
      </c>
      <c r="T27" t="s">
        <v>68</v>
      </c>
      <c r="U27" t="s"/>
      <c r="V27" t="s"/>
      <c r="W27" t="s">
        <v>69</v>
      </c>
      <c r="X27" t="s"/>
      <c r="Y27" t="s">
        <v>70</v>
      </c>
      <c r="Z27">
        <f>HYPERLINK("https://hotel-media.eclerx.com/savepage/tk_15466043109461768_sr_69.html","info")</f>
        <v/>
      </c>
      <c r="AA27" t="n">
        <v>-8979392</v>
      </c>
      <c r="AB27" t="s"/>
      <c r="AC27" t="s"/>
      <c r="AD27" t="s">
        <v>71</v>
      </c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n">
        <v>99</v>
      </c>
      <c r="AQ27" t="s">
        <v>72</v>
      </c>
      <c r="AR27" t="s"/>
      <c r="AS27" t="s"/>
      <c r="AT27" t="s">
        <v>73</v>
      </c>
      <c r="AU27" t="s"/>
      <c r="AV27" t="s"/>
      <c r="AW27" t="s"/>
      <c r="AX27" t="s"/>
      <c r="AY27" t="n">
        <v>8979392</v>
      </c>
      <c r="AZ27" t="s"/>
      <c r="BA27" t="s"/>
      <c r="BB27" t="n">
        <v>31359697</v>
      </c>
      <c r="BC27" t="s"/>
      <c r="BD27" t="s"/>
    </row>
    <row r="28" spans="1:56">
      <c r="A28" t="s">
        <v>56</v>
      </c>
      <c r="B28" t="s">
        <v>57</v>
      </c>
      <c r="C28" t="s">
        <v>58</v>
      </c>
      <c r="D28" t="n">
        <v>1</v>
      </c>
      <c r="E28" t="s">
        <v>155</v>
      </c>
      <c r="F28" t="n">
        <v>-1</v>
      </c>
      <c r="G28" t="s">
        <v>60</v>
      </c>
      <c r="H28" t="s">
        <v>61</v>
      </c>
      <c r="I28" t="s"/>
      <c r="J28" t="s">
        <v>62</v>
      </c>
      <c r="K28" t="n">
        <v>170.81</v>
      </c>
      <c r="L28" t="s"/>
      <c r="M28" t="s"/>
      <c r="N28" t="s">
        <v>63</v>
      </c>
      <c r="O28" t="s">
        <v>64</v>
      </c>
      <c r="P28" t="s">
        <v>155</v>
      </c>
      <c r="Q28" t="s"/>
      <c r="R28" t="s">
        <v>75</v>
      </c>
      <c r="S28" t="s">
        <v>156</v>
      </c>
      <c r="T28" t="s">
        <v>68</v>
      </c>
      <c r="U28" t="s"/>
      <c r="V28" t="s"/>
      <c r="W28" t="s">
        <v>69</v>
      </c>
      <c r="X28" t="s"/>
      <c r="Y28" t="s">
        <v>70</v>
      </c>
      <c r="Z28">
        <f>HYPERLINK("https://hotel-media.eclerx.com/savepage/tk_1546604305838207_sr_69.html","info")</f>
        <v/>
      </c>
      <c r="AA28" t="n">
        <v>-3868053</v>
      </c>
      <c r="AB28" t="s"/>
      <c r="AC28" t="s"/>
      <c r="AD28" t="s">
        <v>71</v>
      </c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n">
        <v>48</v>
      </c>
      <c r="AQ28" t="s">
        <v>72</v>
      </c>
      <c r="AR28" t="s"/>
      <c r="AS28" t="s"/>
      <c r="AT28" t="s">
        <v>73</v>
      </c>
      <c r="AU28" t="s"/>
      <c r="AV28" t="s"/>
      <c r="AW28" t="s"/>
      <c r="AX28" t="s"/>
      <c r="AY28" t="n">
        <v>3868053</v>
      </c>
      <c r="AZ28" t="s">
        <v>157</v>
      </c>
      <c r="BA28" t="s"/>
      <c r="BB28" t="n">
        <v>11685503</v>
      </c>
      <c r="BC28" t="n">
        <v>25.2688</v>
      </c>
      <c r="BD28" t="n">
        <v>25.2688</v>
      </c>
    </row>
    <row r="29" spans="1:56">
      <c r="A29" t="s">
        <v>56</v>
      </c>
      <c r="B29" t="s">
        <v>57</v>
      </c>
      <c r="C29" t="s">
        <v>58</v>
      </c>
      <c r="D29" t="n">
        <v>1</v>
      </c>
      <c r="E29" t="s">
        <v>158</v>
      </c>
      <c r="F29" t="n">
        <v>-1</v>
      </c>
      <c r="G29" t="s">
        <v>60</v>
      </c>
      <c r="H29" t="s">
        <v>61</v>
      </c>
      <c r="I29" t="s"/>
      <c r="J29" t="s">
        <v>62</v>
      </c>
      <c r="K29" t="n">
        <v>401.63</v>
      </c>
      <c r="L29" t="s"/>
      <c r="M29" t="s"/>
      <c r="N29" t="s">
        <v>63</v>
      </c>
      <c r="O29" t="s">
        <v>64</v>
      </c>
      <c r="P29" t="s">
        <v>158</v>
      </c>
      <c r="Q29" t="s"/>
      <c r="R29" t="s">
        <v>75</v>
      </c>
      <c r="S29" t="s">
        <v>99</v>
      </c>
      <c r="T29" t="s">
        <v>68</v>
      </c>
      <c r="U29" t="s"/>
      <c r="V29" t="s"/>
      <c r="W29" t="s">
        <v>69</v>
      </c>
      <c r="X29" t="s"/>
      <c r="Y29" t="s">
        <v>70</v>
      </c>
      <c r="Z29">
        <f>HYPERLINK("https://hotel-media.eclerx.com/savepage/tk_15466043107481027_sr_69.html","info")</f>
        <v/>
      </c>
      <c r="AA29" t="n">
        <v>-7963462</v>
      </c>
      <c r="AB29" t="s"/>
      <c r="AC29" t="s"/>
      <c r="AD29" t="s">
        <v>71</v>
      </c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n">
        <v>97</v>
      </c>
      <c r="AQ29" t="s">
        <v>72</v>
      </c>
      <c r="AR29" t="s"/>
      <c r="AS29" t="s"/>
      <c r="AT29" t="s">
        <v>73</v>
      </c>
      <c r="AU29" t="s"/>
      <c r="AV29" t="s"/>
      <c r="AW29" t="s"/>
      <c r="AX29" t="s"/>
      <c r="AY29" t="n">
        <v>7963462</v>
      </c>
      <c r="AZ29" t="s">
        <v>159</v>
      </c>
      <c r="BA29" t="s"/>
      <c r="BB29" t="n">
        <v>5135554</v>
      </c>
      <c r="BC29" t="n">
        <v>25.32961</v>
      </c>
      <c r="BD29" t="n">
        <v>25.32961</v>
      </c>
    </row>
    <row r="30" spans="1:56">
      <c r="A30" t="s">
        <v>56</v>
      </c>
      <c r="B30" t="s">
        <v>57</v>
      </c>
      <c r="C30" t="s">
        <v>58</v>
      </c>
      <c r="D30" t="n">
        <v>1</v>
      </c>
      <c r="E30" t="s">
        <v>160</v>
      </c>
      <c r="F30" t="n">
        <v>3722765</v>
      </c>
      <c r="G30" t="s">
        <v>60</v>
      </c>
      <c r="H30" t="s">
        <v>61</v>
      </c>
      <c r="I30" t="s"/>
      <c r="J30" t="s">
        <v>62</v>
      </c>
      <c r="K30" t="n">
        <v>318.54</v>
      </c>
      <c r="L30" t="s"/>
      <c r="M30" t="s"/>
      <c r="N30" t="s">
        <v>63</v>
      </c>
      <c r="O30" t="s">
        <v>64</v>
      </c>
      <c r="P30" t="s">
        <v>160</v>
      </c>
      <c r="Q30" t="s"/>
      <c r="R30" t="s">
        <v>66</v>
      </c>
      <c r="S30" t="s">
        <v>161</v>
      </c>
      <c r="T30" t="s">
        <v>68</v>
      </c>
      <c r="U30" t="s"/>
      <c r="V30" t="s"/>
      <c r="W30" t="s">
        <v>69</v>
      </c>
      <c r="X30" t="s"/>
      <c r="Y30" t="s">
        <v>70</v>
      </c>
      <c r="Z30">
        <f>HYPERLINK("https://hotel-media.eclerx.com/savepage/tk_1546604304404346_sr_69.html","info")</f>
        <v/>
      </c>
      <c r="AA30" t="n">
        <v>577502</v>
      </c>
      <c r="AB30" t="s"/>
      <c r="AC30" t="s"/>
      <c r="AD30" t="s">
        <v>71</v>
      </c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n">
        <v>34</v>
      </c>
      <c r="AQ30" t="s">
        <v>72</v>
      </c>
      <c r="AR30" t="s"/>
      <c r="AS30" t="s"/>
      <c r="AT30" t="s">
        <v>73</v>
      </c>
      <c r="AU30" t="s"/>
      <c r="AV30" t="s"/>
      <c r="AW30" t="s"/>
      <c r="AX30" t="s"/>
      <c r="AY30" t="n">
        <v>3692367</v>
      </c>
      <c r="AZ30" t="s">
        <v>162</v>
      </c>
      <c r="BA30" t="s"/>
      <c r="BB30" t="n">
        <v>17957870</v>
      </c>
      <c r="BC30" t="n">
        <v>25.28324</v>
      </c>
      <c r="BD30" t="n">
        <v>25.28324</v>
      </c>
    </row>
    <row r="31" spans="1:56">
      <c r="A31" t="s">
        <v>56</v>
      </c>
      <c r="B31" t="s">
        <v>57</v>
      </c>
      <c r="C31" t="s">
        <v>58</v>
      </c>
      <c r="D31" t="n">
        <v>1</v>
      </c>
      <c r="E31" t="s">
        <v>163</v>
      </c>
      <c r="F31" t="n">
        <v>-1</v>
      </c>
      <c r="G31" t="s">
        <v>60</v>
      </c>
      <c r="H31" t="s">
        <v>61</v>
      </c>
      <c r="I31" t="s"/>
      <c r="J31" t="s">
        <v>62</v>
      </c>
      <c r="K31" t="n">
        <v>184.66</v>
      </c>
      <c r="L31" t="s"/>
      <c r="M31" t="s"/>
      <c r="N31" t="s">
        <v>63</v>
      </c>
      <c r="O31" t="s">
        <v>64</v>
      </c>
      <c r="P31" t="s">
        <v>163</v>
      </c>
      <c r="Q31" t="s"/>
      <c r="R31" t="s">
        <v>75</v>
      </c>
      <c r="S31" t="s">
        <v>164</v>
      </c>
      <c r="T31" t="s">
        <v>68</v>
      </c>
      <c r="U31" t="s"/>
      <c r="V31" t="s"/>
      <c r="W31" t="s">
        <v>69</v>
      </c>
      <c r="X31" t="s"/>
      <c r="Y31" t="s">
        <v>70</v>
      </c>
      <c r="Z31">
        <f>HYPERLINK("https://hotel-media.eclerx.com/savepage/tk_1546604303495966_sr_69.html","info")</f>
        <v/>
      </c>
      <c r="AA31" t="n">
        <v>-2058162</v>
      </c>
      <c r="AB31" t="s"/>
      <c r="AC31" t="s"/>
      <c r="AD31" t="s">
        <v>71</v>
      </c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n">
        <v>25</v>
      </c>
      <c r="AQ31" t="s">
        <v>72</v>
      </c>
      <c r="AR31" t="s"/>
      <c r="AS31" t="s"/>
      <c r="AT31" t="s">
        <v>73</v>
      </c>
      <c r="AU31" t="s"/>
      <c r="AV31" t="s"/>
      <c r="AW31" t="s"/>
      <c r="AX31" t="s"/>
      <c r="AY31" t="n">
        <v>2058162</v>
      </c>
      <c r="AZ31" t="s">
        <v>165</v>
      </c>
      <c r="BA31" t="s"/>
      <c r="BB31" t="n">
        <v>10963154</v>
      </c>
      <c r="BC31" t="n">
        <v>25.285995</v>
      </c>
      <c r="BD31" t="n">
        <v>25.285995</v>
      </c>
    </row>
    <row r="32" spans="1:56">
      <c r="A32" t="s">
        <v>56</v>
      </c>
      <c r="B32" t="s">
        <v>57</v>
      </c>
      <c r="C32" t="s">
        <v>58</v>
      </c>
      <c r="D32" t="n">
        <v>1</v>
      </c>
      <c r="E32" t="s">
        <v>166</v>
      </c>
      <c r="F32" t="n">
        <v>912170</v>
      </c>
      <c r="G32" t="s">
        <v>60</v>
      </c>
      <c r="H32" t="s">
        <v>61</v>
      </c>
      <c r="I32" t="s"/>
      <c r="J32" t="s">
        <v>62</v>
      </c>
      <c r="K32" t="n">
        <v>170.81</v>
      </c>
      <c r="L32" t="s"/>
      <c r="M32" t="s"/>
      <c r="N32" t="s">
        <v>63</v>
      </c>
      <c r="O32" t="s">
        <v>64</v>
      </c>
      <c r="P32" t="s">
        <v>166</v>
      </c>
      <c r="Q32" t="s"/>
      <c r="R32" t="s">
        <v>132</v>
      </c>
      <c r="S32" t="s">
        <v>156</v>
      </c>
      <c r="T32" t="s">
        <v>68</v>
      </c>
      <c r="U32" t="s"/>
      <c r="V32" t="s"/>
      <c r="W32" t="s">
        <v>69</v>
      </c>
      <c r="X32" t="s"/>
      <c r="Y32" t="s">
        <v>70</v>
      </c>
      <c r="Z32">
        <f>HYPERLINK("https://hotel-media.eclerx.com/savepage/tk_15466043027992942_sr_69.html","info")</f>
        <v/>
      </c>
      <c r="AA32" t="n">
        <v>163485</v>
      </c>
      <c r="AB32" t="s"/>
      <c r="AC32" t="s"/>
      <c r="AD32" t="s">
        <v>71</v>
      </c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n">
        <v>18</v>
      </c>
      <c r="AQ32" t="s">
        <v>72</v>
      </c>
      <c r="AR32" t="s"/>
      <c r="AS32" t="s"/>
      <c r="AT32" t="s">
        <v>73</v>
      </c>
      <c r="AU32" t="s"/>
      <c r="AV32" t="s"/>
      <c r="AW32" t="s"/>
      <c r="AX32" t="s"/>
      <c r="AY32" t="n">
        <v>1450355</v>
      </c>
      <c r="AZ32" t="s">
        <v>167</v>
      </c>
      <c r="BA32" t="s"/>
      <c r="BB32" t="n">
        <v>4918872</v>
      </c>
      <c r="BC32" t="n">
        <v>25.286414</v>
      </c>
      <c r="BD32" t="n">
        <v>25.286414</v>
      </c>
    </row>
    <row r="33" spans="1:56">
      <c r="A33" t="s">
        <v>56</v>
      </c>
      <c r="B33" t="s">
        <v>57</v>
      </c>
      <c r="C33" t="s">
        <v>58</v>
      </c>
      <c r="D33" t="n">
        <v>1</v>
      </c>
      <c r="E33" t="s">
        <v>168</v>
      </c>
      <c r="F33" t="n">
        <v>1003667</v>
      </c>
      <c r="G33" t="s">
        <v>60</v>
      </c>
      <c r="H33" t="s">
        <v>61</v>
      </c>
      <c r="I33" t="s"/>
      <c r="J33" t="s">
        <v>62</v>
      </c>
      <c r="K33" t="n">
        <v>180.04</v>
      </c>
      <c r="L33" t="s"/>
      <c r="M33" t="s"/>
      <c r="N33" t="s">
        <v>63</v>
      </c>
      <c r="O33" t="s">
        <v>64</v>
      </c>
      <c r="P33" t="s">
        <v>168</v>
      </c>
      <c r="Q33" t="s"/>
      <c r="R33" t="s">
        <v>75</v>
      </c>
      <c r="S33" t="s">
        <v>91</v>
      </c>
      <c r="T33" t="s">
        <v>68</v>
      </c>
      <c r="U33" t="s"/>
      <c r="V33" t="s"/>
      <c r="W33" t="s">
        <v>69</v>
      </c>
      <c r="X33" t="s"/>
      <c r="Y33" t="s">
        <v>70</v>
      </c>
      <c r="Z33">
        <f>HYPERLINK("https://hotel-media.eclerx.com/savepage/tk_15466043052102287_sr_69.html","info")</f>
        <v/>
      </c>
      <c r="AA33" t="n">
        <v>175402</v>
      </c>
      <c r="AB33" t="s"/>
      <c r="AC33" t="s"/>
      <c r="AD33" t="s">
        <v>71</v>
      </c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n">
        <v>42</v>
      </c>
      <c r="AQ33" t="s">
        <v>72</v>
      </c>
      <c r="AR33" t="s"/>
      <c r="AS33" t="s"/>
      <c r="AT33" t="s">
        <v>73</v>
      </c>
      <c r="AU33" t="s"/>
      <c r="AV33" t="s"/>
      <c r="AW33" t="s"/>
      <c r="AX33" t="s"/>
      <c r="AY33" t="n">
        <v>1450346</v>
      </c>
      <c r="AZ33" t="s">
        <v>169</v>
      </c>
      <c r="BA33" t="s"/>
      <c r="BB33" t="n">
        <v>5275378</v>
      </c>
      <c r="BC33" t="n">
        <v>25.274336</v>
      </c>
      <c r="BD33" t="n">
        <v>25.274336</v>
      </c>
    </row>
    <row r="34" spans="1:56">
      <c r="A34" t="s">
        <v>56</v>
      </c>
      <c r="B34" t="s">
        <v>57</v>
      </c>
      <c r="C34" t="s">
        <v>58</v>
      </c>
      <c r="D34" t="n">
        <v>1</v>
      </c>
      <c r="E34" t="s">
        <v>170</v>
      </c>
      <c r="F34" t="n">
        <v>2438435</v>
      </c>
      <c r="G34" t="s">
        <v>60</v>
      </c>
      <c r="H34" t="s">
        <v>61</v>
      </c>
      <c r="I34" t="s"/>
      <c r="J34" t="s">
        <v>62</v>
      </c>
      <c r="K34" t="n">
        <v>489.35</v>
      </c>
      <c r="L34" t="s"/>
      <c r="M34" t="s"/>
      <c r="N34" t="s">
        <v>63</v>
      </c>
      <c r="O34" t="s">
        <v>64</v>
      </c>
      <c r="P34" t="s">
        <v>170</v>
      </c>
      <c r="Q34" t="s"/>
      <c r="R34" t="s">
        <v>66</v>
      </c>
      <c r="S34" t="s">
        <v>171</v>
      </c>
      <c r="T34" t="s">
        <v>68</v>
      </c>
      <c r="U34" t="s"/>
      <c r="V34" t="s"/>
      <c r="W34" t="s">
        <v>69</v>
      </c>
      <c r="X34" t="s"/>
      <c r="Y34" t="s">
        <v>70</v>
      </c>
      <c r="Z34">
        <f>HYPERLINK("https://hotel-media.eclerx.com/savepage/tk_15466043026939394_sr_69.html","info")</f>
        <v/>
      </c>
      <c r="AA34" t="n">
        <v>425658</v>
      </c>
      <c r="AB34" t="s"/>
      <c r="AC34" t="s"/>
      <c r="AD34" t="s">
        <v>71</v>
      </c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n">
        <v>17</v>
      </c>
      <c r="AQ34" t="s">
        <v>72</v>
      </c>
      <c r="AR34" t="s"/>
      <c r="AS34" t="s"/>
      <c r="AT34" t="s">
        <v>73</v>
      </c>
      <c r="AU34" t="s"/>
      <c r="AV34" t="s"/>
      <c r="AW34" t="s"/>
      <c r="AX34" t="s"/>
      <c r="AY34" t="n">
        <v>2335228</v>
      </c>
      <c r="AZ34" t="s">
        <v>172</v>
      </c>
      <c r="BA34" t="s"/>
      <c r="BB34" t="n">
        <v>11629087</v>
      </c>
      <c r="BC34" t="n">
        <v>25.323884</v>
      </c>
      <c r="BD34" t="n">
        <v>25.323884</v>
      </c>
    </row>
    <row r="35" spans="1:56">
      <c r="A35" t="s">
        <v>56</v>
      </c>
      <c r="B35" t="s">
        <v>57</v>
      </c>
      <c r="C35" t="s">
        <v>58</v>
      </c>
      <c r="D35" t="n">
        <v>1</v>
      </c>
      <c r="E35" t="s">
        <v>173</v>
      </c>
      <c r="F35" t="n">
        <v>1689040</v>
      </c>
      <c r="G35" t="s">
        <v>60</v>
      </c>
      <c r="H35" t="s">
        <v>61</v>
      </c>
      <c r="I35" t="s"/>
      <c r="J35" t="s">
        <v>62</v>
      </c>
      <c r="K35" t="n">
        <v>720.17</v>
      </c>
      <c r="L35" t="s"/>
      <c r="M35" t="s"/>
      <c r="N35" t="s">
        <v>63</v>
      </c>
      <c r="O35" t="s">
        <v>64</v>
      </c>
      <c r="P35" t="s">
        <v>173</v>
      </c>
      <c r="Q35" t="s"/>
      <c r="R35" t="s">
        <v>66</v>
      </c>
      <c r="S35" t="s">
        <v>151</v>
      </c>
      <c r="T35" t="s">
        <v>68</v>
      </c>
      <c r="U35" t="s"/>
      <c r="V35" t="s"/>
      <c r="W35" t="s">
        <v>69</v>
      </c>
      <c r="X35" t="s"/>
      <c r="Y35" t="s">
        <v>70</v>
      </c>
      <c r="Z35">
        <f>HYPERLINK("https://hotel-media.eclerx.com/savepage/tk_1546604307743831_sr_69.html","info")</f>
        <v/>
      </c>
      <c r="AA35" t="n">
        <v>287659</v>
      </c>
      <c r="AB35" t="s"/>
      <c r="AC35" t="s"/>
      <c r="AD35" t="s">
        <v>71</v>
      </c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n">
        <v>67</v>
      </c>
      <c r="AQ35" t="s">
        <v>72</v>
      </c>
      <c r="AR35" t="s"/>
      <c r="AS35" t="s"/>
      <c r="AT35" t="s">
        <v>73</v>
      </c>
      <c r="AU35" t="s"/>
      <c r="AV35" t="s"/>
      <c r="AW35" t="s"/>
      <c r="AX35" t="s"/>
      <c r="AY35" t="n">
        <v>1450372</v>
      </c>
      <c r="AZ35" t="s">
        <v>174</v>
      </c>
      <c r="BA35" t="s"/>
      <c r="BB35" t="n">
        <v>4789950</v>
      </c>
      <c r="BC35" t="n">
        <v>25.350309</v>
      </c>
      <c r="BD35" t="n">
        <v>25.350309</v>
      </c>
    </row>
    <row r="36" spans="1:56">
      <c r="A36" t="s">
        <v>56</v>
      </c>
      <c r="B36" t="s">
        <v>57</v>
      </c>
      <c r="C36" t="s">
        <v>58</v>
      </c>
      <c r="D36" t="n">
        <v>1</v>
      </c>
      <c r="E36" t="s">
        <v>175</v>
      </c>
      <c r="F36" t="n">
        <v>3616076</v>
      </c>
      <c r="G36" t="s">
        <v>60</v>
      </c>
      <c r="H36" t="s">
        <v>61</v>
      </c>
      <c r="I36" t="s"/>
      <c r="J36" t="s">
        <v>62</v>
      </c>
      <c r="K36" t="n">
        <v>346.24</v>
      </c>
      <c r="L36" t="s"/>
      <c r="M36" t="s"/>
      <c r="N36" t="s">
        <v>63</v>
      </c>
      <c r="O36" t="s">
        <v>64</v>
      </c>
      <c r="P36" t="s">
        <v>176</v>
      </c>
      <c r="Q36" t="s"/>
      <c r="R36" t="s">
        <v>90</v>
      </c>
      <c r="S36" t="s">
        <v>177</v>
      </c>
      <c r="T36" t="s">
        <v>68</v>
      </c>
      <c r="U36" t="s"/>
      <c r="V36" t="s"/>
      <c r="W36" t="s">
        <v>69</v>
      </c>
      <c r="X36" t="s"/>
      <c r="Y36" t="s">
        <v>70</v>
      </c>
      <c r="Z36">
        <f>HYPERLINK("https://hotel-media.eclerx.com/savepage/tk_15466043110461771_sr_69.html","info")</f>
        <v/>
      </c>
      <c r="AA36" t="n">
        <v>537501</v>
      </c>
      <c r="AB36" t="s"/>
      <c r="AC36" t="s"/>
      <c r="AD36" t="s">
        <v>71</v>
      </c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100</v>
      </c>
      <c r="AQ36" t="s">
        <v>72</v>
      </c>
      <c r="AR36" t="s"/>
      <c r="AS36" t="s"/>
      <c r="AT36" t="s">
        <v>73</v>
      </c>
      <c r="AU36" t="s"/>
      <c r="AV36" t="s"/>
      <c r="AW36" t="s"/>
      <c r="AX36" t="s"/>
      <c r="AY36" t="n">
        <v>3299704</v>
      </c>
      <c r="AZ36" t="s">
        <v>178</v>
      </c>
      <c r="BA36" t="s"/>
      <c r="BB36" t="n">
        <v>15332185</v>
      </c>
      <c r="BC36" t="n">
        <v>25.26424</v>
      </c>
      <c r="BD36" t="n">
        <v>25.26424</v>
      </c>
    </row>
    <row r="37" spans="1:56">
      <c r="A37" t="s">
        <v>56</v>
      </c>
      <c r="B37" t="s">
        <v>57</v>
      </c>
      <c r="C37" t="s">
        <v>58</v>
      </c>
      <c r="D37" t="n">
        <v>1</v>
      </c>
      <c r="E37" t="s">
        <v>179</v>
      </c>
      <c r="F37" t="n">
        <v>-1</v>
      </c>
      <c r="G37" t="s">
        <v>60</v>
      </c>
      <c r="H37" t="s">
        <v>61</v>
      </c>
      <c r="I37" t="s"/>
      <c r="J37" t="s">
        <v>62</v>
      </c>
      <c r="K37" t="n">
        <v>438.56</v>
      </c>
      <c r="L37" t="s"/>
      <c r="M37" t="s"/>
      <c r="N37" t="s">
        <v>63</v>
      </c>
      <c r="O37" t="s">
        <v>64</v>
      </c>
      <c r="P37" t="s">
        <v>179</v>
      </c>
      <c r="Q37" t="s"/>
      <c r="R37" t="s">
        <v>66</v>
      </c>
      <c r="S37" t="s">
        <v>180</v>
      </c>
      <c r="T37" t="s">
        <v>68</v>
      </c>
      <c r="U37" t="s"/>
      <c r="V37" t="s"/>
      <c r="W37" t="s">
        <v>69</v>
      </c>
      <c r="X37" t="s"/>
      <c r="Y37" t="s">
        <v>70</v>
      </c>
      <c r="Z37">
        <f>HYPERLINK("https://hotel-media.eclerx.com/savepage/tk_154660430420594_sr_69.html","info")</f>
        <v/>
      </c>
      <c r="AA37" t="n">
        <v>-8707148</v>
      </c>
      <c r="AB37" t="s"/>
      <c r="AC37" t="s"/>
      <c r="AD37" t="s">
        <v>71</v>
      </c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n">
        <v>32</v>
      </c>
      <c r="AQ37" t="s">
        <v>72</v>
      </c>
      <c r="AR37" t="s"/>
      <c r="AS37" t="s"/>
      <c r="AT37" t="s">
        <v>73</v>
      </c>
      <c r="AU37" t="s"/>
      <c r="AV37" t="s"/>
      <c r="AW37" t="s"/>
      <c r="AX37" t="s"/>
      <c r="AY37" t="n">
        <v>8707148</v>
      </c>
      <c r="AZ37" t="s">
        <v>181</v>
      </c>
      <c r="BA37" t="s"/>
      <c r="BB37" t="n">
        <v>26502041</v>
      </c>
      <c r="BC37" t="n">
        <v>25.15679</v>
      </c>
      <c r="BD37" t="n">
        <v>25.15679</v>
      </c>
    </row>
    <row r="38" spans="1:56">
      <c r="A38" t="s">
        <v>56</v>
      </c>
      <c r="B38" t="s">
        <v>57</v>
      </c>
      <c r="C38" t="s">
        <v>58</v>
      </c>
      <c r="D38" t="n">
        <v>1</v>
      </c>
      <c r="E38" t="s">
        <v>182</v>
      </c>
      <c r="F38" t="n">
        <v>1704819</v>
      </c>
      <c r="G38" t="s">
        <v>60</v>
      </c>
      <c r="H38" t="s">
        <v>61</v>
      </c>
      <c r="I38" t="s"/>
      <c r="J38" t="s">
        <v>62</v>
      </c>
      <c r="K38" t="n">
        <v>267.76</v>
      </c>
      <c r="L38" t="s"/>
      <c r="M38" t="s"/>
      <c r="N38" t="s">
        <v>63</v>
      </c>
      <c r="O38" t="s">
        <v>64</v>
      </c>
      <c r="P38" t="s">
        <v>182</v>
      </c>
      <c r="Q38" t="s"/>
      <c r="R38" t="s">
        <v>102</v>
      </c>
      <c r="S38" t="s">
        <v>183</v>
      </c>
      <c r="T38" t="s">
        <v>68</v>
      </c>
      <c r="U38" t="s"/>
      <c r="V38" t="s"/>
      <c r="W38" t="s">
        <v>69</v>
      </c>
      <c r="X38" t="s"/>
      <c r="Y38" t="s">
        <v>70</v>
      </c>
      <c r="Z38">
        <f>HYPERLINK("https://hotel-media.eclerx.com/savepage/tk_15466043025977814_sr_69.html","info")</f>
        <v/>
      </c>
      <c r="AA38" t="n">
        <v>365510</v>
      </c>
      <c r="AB38" t="s"/>
      <c r="AC38" t="s"/>
      <c r="AD38" t="s">
        <v>71</v>
      </c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n">
        <v>16</v>
      </c>
      <c r="AQ38" t="s">
        <v>72</v>
      </c>
      <c r="AR38" t="s"/>
      <c r="AS38" t="s"/>
      <c r="AT38" t="s">
        <v>73</v>
      </c>
      <c r="AU38" t="s"/>
      <c r="AV38" t="s"/>
      <c r="AW38" t="s"/>
      <c r="AX38" t="s"/>
      <c r="AY38" t="n">
        <v>1864391</v>
      </c>
      <c r="AZ38" t="s">
        <v>184</v>
      </c>
      <c r="BA38" t="s"/>
      <c r="BB38" t="n">
        <v>7650360</v>
      </c>
      <c r="BC38" t="n">
        <v>25.269716</v>
      </c>
      <c r="BD38" t="n">
        <v>25.269716</v>
      </c>
    </row>
    <row r="39" spans="1:56">
      <c r="A39" t="s">
        <v>56</v>
      </c>
      <c r="B39" t="s">
        <v>57</v>
      </c>
      <c r="C39" t="s">
        <v>58</v>
      </c>
      <c r="D39" t="n">
        <v>1</v>
      </c>
      <c r="E39" t="s">
        <v>185</v>
      </c>
      <c r="F39" t="n">
        <v>1539853</v>
      </c>
      <c r="G39" t="s">
        <v>60</v>
      </c>
      <c r="H39" t="s">
        <v>61</v>
      </c>
      <c r="I39" t="s"/>
      <c r="J39" t="s">
        <v>62</v>
      </c>
      <c r="K39" t="n">
        <v>900.21</v>
      </c>
      <c r="L39" t="s"/>
      <c r="M39" t="s"/>
      <c r="N39" t="s">
        <v>63</v>
      </c>
      <c r="O39" t="s">
        <v>64</v>
      </c>
      <c r="P39" t="s">
        <v>185</v>
      </c>
      <c r="Q39" t="s"/>
      <c r="R39" t="s">
        <v>66</v>
      </c>
      <c r="S39" t="s">
        <v>186</v>
      </c>
      <c r="T39" t="s">
        <v>68</v>
      </c>
      <c r="U39" t="s"/>
      <c r="V39" t="s"/>
      <c r="W39" t="s">
        <v>69</v>
      </c>
      <c r="X39" t="s"/>
      <c r="Y39" t="s">
        <v>70</v>
      </c>
      <c r="Z39">
        <f>HYPERLINK("https://hotel-media.eclerx.com/savepage/tk_15466043112505934_sr_69.html","info")</f>
        <v/>
      </c>
      <c r="AA39" t="n">
        <v>230724</v>
      </c>
      <c r="AB39" t="s"/>
      <c r="AC39" t="s"/>
      <c r="AD39" t="s">
        <v>71</v>
      </c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n">
        <v>102</v>
      </c>
      <c r="AQ39" t="s">
        <v>72</v>
      </c>
      <c r="AR39" t="s"/>
      <c r="AS39" t="s"/>
      <c r="AT39" t="s">
        <v>73</v>
      </c>
      <c r="AU39" t="s"/>
      <c r="AV39" t="s"/>
      <c r="AW39" t="s"/>
      <c r="AX39" t="s"/>
      <c r="AY39" t="n">
        <v>6138561</v>
      </c>
      <c r="AZ39" t="s">
        <v>187</v>
      </c>
      <c r="BA39" t="s"/>
      <c r="BB39" t="n">
        <v>6844287</v>
      </c>
      <c r="BC39" t="n">
        <v>25.32922</v>
      </c>
      <c r="BD39" t="n">
        <v>25.32922</v>
      </c>
    </row>
    <row r="40" spans="1:56">
      <c r="A40" t="s">
        <v>56</v>
      </c>
      <c r="B40" t="s">
        <v>57</v>
      </c>
      <c r="C40" t="s">
        <v>58</v>
      </c>
      <c r="D40" t="n">
        <v>1</v>
      </c>
      <c r="E40" t="s">
        <v>188</v>
      </c>
      <c r="F40" t="n">
        <v>-1</v>
      </c>
      <c r="G40" t="s">
        <v>60</v>
      </c>
      <c r="H40" t="s">
        <v>61</v>
      </c>
      <c r="I40" t="s"/>
      <c r="J40" t="s">
        <v>62</v>
      </c>
      <c r="K40" t="n">
        <v>193.89</v>
      </c>
      <c r="L40" t="s"/>
      <c r="M40" t="s"/>
      <c r="N40" t="s">
        <v>63</v>
      </c>
      <c r="O40" t="s">
        <v>64</v>
      </c>
      <c r="P40" t="s">
        <v>188</v>
      </c>
      <c r="Q40" t="s"/>
      <c r="R40" t="s">
        <v>132</v>
      </c>
      <c r="S40" t="s">
        <v>189</v>
      </c>
      <c r="T40" t="s">
        <v>68</v>
      </c>
      <c r="U40" t="s"/>
      <c r="V40" t="s"/>
      <c r="W40" t="s">
        <v>69</v>
      </c>
      <c r="X40" t="s"/>
      <c r="Y40" t="s">
        <v>70</v>
      </c>
      <c r="Z40">
        <f>HYPERLINK("https://hotel-media.eclerx.com/savepage/tk_15466043046082158_sr_69.html","info")</f>
        <v/>
      </c>
      <c r="AA40" t="n">
        <v>-6406554</v>
      </c>
      <c r="AB40" t="s"/>
      <c r="AC40" t="s"/>
      <c r="AD40" t="s">
        <v>71</v>
      </c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n">
        <v>36</v>
      </c>
      <c r="AQ40" t="s">
        <v>72</v>
      </c>
      <c r="AR40" t="s"/>
      <c r="AS40" t="s"/>
      <c r="AT40" t="s">
        <v>73</v>
      </c>
      <c r="AU40" t="s"/>
      <c r="AV40" t="s"/>
      <c r="AW40" t="s"/>
      <c r="AX40" t="s"/>
      <c r="AY40" t="n">
        <v>6406554</v>
      </c>
      <c r="AZ40" t="s">
        <v>190</v>
      </c>
      <c r="BA40" t="s"/>
      <c r="BB40" t="n">
        <v>19296417</v>
      </c>
      <c r="BC40" t="n">
        <v>25.26355</v>
      </c>
      <c r="BD40" t="n">
        <v>25.26355</v>
      </c>
    </row>
    <row r="41" spans="1:56">
      <c r="A41" t="s">
        <v>56</v>
      </c>
      <c r="B41" t="s">
        <v>57</v>
      </c>
      <c r="C41" t="s">
        <v>58</v>
      </c>
      <c r="D41" t="n">
        <v>1</v>
      </c>
      <c r="E41" t="s">
        <v>191</v>
      </c>
      <c r="F41" t="n">
        <v>2294877</v>
      </c>
      <c r="G41" t="s">
        <v>60</v>
      </c>
      <c r="H41" t="s">
        <v>61</v>
      </c>
      <c r="I41" t="s"/>
      <c r="J41" t="s">
        <v>62</v>
      </c>
      <c r="K41" t="n">
        <v>567.83</v>
      </c>
      <c r="L41" t="s"/>
      <c r="M41" t="s"/>
      <c r="N41" t="s">
        <v>63</v>
      </c>
      <c r="O41" t="s">
        <v>64</v>
      </c>
      <c r="P41" t="s">
        <v>192</v>
      </c>
      <c r="Q41" t="s"/>
      <c r="R41" t="s">
        <v>66</v>
      </c>
      <c r="S41" t="s">
        <v>193</v>
      </c>
      <c r="T41" t="s">
        <v>68</v>
      </c>
      <c r="U41" t="s"/>
      <c r="V41" t="s"/>
      <c r="W41" t="s">
        <v>69</v>
      </c>
      <c r="X41" t="s"/>
      <c r="Y41" t="s">
        <v>70</v>
      </c>
      <c r="Z41">
        <f>HYPERLINK("https://hotel-media.eclerx.com/savepage/tk_15466043080469518_sr_69.html","info")</f>
        <v/>
      </c>
      <c r="AA41" t="n">
        <v>418438</v>
      </c>
      <c r="AB41" t="s"/>
      <c r="AC41" t="s"/>
      <c r="AD41" t="s">
        <v>71</v>
      </c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n">
        <v>70</v>
      </c>
      <c r="AQ41" t="s">
        <v>72</v>
      </c>
      <c r="AR41" t="s"/>
      <c r="AS41" t="s"/>
      <c r="AT41" t="s">
        <v>73</v>
      </c>
      <c r="AU41" t="s"/>
      <c r="AV41" t="s"/>
      <c r="AW41" t="s"/>
      <c r="AX41" t="s"/>
      <c r="AY41" t="n">
        <v>2156145</v>
      </c>
      <c r="AZ41" t="s">
        <v>194</v>
      </c>
      <c r="BA41" t="s"/>
      <c r="BB41" t="n">
        <v>11854899</v>
      </c>
      <c r="BC41" t="n">
        <v>25.276072</v>
      </c>
      <c r="BD41" t="n">
        <v>25.276072</v>
      </c>
    </row>
    <row r="42" spans="1:56">
      <c r="A42" t="s">
        <v>56</v>
      </c>
      <c r="B42" t="s">
        <v>57</v>
      </c>
      <c r="C42" t="s">
        <v>58</v>
      </c>
      <c r="D42" t="n">
        <v>1</v>
      </c>
      <c r="E42" t="s">
        <v>195</v>
      </c>
      <c r="F42" t="n">
        <v>3611916</v>
      </c>
      <c r="G42" t="s">
        <v>60</v>
      </c>
      <c r="H42" t="s">
        <v>61</v>
      </c>
      <c r="I42" t="s"/>
      <c r="J42" t="s">
        <v>62</v>
      </c>
      <c r="K42" t="n">
        <v>401.63</v>
      </c>
      <c r="L42" t="s"/>
      <c r="M42" t="s"/>
      <c r="N42" t="s">
        <v>63</v>
      </c>
      <c r="O42" t="s">
        <v>64</v>
      </c>
      <c r="P42" t="s">
        <v>195</v>
      </c>
      <c r="Q42" t="s"/>
      <c r="R42" t="s">
        <v>75</v>
      </c>
      <c r="S42" t="s">
        <v>99</v>
      </c>
      <c r="T42" t="s">
        <v>68</v>
      </c>
      <c r="U42" t="s"/>
      <c r="V42" t="s"/>
      <c r="W42" t="s">
        <v>69</v>
      </c>
      <c r="X42" t="s"/>
      <c r="Y42" t="s">
        <v>70</v>
      </c>
      <c r="Z42">
        <f>HYPERLINK("https://hotel-media.eclerx.com/savepage/tk_15466043092434902_sr_69.html","info")</f>
        <v/>
      </c>
      <c r="AA42" t="n">
        <v>496161</v>
      </c>
      <c r="AB42" t="s"/>
      <c r="AC42" t="s"/>
      <c r="AD42" t="s">
        <v>71</v>
      </c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82</v>
      </c>
      <c r="AQ42" t="s">
        <v>72</v>
      </c>
      <c r="AR42" t="s"/>
      <c r="AS42" t="s"/>
      <c r="AT42" t="s">
        <v>73</v>
      </c>
      <c r="AU42" t="s"/>
      <c r="AV42" t="s"/>
      <c r="AW42" t="s"/>
      <c r="AX42" t="s"/>
      <c r="AY42" t="n">
        <v>4002328</v>
      </c>
      <c r="AZ42" t="s">
        <v>196</v>
      </c>
      <c r="BA42" t="s"/>
      <c r="BB42" t="n">
        <v>4306407</v>
      </c>
      <c r="BC42" t="n">
        <v>25.28375</v>
      </c>
      <c r="BD42" t="n">
        <v>25.28375</v>
      </c>
    </row>
    <row r="43" spans="1:56">
      <c r="A43" t="s">
        <v>56</v>
      </c>
      <c r="B43" t="s">
        <v>57</v>
      </c>
      <c r="C43" t="s">
        <v>58</v>
      </c>
      <c r="D43" t="n">
        <v>1</v>
      </c>
      <c r="E43" t="s">
        <v>197</v>
      </c>
      <c r="F43" t="n">
        <v>1025733</v>
      </c>
      <c r="G43" t="s">
        <v>60</v>
      </c>
      <c r="H43" t="s">
        <v>61</v>
      </c>
      <c r="I43" t="s"/>
      <c r="J43" t="s">
        <v>62</v>
      </c>
      <c r="K43" t="n">
        <v>383.17</v>
      </c>
      <c r="L43" t="s"/>
      <c r="M43" t="s"/>
      <c r="N43" t="s">
        <v>63</v>
      </c>
      <c r="O43" t="s">
        <v>64</v>
      </c>
      <c r="P43" t="s">
        <v>198</v>
      </c>
      <c r="Q43" t="s"/>
      <c r="R43" t="s">
        <v>66</v>
      </c>
      <c r="S43" t="s">
        <v>199</v>
      </c>
      <c r="T43" t="s">
        <v>68</v>
      </c>
      <c r="U43" t="s"/>
      <c r="V43" t="s"/>
      <c r="W43" t="s">
        <v>69</v>
      </c>
      <c r="X43" t="s"/>
      <c r="Y43" t="s">
        <v>70</v>
      </c>
      <c r="Z43">
        <f>HYPERLINK("https://hotel-media.eclerx.com/savepage/tk_15466043055301704_sr_69.html","info")</f>
        <v/>
      </c>
      <c r="AA43" t="n">
        <v>175733</v>
      </c>
      <c r="AB43" t="s"/>
      <c r="AC43" t="s"/>
      <c r="AD43" t="s">
        <v>71</v>
      </c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n">
        <v>45</v>
      </c>
      <c r="AQ43" t="s">
        <v>72</v>
      </c>
      <c r="AR43" t="s"/>
      <c r="AS43" t="s"/>
      <c r="AT43" t="s">
        <v>73</v>
      </c>
      <c r="AU43" t="s"/>
      <c r="AV43" t="s"/>
      <c r="AW43" t="s"/>
      <c r="AX43" t="s"/>
      <c r="AY43" t="n">
        <v>2936399</v>
      </c>
      <c r="AZ43" t="s"/>
      <c r="BA43" t="s"/>
      <c r="BB43" t="n">
        <v>4719035</v>
      </c>
      <c r="BC43" t="s"/>
      <c r="BD43" t="s"/>
    </row>
    <row r="44" spans="1:56">
      <c r="A44" t="s">
        <v>56</v>
      </c>
      <c r="B44" t="s">
        <v>57</v>
      </c>
      <c r="C44" t="s">
        <v>58</v>
      </c>
      <c r="D44" t="n">
        <v>1</v>
      </c>
      <c r="E44" t="s">
        <v>200</v>
      </c>
      <c r="F44" t="n">
        <v>-1</v>
      </c>
      <c r="G44" t="s">
        <v>60</v>
      </c>
      <c r="H44" t="s">
        <v>61</v>
      </c>
      <c r="I44" t="s"/>
      <c r="J44" t="s">
        <v>62</v>
      </c>
      <c r="K44" t="n">
        <v>632.46</v>
      </c>
      <c r="L44" t="s"/>
      <c r="M44" t="s"/>
      <c r="N44" t="s">
        <v>63</v>
      </c>
      <c r="O44" t="s">
        <v>64</v>
      </c>
      <c r="P44" t="s">
        <v>200</v>
      </c>
      <c r="Q44" t="s"/>
      <c r="R44" t="s">
        <v>75</v>
      </c>
      <c r="S44" t="s">
        <v>154</v>
      </c>
      <c r="T44" t="s">
        <v>68</v>
      </c>
      <c r="U44" t="s"/>
      <c r="V44" t="s"/>
      <c r="W44" t="s">
        <v>69</v>
      </c>
      <c r="X44" t="s"/>
      <c r="Y44" t="s">
        <v>70</v>
      </c>
      <c r="Z44">
        <f>HYPERLINK("https://hotel-media.eclerx.com/savepage/tk_15466043115469015_sr_69.html","info")</f>
        <v/>
      </c>
      <c r="AA44" t="n">
        <v>-6320495</v>
      </c>
      <c r="AB44" t="s"/>
      <c r="AC44" t="s"/>
      <c r="AD44" t="s">
        <v>71</v>
      </c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n">
        <v>105</v>
      </c>
      <c r="AQ44" t="s">
        <v>72</v>
      </c>
      <c r="AR44" t="s"/>
      <c r="AS44" t="s"/>
      <c r="AT44" t="s">
        <v>73</v>
      </c>
      <c r="AU44" t="s"/>
      <c r="AV44" t="s"/>
      <c r="AW44" t="s"/>
      <c r="AX44" t="s"/>
      <c r="AY44" t="n">
        <v>6320495</v>
      </c>
      <c r="AZ44" t="s">
        <v>201</v>
      </c>
      <c r="BA44" t="s"/>
      <c r="BB44" t="n">
        <v>23169840</v>
      </c>
      <c r="BC44" t="n">
        <v>24.98</v>
      </c>
      <c r="BD44" t="n">
        <v>24.98</v>
      </c>
    </row>
    <row r="45" spans="1:56">
      <c r="A45" t="s">
        <v>56</v>
      </c>
      <c r="B45" t="s">
        <v>57</v>
      </c>
      <c r="C45" t="s">
        <v>58</v>
      </c>
      <c r="D45" t="n">
        <v>1</v>
      </c>
      <c r="E45" t="s">
        <v>202</v>
      </c>
      <c r="F45" t="n">
        <v>-1</v>
      </c>
      <c r="G45" t="s">
        <v>60</v>
      </c>
      <c r="H45" t="s">
        <v>61</v>
      </c>
      <c r="I45" t="s"/>
      <c r="J45" t="s">
        <v>62</v>
      </c>
      <c r="K45" t="n">
        <v>401.63</v>
      </c>
      <c r="L45" t="s"/>
      <c r="M45" t="s"/>
      <c r="N45" t="s">
        <v>63</v>
      </c>
      <c r="O45" t="s">
        <v>64</v>
      </c>
      <c r="P45" t="s">
        <v>202</v>
      </c>
      <c r="Q45" t="s"/>
      <c r="R45" t="s">
        <v>90</v>
      </c>
      <c r="S45" t="s">
        <v>99</v>
      </c>
      <c r="T45" t="s">
        <v>68</v>
      </c>
      <c r="U45" t="s"/>
      <c r="V45" t="s"/>
      <c r="W45" t="s">
        <v>69</v>
      </c>
      <c r="X45" t="s"/>
      <c r="Y45" t="s">
        <v>70</v>
      </c>
      <c r="Z45">
        <f>HYPERLINK("https://hotel-media.eclerx.com/savepage/tk_1546604308938442_sr_69.html","info")</f>
        <v/>
      </c>
      <c r="AA45" t="n">
        <v>-8979391</v>
      </c>
      <c r="AB45" t="s"/>
      <c r="AC45" t="s"/>
      <c r="AD45" t="s">
        <v>71</v>
      </c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n">
        <v>79</v>
      </c>
      <c r="AQ45" t="s">
        <v>72</v>
      </c>
      <c r="AR45" t="s"/>
      <c r="AS45" t="s"/>
      <c r="AT45" t="s">
        <v>73</v>
      </c>
      <c r="AU45" t="s"/>
      <c r="AV45" t="s"/>
      <c r="AW45" t="s"/>
      <c r="AX45" t="s"/>
      <c r="AY45" t="n">
        <v>8979391</v>
      </c>
      <c r="AZ45" t="s"/>
      <c r="BA45" t="s"/>
      <c r="BB45" t="n">
        <v>20201974</v>
      </c>
      <c r="BC45" t="s"/>
      <c r="BD45" t="s"/>
    </row>
    <row r="46" spans="1:56">
      <c r="A46" t="s">
        <v>56</v>
      </c>
      <c r="B46" t="s">
        <v>57</v>
      </c>
      <c r="C46" t="s">
        <v>58</v>
      </c>
      <c r="D46" t="n">
        <v>1</v>
      </c>
      <c r="E46" t="s">
        <v>203</v>
      </c>
      <c r="F46" t="n">
        <v>-1</v>
      </c>
      <c r="G46" t="s">
        <v>60</v>
      </c>
      <c r="H46" t="s">
        <v>61</v>
      </c>
      <c r="I46" t="s"/>
      <c r="J46" t="s">
        <v>62</v>
      </c>
      <c r="K46" t="n">
        <v>152.34</v>
      </c>
      <c r="L46" t="s"/>
      <c r="M46" t="s"/>
      <c r="N46" t="s">
        <v>63</v>
      </c>
      <c r="O46" t="s">
        <v>64</v>
      </c>
      <c r="P46" t="s">
        <v>203</v>
      </c>
      <c r="Q46" t="s"/>
      <c r="R46" t="s">
        <v>75</v>
      </c>
      <c r="S46" t="s">
        <v>204</v>
      </c>
      <c r="T46" t="s">
        <v>68</v>
      </c>
      <c r="U46" t="s"/>
      <c r="V46" t="s"/>
      <c r="W46" t="s">
        <v>69</v>
      </c>
      <c r="X46" t="s"/>
      <c r="Y46" t="s">
        <v>70</v>
      </c>
      <c r="Z46">
        <f>HYPERLINK("https://hotel-media.eclerx.com/savepage/tk_15466043056373296_sr_69.html","info")</f>
        <v/>
      </c>
      <c r="AA46" t="n">
        <v>-6406555</v>
      </c>
      <c r="AB46" t="s"/>
      <c r="AC46" t="s"/>
      <c r="AD46" t="s">
        <v>71</v>
      </c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46</v>
      </c>
      <c r="AQ46" t="s">
        <v>72</v>
      </c>
      <c r="AR46" t="s"/>
      <c r="AS46" t="s"/>
      <c r="AT46" t="s">
        <v>73</v>
      </c>
      <c r="AU46" t="s"/>
      <c r="AV46" t="s"/>
      <c r="AW46" t="s"/>
      <c r="AX46" t="s"/>
      <c r="AY46" t="n">
        <v>6406555</v>
      </c>
      <c r="AZ46" t="s">
        <v>205</v>
      </c>
      <c r="BA46" t="s"/>
      <c r="BB46" t="n">
        <v>21539607</v>
      </c>
      <c r="BC46" t="n">
        <v>25.28081</v>
      </c>
      <c r="BD46" t="n">
        <v>25.28081</v>
      </c>
    </row>
    <row r="47" spans="1:56">
      <c r="A47" t="s">
        <v>56</v>
      </c>
      <c r="B47" t="s">
        <v>57</v>
      </c>
      <c r="C47" t="s">
        <v>58</v>
      </c>
      <c r="D47" t="n">
        <v>1</v>
      </c>
      <c r="E47" t="s">
        <v>206</v>
      </c>
      <c r="F47" t="n">
        <v>-1</v>
      </c>
      <c r="G47" t="s">
        <v>60</v>
      </c>
      <c r="H47" t="s">
        <v>61</v>
      </c>
      <c r="I47" t="s"/>
      <c r="J47" t="s">
        <v>62</v>
      </c>
      <c r="K47" t="n">
        <v>143.11</v>
      </c>
      <c r="L47" t="s"/>
      <c r="M47" t="s"/>
      <c r="N47" t="s">
        <v>63</v>
      </c>
      <c r="O47" t="s">
        <v>64</v>
      </c>
      <c r="P47" t="s">
        <v>206</v>
      </c>
      <c r="Q47" t="s"/>
      <c r="R47" t="s">
        <v>207</v>
      </c>
      <c r="S47" t="s">
        <v>129</v>
      </c>
      <c r="T47" t="s">
        <v>68</v>
      </c>
      <c r="U47" t="s"/>
      <c r="V47" t="s"/>
      <c r="W47" t="s">
        <v>69</v>
      </c>
      <c r="X47" t="s"/>
      <c r="Y47" t="s">
        <v>70</v>
      </c>
      <c r="Z47">
        <f>HYPERLINK("https://hotel-media.eclerx.com/savepage/tk_15466043022021384_sr_69.html","info")</f>
        <v/>
      </c>
      <c r="AA47" t="n">
        <v>-5892109</v>
      </c>
      <c r="AB47" t="s"/>
      <c r="AC47" t="s"/>
      <c r="AD47" t="s">
        <v>71</v>
      </c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12</v>
      </c>
      <c r="AQ47" t="s">
        <v>72</v>
      </c>
      <c r="AR47" t="s"/>
      <c r="AS47" t="s"/>
      <c r="AT47" t="s">
        <v>73</v>
      </c>
      <c r="AU47" t="s"/>
      <c r="AV47" t="s"/>
      <c r="AW47" t="s"/>
      <c r="AX47" t="s"/>
      <c r="AY47" t="n">
        <v>5892109</v>
      </c>
      <c r="AZ47" t="s">
        <v>208</v>
      </c>
      <c r="BA47" t="s"/>
      <c r="BB47" t="n">
        <v>21642807</v>
      </c>
      <c r="BC47" t="n">
        <v>25.31713</v>
      </c>
      <c r="BD47" t="n">
        <v>25.31713</v>
      </c>
    </row>
    <row r="48" spans="1:56">
      <c r="A48" t="s">
        <v>56</v>
      </c>
      <c r="B48" t="s">
        <v>57</v>
      </c>
      <c r="C48" t="s">
        <v>58</v>
      </c>
      <c r="D48" t="n">
        <v>1</v>
      </c>
      <c r="E48" t="s">
        <v>209</v>
      </c>
      <c r="F48" t="n">
        <v>3572370</v>
      </c>
      <c r="G48" t="s">
        <v>60</v>
      </c>
      <c r="H48" t="s">
        <v>61</v>
      </c>
      <c r="I48" t="s"/>
      <c r="J48" t="s">
        <v>62</v>
      </c>
      <c r="K48" t="n">
        <v>498.58</v>
      </c>
      <c r="L48" t="s"/>
      <c r="M48" t="s"/>
      <c r="N48" t="s">
        <v>63</v>
      </c>
      <c r="O48" t="s">
        <v>64</v>
      </c>
      <c r="P48" t="s">
        <v>210</v>
      </c>
      <c r="Q48" t="s"/>
      <c r="R48" t="s">
        <v>66</v>
      </c>
      <c r="S48" t="s">
        <v>211</v>
      </c>
      <c r="T48" t="s">
        <v>68</v>
      </c>
      <c r="U48" t="s"/>
      <c r="V48" t="s"/>
      <c r="W48" t="s">
        <v>69</v>
      </c>
      <c r="X48" t="s"/>
      <c r="Y48" t="s">
        <v>70</v>
      </c>
      <c r="Z48">
        <f>HYPERLINK("https://hotel-media.eclerx.com/savepage/tk_154660430129616_sr_69.html","info")</f>
        <v/>
      </c>
      <c r="AA48" t="n">
        <v>156276</v>
      </c>
      <c r="AB48" t="s"/>
      <c r="AC48" t="s"/>
      <c r="AD48" t="s">
        <v>71</v>
      </c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n">
        <v>3</v>
      </c>
      <c r="AQ48" t="s">
        <v>72</v>
      </c>
      <c r="AR48" t="s"/>
      <c r="AS48" t="s"/>
      <c r="AT48" t="s">
        <v>73</v>
      </c>
      <c r="AU48" t="s"/>
      <c r="AV48" t="s"/>
      <c r="AW48" t="s"/>
      <c r="AX48" t="s"/>
      <c r="AY48" t="n">
        <v>2605343</v>
      </c>
      <c r="AZ48" t="s">
        <v>212</v>
      </c>
      <c r="BA48" t="s"/>
      <c r="BB48" t="n">
        <v>13563514</v>
      </c>
      <c r="BC48" t="n">
        <v>25.28769</v>
      </c>
      <c r="BD48" t="n">
        <v>25.28769</v>
      </c>
    </row>
    <row r="49" spans="1:56">
      <c r="A49" t="s">
        <v>56</v>
      </c>
      <c r="B49" t="s">
        <v>57</v>
      </c>
      <c r="C49" t="s">
        <v>58</v>
      </c>
      <c r="D49" t="n">
        <v>1</v>
      </c>
      <c r="E49" t="s">
        <v>213</v>
      </c>
      <c r="F49" t="n">
        <v>718778</v>
      </c>
      <c r="G49" t="s">
        <v>60</v>
      </c>
      <c r="H49" t="s">
        <v>61</v>
      </c>
      <c r="I49" t="s"/>
      <c r="J49" t="s">
        <v>62</v>
      </c>
      <c r="K49" t="n">
        <v>383.17</v>
      </c>
      <c r="L49" t="s"/>
      <c r="M49" t="s"/>
      <c r="N49" t="s">
        <v>63</v>
      </c>
      <c r="O49" t="s">
        <v>64</v>
      </c>
      <c r="P49" t="s">
        <v>214</v>
      </c>
      <c r="Q49" t="s"/>
      <c r="R49" t="s">
        <v>66</v>
      </c>
      <c r="S49" t="s">
        <v>199</v>
      </c>
      <c r="T49" t="s">
        <v>68</v>
      </c>
      <c r="U49" t="s"/>
      <c r="V49" t="s"/>
      <c r="W49" t="s">
        <v>69</v>
      </c>
      <c r="X49" t="s"/>
      <c r="Y49" t="s">
        <v>70</v>
      </c>
      <c r="Z49">
        <f>HYPERLINK("https://hotel-media.eclerx.com/savepage/tk_15466043023991888_sr_69.html","info")</f>
        <v/>
      </c>
      <c r="AA49" t="n">
        <v>137099</v>
      </c>
      <c r="AB49" t="s"/>
      <c r="AC49" t="s"/>
      <c r="AD49" t="s">
        <v>71</v>
      </c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n">
        <v>14</v>
      </c>
      <c r="AQ49" t="s">
        <v>72</v>
      </c>
      <c r="AR49" t="s"/>
      <c r="AS49" t="s"/>
      <c r="AT49" t="s">
        <v>73</v>
      </c>
      <c r="AU49" t="s"/>
      <c r="AV49" t="s"/>
      <c r="AW49" t="s"/>
      <c r="AX49" t="s"/>
      <c r="AY49" t="n">
        <v>2169991</v>
      </c>
      <c r="AZ49" t="s">
        <v>215</v>
      </c>
      <c r="BA49" t="s"/>
      <c r="BB49" t="n">
        <v>3873383</v>
      </c>
      <c r="BC49" t="n">
        <v>25.267895</v>
      </c>
      <c r="BD49" t="n">
        <v>25.267895</v>
      </c>
    </row>
    <row r="50" spans="1:56">
      <c r="A50" t="s">
        <v>56</v>
      </c>
      <c r="B50" t="s">
        <v>57</v>
      </c>
      <c r="C50" t="s">
        <v>58</v>
      </c>
      <c r="D50" t="n">
        <v>1</v>
      </c>
      <c r="E50" t="s">
        <v>216</v>
      </c>
      <c r="F50" t="n">
        <v>594926</v>
      </c>
      <c r="G50" t="s">
        <v>60</v>
      </c>
      <c r="H50" t="s">
        <v>61</v>
      </c>
      <c r="I50" t="s"/>
      <c r="J50" t="s">
        <v>62</v>
      </c>
      <c r="K50" t="n">
        <v>655.54</v>
      </c>
      <c r="L50" t="s"/>
      <c r="M50" t="s"/>
      <c r="N50" t="s">
        <v>63</v>
      </c>
      <c r="O50" t="s">
        <v>64</v>
      </c>
      <c r="P50" t="s">
        <v>216</v>
      </c>
      <c r="Q50" t="s"/>
      <c r="R50" t="s">
        <v>66</v>
      </c>
      <c r="S50" t="s">
        <v>217</v>
      </c>
      <c r="T50" t="s">
        <v>68</v>
      </c>
      <c r="U50" t="s"/>
      <c r="V50" t="s"/>
      <c r="W50" t="s">
        <v>69</v>
      </c>
      <c r="X50" t="s"/>
      <c r="Y50" t="s">
        <v>70</v>
      </c>
      <c r="Z50">
        <f>HYPERLINK("https://hotel-media.eclerx.com/savepage/tk_15466043067357867_sr_69.html","info")</f>
        <v/>
      </c>
      <c r="AA50" t="n">
        <v>59450</v>
      </c>
      <c r="AB50" t="s"/>
      <c r="AC50" t="s"/>
      <c r="AD50" t="s">
        <v>71</v>
      </c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n">
        <v>57</v>
      </c>
      <c r="AQ50" t="s">
        <v>72</v>
      </c>
      <c r="AR50" t="s"/>
      <c r="AS50" t="s"/>
      <c r="AT50" t="s">
        <v>73</v>
      </c>
      <c r="AU50" t="s"/>
      <c r="AV50" t="s"/>
      <c r="AW50" t="s"/>
      <c r="AX50" t="s"/>
      <c r="AY50" t="n">
        <v>731511</v>
      </c>
      <c r="AZ50" t="s">
        <v>218</v>
      </c>
      <c r="BA50" t="s"/>
      <c r="BB50" t="n">
        <v>561131</v>
      </c>
      <c r="BC50" t="n">
        <v>25.349504</v>
      </c>
      <c r="BD50" t="n">
        <v>25.349504</v>
      </c>
    </row>
    <row r="51" spans="1:56">
      <c r="A51" t="s">
        <v>56</v>
      </c>
      <c r="B51" t="s">
        <v>57</v>
      </c>
      <c r="C51" t="s">
        <v>58</v>
      </c>
      <c r="D51" t="n">
        <v>1</v>
      </c>
      <c r="E51" t="s">
        <v>219</v>
      </c>
      <c r="F51" t="n">
        <v>591373</v>
      </c>
      <c r="G51" t="s">
        <v>60</v>
      </c>
      <c r="H51" t="s">
        <v>61</v>
      </c>
      <c r="I51" t="s"/>
      <c r="J51" t="s">
        <v>62</v>
      </c>
      <c r="K51" t="n">
        <v>184.66</v>
      </c>
      <c r="L51" t="s"/>
      <c r="M51" t="s"/>
      <c r="N51" t="s">
        <v>63</v>
      </c>
      <c r="O51" t="s">
        <v>64</v>
      </c>
      <c r="P51" t="s">
        <v>220</v>
      </c>
      <c r="Q51" t="s"/>
      <c r="R51" t="s">
        <v>132</v>
      </c>
      <c r="S51" t="s">
        <v>164</v>
      </c>
      <c r="T51" t="s">
        <v>68</v>
      </c>
      <c r="U51" t="s"/>
      <c r="V51" t="s"/>
      <c r="W51" t="s">
        <v>69</v>
      </c>
      <c r="X51" t="s"/>
      <c r="Y51" t="s">
        <v>70</v>
      </c>
      <c r="Z51">
        <f>HYPERLINK("https://hotel-media.eclerx.com/savepage/tk_15466043098619118_sr_69.html","info")</f>
        <v/>
      </c>
      <c r="AA51" t="n">
        <v>120198</v>
      </c>
      <c r="AB51" t="s"/>
      <c r="AC51" t="s"/>
      <c r="AD51" t="s">
        <v>71</v>
      </c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n">
        <v>88</v>
      </c>
      <c r="AQ51" t="s">
        <v>72</v>
      </c>
      <c r="AR51" t="s"/>
      <c r="AS51" t="s"/>
      <c r="AT51" t="s">
        <v>73</v>
      </c>
      <c r="AU51" t="s"/>
      <c r="AV51" t="s"/>
      <c r="AW51" t="s"/>
      <c r="AX51" t="s"/>
      <c r="AY51" t="n">
        <v>882198</v>
      </c>
      <c r="AZ51" t="s">
        <v>221</v>
      </c>
      <c r="BA51" t="s"/>
      <c r="BB51" t="n">
        <v>3030855</v>
      </c>
      <c r="BC51" t="n">
        <v>25.270846</v>
      </c>
      <c r="BD51" t="n">
        <v>25.270846</v>
      </c>
    </row>
    <row r="52" spans="1:56">
      <c r="A52" t="s">
        <v>56</v>
      </c>
      <c r="B52" t="s">
        <v>57</v>
      </c>
      <c r="C52" t="s">
        <v>58</v>
      </c>
      <c r="D52" t="n">
        <v>1</v>
      </c>
      <c r="E52" t="s">
        <v>222</v>
      </c>
      <c r="F52" t="n">
        <v>759751</v>
      </c>
      <c r="G52" t="s">
        <v>60</v>
      </c>
      <c r="H52" t="s">
        <v>61</v>
      </c>
      <c r="I52" t="s"/>
      <c r="J52" t="s">
        <v>62</v>
      </c>
      <c r="K52" t="n">
        <v>752.48</v>
      </c>
      <c r="L52" t="s"/>
      <c r="M52" t="s"/>
      <c r="N52" t="s">
        <v>63</v>
      </c>
      <c r="O52" t="s">
        <v>64</v>
      </c>
      <c r="P52" t="s">
        <v>222</v>
      </c>
      <c r="Q52" t="s"/>
      <c r="R52" t="s">
        <v>66</v>
      </c>
      <c r="S52" t="s">
        <v>114</v>
      </c>
      <c r="T52" t="s">
        <v>68</v>
      </c>
      <c r="U52" t="s"/>
      <c r="V52" t="s"/>
      <c r="W52" t="s">
        <v>69</v>
      </c>
      <c r="X52" t="s"/>
      <c r="Y52" t="s">
        <v>70</v>
      </c>
      <c r="Z52">
        <f>HYPERLINK("https://hotel-media.eclerx.com/savepage/tk_15466043079459898_sr_69.html","info")</f>
        <v/>
      </c>
      <c r="AA52" t="n">
        <v>145616</v>
      </c>
      <c r="AB52" t="s"/>
      <c r="AC52" t="s"/>
      <c r="AD52" t="s">
        <v>71</v>
      </c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n">
        <v>69</v>
      </c>
      <c r="AQ52" t="s">
        <v>72</v>
      </c>
      <c r="AR52" t="s"/>
      <c r="AS52" t="s"/>
      <c r="AT52" t="s">
        <v>73</v>
      </c>
      <c r="AU52" t="s"/>
      <c r="AV52" t="s"/>
      <c r="AW52" t="s"/>
      <c r="AX52" t="s"/>
      <c r="AY52" t="n">
        <v>1450354</v>
      </c>
      <c r="AZ52" t="s">
        <v>223</v>
      </c>
      <c r="BA52" t="s"/>
      <c r="BB52" t="n">
        <v>3406036</v>
      </c>
      <c r="BC52" t="n">
        <v>25.328201</v>
      </c>
      <c r="BD52" t="n">
        <v>25.328201</v>
      </c>
    </row>
    <row r="53" spans="1:56">
      <c r="A53" t="s">
        <v>56</v>
      </c>
      <c r="B53" t="s">
        <v>57</v>
      </c>
      <c r="C53" t="s">
        <v>58</v>
      </c>
      <c r="D53" t="n">
        <v>1</v>
      </c>
      <c r="E53" t="s">
        <v>224</v>
      </c>
      <c r="F53" t="n">
        <v>6369787</v>
      </c>
      <c r="G53" t="s">
        <v>60</v>
      </c>
      <c r="H53" t="s">
        <v>61</v>
      </c>
      <c r="I53" t="s"/>
      <c r="J53" t="s">
        <v>62</v>
      </c>
      <c r="K53" t="n">
        <v>678.62</v>
      </c>
      <c r="L53" t="s"/>
      <c r="M53" t="s"/>
      <c r="N53" t="s">
        <v>63</v>
      </c>
      <c r="O53" t="s">
        <v>64</v>
      </c>
      <c r="P53" t="s">
        <v>225</v>
      </c>
      <c r="Q53" t="s"/>
      <c r="R53" t="s">
        <v>90</v>
      </c>
      <c r="S53" t="s">
        <v>88</v>
      </c>
      <c r="T53" t="s">
        <v>68</v>
      </c>
      <c r="U53" t="s"/>
      <c r="V53" t="s"/>
      <c r="W53" t="s">
        <v>69</v>
      </c>
      <c r="X53" t="s"/>
      <c r="Y53" t="s">
        <v>70</v>
      </c>
      <c r="Z53">
        <f>HYPERLINK("https://hotel-media.eclerx.com/savepage/tk_15466043116490104_sr_69.html","info")</f>
        <v/>
      </c>
      <c r="AA53" t="n">
        <v>622004</v>
      </c>
      <c r="AB53" t="s"/>
      <c r="AC53" t="s"/>
      <c r="AD53" t="s">
        <v>71</v>
      </c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n">
        <v>106</v>
      </c>
      <c r="AQ53" t="s">
        <v>72</v>
      </c>
      <c r="AR53" t="s"/>
      <c r="AS53" t="s"/>
      <c r="AT53" t="s">
        <v>73</v>
      </c>
      <c r="AU53" t="s"/>
      <c r="AV53" t="s"/>
      <c r="AW53" t="s"/>
      <c r="AX53" t="s"/>
      <c r="AY53" t="n">
        <v>8245627</v>
      </c>
      <c r="AZ53" t="s">
        <v>226</v>
      </c>
      <c r="BA53" t="s"/>
      <c r="BB53" t="n">
        <v>19624822</v>
      </c>
      <c r="BC53" t="n">
        <v>25.38665</v>
      </c>
      <c r="BD53" t="n">
        <v>25.38665</v>
      </c>
    </row>
    <row r="54" spans="1:56">
      <c r="A54" t="s">
        <v>56</v>
      </c>
      <c r="B54" t="s">
        <v>57</v>
      </c>
      <c r="C54" t="s">
        <v>58</v>
      </c>
      <c r="D54" t="n">
        <v>1</v>
      </c>
      <c r="E54" t="s">
        <v>227</v>
      </c>
      <c r="F54" t="n">
        <v>596281</v>
      </c>
      <c r="G54" t="s">
        <v>60</v>
      </c>
      <c r="H54" t="s">
        <v>61</v>
      </c>
      <c r="I54" t="s"/>
      <c r="J54" t="s">
        <v>62</v>
      </c>
      <c r="K54" t="n">
        <v>203.12</v>
      </c>
      <c r="L54" t="s"/>
      <c r="M54" t="s"/>
      <c r="N54" t="s">
        <v>63</v>
      </c>
      <c r="O54" t="s">
        <v>64</v>
      </c>
      <c r="P54" t="s">
        <v>227</v>
      </c>
      <c r="Q54" t="s"/>
      <c r="R54" t="s">
        <v>75</v>
      </c>
      <c r="S54" t="s">
        <v>228</v>
      </c>
      <c r="T54" t="s">
        <v>68</v>
      </c>
      <c r="U54" t="s"/>
      <c r="V54" t="s"/>
      <c r="W54" t="s">
        <v>69</v>
      </c>
      <c r="X54" t="s"/>
      <c r="Y54" t="s">
        <v>70</v>
      </c>
      <c r="Z54">
        <f>HYPERLINK("https://hotel-media.eclerx.com/savepage/tk_15466043065361953_sr_69.html","info")</f>
        <v/>
      </c>
      <c r="AA54" t="n">
        <v>89617</v>
      </c>
      <c r="AB54" t="s"/>
      <c r="AC54" t="s"/>
      <c r="AD54" t="s">
        <v>71</v>
      </c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n">
        <v>55</v>
      </c>
      <c r="AQ54" t="s">
        <v>72</v>
      </c>
      <c r="AR54" t="s"/>
      <c r="AS54" t="s"/>
      <c r="AT54" t="s">
        <v>73</v>
      </c>
      <c r="AU54" t="s"/>
      <c r="AV54" t="s"/>
      <c r="AW54" t="s"/>
      <c r="AX54" t="s"/>
      <c r="AY54" t="n">
        <v>759759</v>
      </c>
      <c r="AZ54" t="s">
        <v>229</v>
      </c>
      <c r="BA54" t="s"/>
      <c r="BB54" t="n">
        <v>1773901</v>
      </c>
      <c r="BC54" t="n">
        <v>25.275353</v>
      </c>
      <c r="BD54" t="n">
        <v>25.275353</v>
      </c>
    </row>
    <row r="55" spans="1:56">
      <c r="A55" t="s">
        <v>56</v>
      </c>
      <c r="B55" t="s">
        <v>57</v>
      </c>
      <c r="C55" t="s">
        <v>58</v>
      </c>
      <c r="D55" t="n">
        <v>1</v>
      </c>
      <c r="E55" t="s">
        <v>160</v>
      </c>
      <c r="F55" t="n">
        <v>3722765</v>
      </c>
      <c r="G55" t="s">
        <v>60</v>
      </c>
      <c r="H55" t="s">
        <v>61</v>
      </c>
      <c r="I55" t="s"/>
      <c r="J55" t="s">
        <v>62</v>
      </c>
      <c r="K55" t="n">
        <v>318.54</v>
      </c>
      <c r="L55" t="s"/>
      <c r="M55" t="s"/>
      <c r="N55" t="s">
        <v>63</v>
      </c>
      <c r="O55" t="s">
        <v>64</v>
      </c>
      <c r="P55" t="s">
        <v>160</v>
      </c>
      <c r="Q55" t="s"/>
      <c r="R55" t="s">
        <v>66</v>
      </c>
      <c r="S55" t="s">
        <v>161</v>
      </c>
      <c r="T55" t="s">
        <v>68</v>
      </c>
      <c r="U55" t="s"/>
      <c r="V55" t="s"/>
      <c r="W55" t="s">
        <v>69</v>
      </c>
      <c r="X55" t="s"/>
      <c r="Y55" t="s">
        <v>70</v>
      </c>
      <c r="Z55">
        <f>HYPERLINK("https://hotel-media.eclerx.com/savepage/tk_15466043061324322_sr_69.html","info")</f>
        <v/>
      </c>
      <c r="AA55" t="n">
        <v>577502</v>
      </c>
      <c r="AB55" t="s"/>
      <c r="AC55" t="s"/>
      <c r="AD55" t="s">
        <v>71</v>
      </c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n">
        <v>51</v>
      </c>
      <c r="AQ55" t="s">
        <v>72</v>
      </c>
      <c r="AR55" t="s"/>
      <c r="AS55" t="s"/>
      <c r="AT55" t="s">
        <v>73</v>
      </c>
      <c r="AU55" t="s"/>
      <c r="AV55" t="s"/>
      <c r="AW55" t="s"/>
      <c r="AX55" t="s"/>
      <c r="AY55" t="n">
        <v>3692367</v>
      </c>
      <c r="AZ55" t="s">
        <v>162</v>
      </c>
      <c r="BA55" t="s"/>
      <c r="BB55" t="n">
        <v>17957870</v>
      </c>
      <c r="BC55" t="n">
        <v>25.28324</v>
      </c>
      <c r="BD55" t="n">
        <v>25.28324</v>
      </c>
    </row>
    <row r="56" spans="1:56">
      <c r="A56" t="s">
        <v>56</v>
      </c>
      <c r="B56" t="s">
        <v>57</v>
      </c>
      <c r="C56" t="s">
        <v>58</v>
      </c>
      <c r="D56" t="n">
        <v>1</v>
      </c>
      <c r="E56" t="s">
        <v>230</v>
      </c>
      <c r="F56" t="n">
        <v>3827790</v>
      </c>
      <c r="G56" t="s">
        <v>60</v>
      </c>
      <c r="H56" t="s">
        <v>61</v>
      </c>
      <c r="I56" t="s"/>
      <c r="J56" t="s">
        <v>62</v>
      </c>
      <c r="K56" t="n">
        <v>470.88</v>
      </c>
      <c r="L56" t="s"/>
      <c r="M56" t="s"/>
      <c r="N56" t="s">
        <v>63</v>
      </c>
      <c r="O56" t="s">
        <v>64</v>
      </c>
      <c r="P56" t="s">
        <v>230</v>
      </c>
      <c r="Q56" t="s"/>
      <c r="R56" t="s">
        <v>66</v>
      </c>
      <c r="S56" t="s">
        <v>231</v>
      </c>
      <c r="T56" t="s">
        <v>68</v>
      </c>
      <c r="U56" t="s"/>
      <c r="V56" t="s"/>
      <c r="W56" t="s">
        <v>69</v>
      </c>
      <c r="X56" t="s"/>
      <c r="Y56" t="s">
        <v>70</v>
      </c>
      <c r="Z56">
        <f>HYPERLINK("https://hotel-media.eclerx.com/savepage/tk_15466043051087308_sr_69.html","info")</f>
        <v/>
      </c>
      <c r="AA56" t="n">
        <v>583966</v>
      </c>
      <c r="AB56" t="s"/>
      <c r="AC56" t="s"/>
      <c r="AD56" t="s">
        <v>71</v>
      </c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n">
        <v>41</v>
      </c>
      <c r="AQ56" t="s">
        <v>72</v>
      </c>
      <c r="AR56" t="s"/>
      <c r="AS56" t="s"/>
      <c r="AT56" t="s">
        <v>73</v>
      </c>
      <c r="AU56" t="s"/>
      <c r="AV56" t="s"/>
      <c r="AW56" t="s"/>
      <c r="AX56" t="s"/>
      <c r="AY56" t="n">
        <v>3318759</v>
      </c>
      <c r="AZ56" t="s">
        <v>232</v>
      </c>
      <c r="BA56" t="s"/>
      <c r="BB56" t="n">
        <v>15707682</v>
      </c>
      <c r="BC56" t="n">
        <v>25.32557</v>
      </c>
      <c r="BD56" t="n">
        <v>25.32557</v>
      </c>
    </row>
    <row r="57" spans="1:56">
      <c r="A57" t="s">
        <v>56</v>
      </c>
      <c r="B57" t="s">
        <v>57</v>
      </c>
      <c r="C57" t="s">
        <v>58</v>
      </c>
      <c r="D57" t="n">
        <v>1</v>
      </c>
      <c r="E57" t="s">
        <v>138</v>
      </c>
      <c r="F57" t="n">
        <v>861318</v>
      </c>
      <c r="G57" t="s">
        <v>60</v>
      </c>
      <c r="H57" t="s">
        <v>61</v>
      </c>
      <c r="I57" t="s"/>
      <c r="J57" t="s">
        <v>62</v>
      </c>
      <c r="K57" t="n">
        <v>553.98</v>
      </c>
      <c r="L57" t="s"/>
      <c r="M57" t="s"/>
      <c r="N57" t="s">
        <v>63</v>
      </c>
      <c r="O57" t="s">
        <v>64</v>
      </c>
      <c r="P57" t="s">
        <v>138</v>
      </c>
      <c r="Q57" t="s"/>
      <c r="R57" t="s">
        <v>66</v>
      </c>
      <c r="S57" t="s">
        <v>139</v>
      </c>
      <c r="T57" t="s">
        <v>68</v>
      </c>
      <c r="U57" t="s"/>
      <c r="V57" t="s"/>
      <c r="W57" t="s">
        <v>69</v>
      </c>
      <c r="X57" t="s"/>
      <c r="Y57" t="s">
        <v>70</v>
      </c>
      <c r="Z57">
        <f>HYPERLINK("https://hotel-media.eclerx.com/savepage/tk_15466043062320342_sr_69.html","info")</f>
        <v/>
      </c>
      <c r="AA57" t="n">
        <v>156272</v>
      </c>
      <c r="AB57" t="s"/>
      <c r="AC57" t="s"/>
      <c r="AD57" t="s">
        <v>71</v>
      </c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52</v>
      </c>
      <c r="AQ57" t="s">
        <v>72</v>
      </c>
      <c r="AR57" t="s"/>
      <c r="AS57" t="s"/>
      <c r="AT57" t="s">
        <v>73</v>
      </c>
      <c r="AU57" t="s"/>
      <c r="AV57" t="s"/>
      <c r="AW57" t="s"/>
      <c r="AX57" t="s"/>
      <c r="AY57" t="n">
        <v>2173221</v>
      </c>
      <c r="AZ57" t="s">
        <v>140</v>
      </c>
      <c r="BA57" t="s"/>
      <c r="BB57" t="n">
        <v>8782528</v>
      </c>
      <c r="BC57" t="n">
        <v>25.324637</v>
      </c>
      <c r="BD57" t="n">
        <v>25.324637</v>
      </c>
    </row>
    <row r="58" spans="1:56">
      <c r="A58" t="s">
        <v>56</v>
      </c>
      <c r="B58" t="s">
        <v>57</v>
      </c>
      <c r="C58" t="s">
        <v>58</v>
      </c>
      <c r="D58" t="n">
        <v>1</v>
      </c>
      <c r="E58" t="s">
        <v>233</v>
      </c>
      <c r="F58" t="n">
        <v>7043736</v>
      </c>
      <c r="G58" t="s">
        <v>60</v>
      </c>
      <c r="H58" t="s">
        <v>61</v>
      </c>
      <c r="I58" t="s"/>
      <c r="J58" t="s">
        <v>62</v>
      </c>
      <c r="K58" t="n">
        <v>180.04</v>
      </c>
      <c r="L58" t="s"/>
      <c r="M58" t="s"/>
      <c r="N58" t="s">
        <v>63</v>
      </c>
      <c r="O58" t="s">
        <v>64</v>
      </c>
      <c r="P58" t="s">
        <v>233</v>
      </c>
      <c r="Q58" t="s"/>
      <c r="R58" t="s">
        <v>75</v>
      </c>
      <c r="S58" t="s">
        <v>91</v>
      </c>
      <c r="T58" t="s">
        <v>68</v>
      </c>
      <c r="U58" t="s"/>
      <c r="V58" t="s"/>
      <c r="W58" t="s">
        <v>69</v>
      </c>
      <c r="X58" t="s"/>
      <c r="Y58" t="s">
        <v>70</v>
      </c>
      <c r="Z58">
        <f>HYPERLINK("https://hotel-media.eclerx.com/savepage/tk_15466043054266474_sr_69.html","info")</f>
        <v/>
      </c>
      <c r="AA58" t="n">
        <v>363682</v>
      </c>
      <c r="AB58" t="s"/>
      <c r="AC58" t="s"/>
      <c r="AD58" t="s">
        <v>71</v>
      </c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n">
        <v>44</v>
      </c>
      <c r="AQ58" t="s">
        <v>72</v>
      </c>
      <c r="AR58" t="s"/>
      <c r="AS58" t="s"/>
      <c r="AT58" t="s">
        <v>73</v>
      </c>
      <c r="AU58" t="s"/>
      <c r="AV58" t="s"/>
      <c r="AW58" t="s"/>
      <c r="AX58" t="s"/>
      <c r="AY58" t="n">
        <v>6977689</v>
      </c>
      <c r="AZ58" t="s">
        <v>234</v>
      </c>
      <c r="BA58" t="s"/>
      <c r="BB58" t="n">
        <v>7414188</v>
      </c>
      <c r="BC58" t="n">
        <v>25.28778</v>
      </c>
      <c r="BD58" t="n">
        <v>25.28778</v>
      </c>
    </row>
    <row r="59" spans="1:56">
      <c r="A59" t="s">
        <v>56</v>
      </c>
      <c r="B59" t="s">
        <v>57</v>
      </c>
      <c r="C59" t="s">
        <v>58</v>
      </c>
      <c r="D59" t="n">
        <v>1</v>
      </c>
      <c r="E59" t="s">
        <v>235</v>
      </c>
      <c r="F59" t="n">
        <v>590465</v>
      </c>
      <c r="G59" t="s">
        <v>60</v>
      </c>
      <c r="H59" t="s">
        <v>61</v>
      </c>
      <c r="I59" t="s"/>
      <c r="J59" t="s">
        <v>62</v>
      </c>
      <c r="K59" t="n">
        <v>258.52</v>
      </c>
      <c r="L59" t="s"/>
      <c r="M59" t="s"/>
      <c r="N59" t="s">
        <v>63</v>
      </c>
      <c r="O59" t="s">
        <v>64</v>
      </c>
      <c r="P59" t="s">
        <v>235</v>
      </c>
      <c r="Q59" t="s"/>
      <c r="R59" t="s">
        <v>66</v>
      </c>
      <c r="S59" t="s">
        <v>236</v>
      </c>
      <c r="T59" t="s">
        <v>68</v>
      </c>
      <c r="U59" t="s"/>
      <c r="V59" t="s"/>
      <c r="W59" t="s">
        <v>69</v>
      </c>
      <c r="X59" t="s"/>
      <c r="Y59" t="s">
        <v>70</v>
      </c>
      <c r="Z59">
        <f>HYPERLINK("https://hotel-media.eclerx.com/savepage/tk_15466043039008005_sr_69.html","info")</f>
        <v/>
      </c>
      <c r="AA59" t="n">
        <v>107035</v>
      </c>
      <c r="AB59" t="s"/>
      <c r="AC59" t="s"/>
      <c r="AD59" t="s">
        <v>71</v>
      </c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n">
        <v>29</v>
      </c>
      <c r="AQ59" t="s">
        <v>72</v>
      </c>
      <c r="AR59" t="s"/>
      <c r="AS59" t="s"/>
      <c r="AT59" t="s">
        <v>73</v>
      </c>
      <c r="AU59" t="s"/>
      <c r="AV59" t="s"/>
      <c r="AW59" t="s"/>
      <c r="AX59" t="s"/>
      <c r="AY59" t="n">
        <v>731541</v>
      </c>
      <c r="AZ59" t="s">
        <v>237</v>
      </c>
      <c r="BA59" t="s"/>
      <c r="BB59" t="n">
        <v>1582019</v>
      </c>
      <c r="BC59" t="n">
        <v>25.28334</v>
      </c>
      <c r="BD59" t="n">
        <v>25.28334</v>
      </c>
    </row>
    <row r="60" spans="1:56">
      <c r="A60" t="s">
        <v>56</v>
      </c>
      <c r="B60" t="s">
        <v>57</v>
      </c>
      <c r="C60" t="s">
        <v>58</v>
      </c>
      <c r="D60" t="n">
        <v>1</v>
      </c>
      <c r="E60" t="s">
        <v>238</v>
      </c>
      <c r="F60" t="n">
        <v>820995</v>
      </c>
      <c r="G60" t="s">
        <v>60</v>
      </c>
      <c r="H60" t="s">
        <v>61</v>
      </c>
      <c r="I60" t="s"/>
      <c r="J60" t="s">
        <v>62</v>
      </c>
      <c r="K60" t="n">
        <v>521.66</v>
      </c>
      <c r="L60" t="s"/>
      <c r="M60" t="s"/>
      <c r="N60" t="s">
        <v>63</v>
      </c>
      <c r="O60" t="s">
        <v>64</v>
      </c>
      <c r="P60" t="s">
        <v>238</v>
      </c>
      <c r="Q60" t="s"/>
      <c r="R60" t="s">
        <v>66</v>
      </c>
      <c r="S60" t="s">
        <v>239</v>
      </c>
      <c r="T60" t="s">
        <v>68</v>
      </c>
      <c r="U60" t="s"/>
      <c r="V60" t="s"/>
      <c r="W60" t="s">
        <v>69</v>
      </c>
      <c r="X60" t="s"/>
      <c r="Y60" t="s">
        <v>70</v>
      </c>
      <c r="Z60">
        <f>HYPERLINK("https://hotel-media.eclerx.com/savepage/tk_15466043083436716_sr_69.html","info")</f>
        <v/>
      </c>
      <c r="AA60" t="n">
        <v>148404</v>
      </c>
      <c r="AB60" t="s"/>
      <c r="AC60" t="s"/>
      <c r="AD60" t="s">
        <v>71</v>
      </c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n">
        <v>73</v>
      </c>
      <c r="AQ60" t="s">
        <v>72</v>
      </c>
      <c r="AR60" t="s"/>
      <c r="AS60" t="s"/>
      <c r="AT60" t="s">
        <v>73</v>
      </c>
      <c r="AU60" t="s"/>
      <c r="AV60" t="s"/>
      <c r="AW60" t="s"/>
      <c r="AX60" t="s"/>
      <c r="AY60" t="n">
        <v>1450352</v>
      </c>
      <c r="AZ60" t="s">
        <v>240</v>
      </c>
      <c r="BA60" t="s"/>
      <c r="BB60" t="n">
        <v>4316335</v>
      </c>
      <c r="BC60" t="n">
        <v>25.326114</v>
      </c>
      <c r="BD60" t="n">
        <v>25.326114</v>
      </c>
    </row>
    <row r="61" spans="1:56">
      <c r="A61" t="s">
        <v>56</v>
      </c>
      <c r="B61" t="s">
        <v>57</v>
      </c>
      <c r="C61" t="s">
        <v>58</v>
      </c>
      <c r="D61" t="n">
        <v>1</v>
      </c>
      <c r="E61" t="s">
        <v>241</v>
      </c>
      <c r="F61" t="n">
        <v>866559</v>
      </c>
      <c r="G61" t="s">
        <v>60</v>
      </c>
      <c r="H61" t="s">
        <v>61</v>
      </c>
      <c r="I61" t="s"/>
      <c r="J61" t="s">
        <v>62</v>
      </c>
      <c r="K61" t="n">
        <v>193.89</v>
      </c>
      <c r="L61" t="s"/>
      <c r="M61" t="s"/>
      <c r="N61" t="s">
        <v>63</v>
      </c>
      <c r="O61" t="s">
        <v>64</v>
      </c>
      <c r="P61" t="s">
        <v>241</v>
      </c>
      <c r="Q61" t="s"/>
      <c r="R61" t="s">
        <v>90</v>
      </c>
      <c r="S61" t="s">
        <v>189</v>
      </c>
      <c r="T61" t="s">
        <v>68</v>
      </c>
      <c r="U61" t="s"/>
      <c r="V61" t="s"/>
      <c r="W61" t="s">
        <v>69</v>
      </c>
      <c r="X61" t="s"/>
      <c r="Y61" t="s">
        <v>70</v>
      </c>
      <c r="Z61">
        <f>HYPERLINK("https://hotel-media.eclerx.com/savepage/tk_1546604307847247_sr_69.html","info")</f>
        <v/>
      </c>
      <c r="AA61" t="n">
        <v>162308</v>
      </c>
      <c r="AB61" t="s"/>
      <c r="AC61" t="s"/>
      <c r="AD61" t="s">
        <v>71</v>
      </c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n">
        <v>68</v>
      </c>
      <c r="AQ61" t="s">
        <v>72</v>
      </c>
      <c r="AR61" t="s"/>
      <c r="AS61" t="s"/>
      <c r="AT61" t="s">
        <v>73</v>
      </c>
      <c r="AU61" t="s"/>
      <c r="AV61" t="s"/>
      <c r="AW61" t="s"/>
      <c r="AX61" t="s"/>
      <c r="AY61" t="n">
        <v>732208</v>
      </c>
      <c r="AZ61" t="s">
        <v>242</v>
      </c>
      <c r="BA61" t="s"/>
      <c r="BB61" t="n">
        <v>4199619</v>
      </c>
      <c r="BC61" t="n">
        <v>25.285769</v>
      </c>
      <c r="BD61" t="n">
        <v>25.285769</v>
      </c>
    </row>
    <row r="62" spans="1:56">
      <c r="A62" t="s">
        <v>56</v>
      </c>
      <c r="B62" t="s">
        <v>57</v>
      </c>
      <c r="C62" t="s">
        <v>58</v>
      </c>
      <c r="D62" t="n">
        <v>1</v>
      </c>
      <c r="E62" t="s">
        <v>243</v>
      </c>
      <c r="F62" t="n">
        <v>590429</v>
      </c>
      <c r="G62" t="s">
        <v>60</v>
      </c>
      <c r="H62" t="s">
        <v>61</v>
      </c>
      <c r="I62" t="s"/>
      <c r="J62" t="s">
        <v>62</v>
      </c>
      <c r="K62" t="n">
        <v>595.52</v>
      </c>
      <c r="L62" t="s"/>
      <c r="M62" t="s"/>
      <c r="N62" t="s">
        <v>63</v>
      </c>
      <c r="O62" t="s">
        <v>64</v>
      </c>
      <c r="P62" t="s">
        <v>243</v>
      </c>
      <c r="Q62" t="s"/>
      <c r="R62" t="s">
        <v>66</v>
      </c>
      <c r="S62" t="s">
        <v>244</v>
      </c>
      <c r="T62" t="s">
        <v>68</v>
      </c>
      <c r="U62" t="s"/>
      <c r="V62" t="s"/>
      <c r="W62" t="s">
        <v>69</v>
      </c>
      <c r="X62" t="s"/>
      <c r="Y62" t="s">
        <v>70</v>
      </c>
      <c r="Z62">
        <f>HYPERLINK("https://hotel-media.eclerx.com/savepage/tk_1546604308242474_sr_69.html","info")</f>
        <v/>
      </c>
      <c r="AA62" t="n">
        <v>106394</v>
      </c>
      <c r="AB62" t="s"/>
      <c r="AC62" t="s"/>
      <c r="AD62" t="s">
        <v>71</v>
      </c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n">
        <v>72</v>
      </c>
      <c r="AQ62" t="s">
        <v>72</v>
      </c>
      <c r="AR62" t="s"/>
      <c r="AS62" t="s"/>
      <c r="AT62" t="s">
        <v>73</v>
      </c>
      <c r="AU62" t="s"/>
      <c r="AV62" t="s"/>
      <c r="AW62" t="s"/>
      <c r="AX62" t="s"/>
      <c r="AY62" t="n">
        <v>2515756</v>
      </c>
      <c r="AZ62" t="s">
        <v>245</v>
      </c>
      <c r="BA62" t="s"/>
      <c r="BB62" t="n">
        <v>21879</v>
      </c>
      <c r="BC62" t="n">
        <v>25.318559</v>
      </c>
      <c r="BD62" t="n">
        <v>25.318559</v>
      </c>
    </row>
    <row r="63" spans="1:56">
      <c r="A63" t="s">
        <v>56</v>
      </c>
      <c r="B63" t="s">
        <v>57</v>
      </c>
      <c r="C63" t="s">
        <v>58</v>
      </c>
      <c r="D63" t="n">
        <v>1</v>
      </c>
      <c r="E63" t="s">
        <v>246</v>
      </c>
      <c r="F63" t="n">
        <v>3631797</v>
      </c>
      <c r="G63" t="s">
        <v>60</v>
      </c>
      <c r="H63" t="s">
        <v>61</v>
      </c>
      <c r="I63" t="s"/>
      <c r="J63" t="s">
        <v>62</v>
      </c>
      <c r="K63" t="n">
        <v>263.14</v>
      </c>
      <c r="L63" t="s"/>
      <c r="M63" t="s"/>
      <c r="N63" t="s">
        <v>63</v>
      </c>
      <c r="O63" t="s">
        <v>64</v>
      </c>
      <c r="P63" t="s">
        <v>246</v>
      </c>
      <c r="Q63" t="s"/>
      <c r="R63" t="s">
        <v>132</v>
      </c>
      <c r="S63" t="s">
        <v>247</v>
      </c>
      <c r="T63" t="s">
        <v>68</v>
      </c>
      <c r="U63" t="s"/>
      <c r="V63" t="s"/>
      <c r="W63" t="s">
        <v>69</v>
      </c>
      <c r="X63" t="s"/>
      <c r="Y63" t="s">
        <v>70</v>
      </c>
      <c r="Z63">
        <f>HYPERLINK("https://hotel-media.eclerx.com/savepage/tk_15466043114472024_sr_69.html","info")</f>
        <v/>
      </c>
      <c r="AA63" t="n">
        <v>286717</v>
      </c>
      <c r="AB63" t="s"/>
      <c r="AC63" t="s"/>
      <c r="AD63" t="s">
        <v>71</v>
      </c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104</v>
      </c>
      <c r="AQ63" t="s">
        <v>72</v>
      </c>
      <c r="AR63" t="s"/>
      <c r="AS63" t="s"/>
      <c r="AT63" t="s">
        <v>73</v>
      </c>
      <c r="AU63" t="s"/>
      <c r="AV63" t="s"/>
      <c r="AW63" t="s"/>
      <c r="AX63" t="s"/>
      <c r="AY63" t="n">
        <v>4773837</v>
      </c>
      <c r="AZ63" t="s">
        <v>248</v>
      </c>
      <c r="BA63" t="s"/>
      <c r="BB63" t="n">
        <v>3231204</v>
      </c>
      <c r="BC63" t="n">
        <v>25.2835</v>
      </c>
      <c r="BD63" t="n">
        <v>25.2835</v>
      </c>
    </row>
    <row r="64" spans="1:56">
      <c r="A64" t="s">
        <v>56</v>
      </c>
      <c r="B64" t="s">
        <v>57</v>
      </c>
      <c r="C64" t="s">
        <v>58</v>
      </c>
      <c r="D64" t="n">
        <v>1</v>
      </c>
      <c r="E64" t="s">
        <v>249</v>
      </c>
      <c r="F64" t="n">
        <v>6479755</v>
      </c>
      <c r="G64" t="s">
        <v>60</v>
      </c>
      <c r="H64" t="s">
        <v>61</v>
      </c>
      <c r="I64" t="s"/>
      <c r="J64" t="s">
        <v>62</v>
      </c>
      <c r="K64" t="n">
        <v>180.04</v>
      </c>
      <c r="L64" t="s"/>
      <c r="M64" t="s"/>
      <c r="N64" t="s">
        <v>63</v>
      </c>
      <c r="O64" t="s">
        <v>64</v>
      </c>
      <c r="P64" t="s">
        <v>249</v>
      </c>
      <c r="Q64" t="s"/>
      <c r="R64" t="s">
        <v>132</v>
      </c>
      <c r="S64" t="s">
        <v>91</v>
      </c>
      <c r="T64" t="s">
        <v>68</v>
      </c>
      <c r="U64" t="s"/>
      <c r="V64" t="s"/>
      <c r="W64" t="s">
        <v>69</v>
      </c>
      <c r="X64" t="s"/>
      <c r="Y64" t="s">
        <v>70</v>
      </c>
      <c r="Z64">
        <f>HYPERLINK("https://hotel-media.eclerx.com/savepage/tk_15466043108476508_sr_69.html","info")</f>
        <v/>
      </c>
      <c r="AA64" t="n">
        <v>595565</v>
      </c>
      <c r="AB64" t="s"/>
      <c r="AC64" t="s"/>
      <c r="AD64" t="s">
        <v>71</v>
      </c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98</v>
      </c>
      <c r="AQ64" t="s">
        <v>72</v>
      </c>
      <c r="AR64" t="s"/>
      <c r="AS64" t="s"/>
      <c r="AT64" t="s">
        <v>73</v>
      </c>
      <c r="AU64" t="s"/>
      <c r="AV64" t="s"/>
      <c r="AW64" t="s"/>
      <c r="AX64" t="s"/>
      <c r="AY64" t="n">
        <v>3868052</v>
      </c>
      <c r="AZ64" t="s">
        <v>250</v>
      </c>
      <c r="BA64" t="s"/>
      <c r="BB64" t="n">
        <v>18898496</v>
      </c>
      <c r="BC64" t="n">
        <v>25.27054</v>
      </c>
      <c r="BD64" t="n">
        <v>25.27054</v>
      </c>
    </row>
    <row r="65" spans="1:56">
      <c r="A65" t="s">
        <v>56</v>
      </c>
      <c r="B65" t="s">
        <v>57</v>
      </c>
      <c r="C65" t="s">
        <v>58</v>
      </c>
      <c r="D65" t="n">
        <v>1</v>
      </c>
      <c r="E65" t="s">
        <v>251</v>
      </c>
      <c r="F65" t="n">
        <v>591314</v>
      </c>
      <c r="G65" t="s">
        <v>60</v>
      </c>
      <c r="H65" t="s">
        <v>61</v>
      </c>
      <c r="I65" t="s"/>
      <c r="J65" t="s">
        <v>62</v>
      </c>
      <c r="K65" t="n">
        <v>720.17</v>
      </c>
      <c r="L65" t="s"/>
      <c r="M65" t="s"/>
      <c r="N65" t="s">
        <v>63</v>
      </c>
      <c r="O65" t="s">
        <v>64</v>
      </c>
      <c r="P65" t="s">
        <v>252</v>
      </c>
      <c r="Q65" t="s"/>
      <c r="R65" t="s">
        <v>66</v>
      </c>
      <c r="S65" t="s">
        <v>151</v>
      </c>
      <c r="T65" t="s">
        <v>68</v>
      </c>
      <c r="U65" t="s"/>
      <c r="V65" t="s"/>
      <c r="W65" t="s">
        <v>69</v>
      </c>
      <c r="X65" t="s"/>
      <c r="Y65" t="s">
        <v>70</v>
      </c>
      <c r="Z65">
        <f>HYPERLINK("https://hotel-media.eclerx.com/savepage/tk_15466043074398837_sr_69.html","info")</f>
        <v/>
      </c>
      <c r="AA65" t="n">
        <v>119253</v>
      </c>
      <c r="AB65" t="s"/>
      <c r="AC65" t="s"/>
      <c r="AD65" t="s">
        <v>71</v>
      </c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64</v>
      </c>
      <c r="AQ65" t="s">
        <v>72</v>
      </c>
      <c r="AR65" t="s"/>
      <c r="AS65" t="s"/>
      <c r="AT65" t="s">
        <v>73</v>
      </c>
      <c r="AU65" t="s"/>
      <c r="AV65" t="s"/>
      <c r="AW65" t="s"/>
      <c r="AX65" t="s"/>
      <c r="AY65" t="n">
        <v>731595</v>
      </c>
      <c r="AZ65" t="s">
        <v>253</v>
      </c>
      <c r="BA65" t="s"/>
      <c r="BB65" t="n">
        <v>1909420</v>
      </c>
      <c r="BC65" t="n">
        <v>25.32881</v>
      </c>
      <c r="BD65" t="n">
        <v>25.32881</v>
      </c>
    </row>
    <row r="66" spans="1:56">
      <c r="A66" t="s">
        <v>56</v>
      </c>
      <c r="B66" t="s">
        <v>57</v>
      </c>
      <c r="C66" t="s">
        <v>58</v>
      </c>
      <c r="D66" t="n">
        <v>1</v>
      </c>
      <c r="E66" t="s">
        <v>254</v>
      </c>
      <c r="F66" t="n">
        <v>-1</v>
      </c>
      <c r="G66" t="s">
        <v>60</v>
      </c>
      <c r="H66" t="s">
        <v>61</v>
      </c>
      <c r="I66" t="s"/>
      <c r="J66" t="s">
        <v>62</v>
      </c>
      <c r="K66" t="n">
        <v>360.08</v>
      </c>
      <c r="L66" t="s"/>
      <c r="M66" t="s"/>
      <c r="N66" t="s">
        <v>63</v>
      </c>
      <c r="O66" t="s">
        <v>64</v>
      </c>
      <c r="P66" t="s">
        <v>254</v>
      </c>
      <c r="Q66" t="s"/>
      <c r="R66" t="s">
        <v>66</v>
      </c>
      <c r="S66" t="s">
        <v>255</v>
      </c>
      <c r="T66" t="s">
        <v>68</v>
      </c>
      <c r="U66" t="s"/>
      <c r="V66" t="s"/>
      <c r="W66" t="s">
        <v>69</v>
      </c>
      <c r="X66" t="s"/>
      <c r="Y66" t="s">
        <v>70</v>
      </c>
      <c r="Z66">
        <f>HYPERLINK("https://hotel-media.eclerx.com/savepage/tk_15466043023037777_sr_69.html","info")</f>
        <v/>
      </c>
      <c r="AA66" t="n">
        <v>-7865055</v>
      </c>
      <c r="AB66" t="s"/>
      <c r="AC66" t="s"/>
      <c r="AD66" t="s">
        <v>71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n">
        <v>13</v>
      </c>
      <c r="AQ66" t="s">
        <v>72</v>
      </c>
      <c r="AR66" t="s"/>
      <c r="AS66" t="s"/>
      <c r="AT66" t="s">
        <v>73</v>
      </c>
      <c r="AU66" t="s"/>
      <c r="AV66" t="s"/>
      <c r="AW66" t="s"/>
      <c r="AX66" t="s"/>
      <c r="AY66" t="n">
        <v>7865055</v>
      </c>
      <c r="AZ66" t="s">
        <v>256</v>
      </c>
      <c r="BA66" t="s"/>
      <c r="BB66" t="n">
        <v>27153609</v>
      </c>
      <c r="BC66" t="n">
        <v>25.16803</v>
      </c>
      <c r="BD66" t="n">
        <v>25.16803</v>
      </c>
    </row>
    <row r="67" spans="1:56">
      <c r="A67" t="s">
        <v>56</v>
      </c>
      <c r="B67" t="s">
        <v>57</v>
      </c>
      <c r="C67" t="s">
        <v>58</v>
      </c>
      <c r="D67" t="n">
        <v>1</v>
      </c>
      <c r="E67" t="s">
        <v>257</v>
      </c>
      <c r="F67" t="n">
        <v>1516340</v>
      </c>
      <c r="G67" t="s">
        <v>60</v>
      </c>
      <c r="H67" t="s">
        <v>61</v>
      </c>
      <c r="I67" t="s"/>
      <c r="J67" t="s">
        <v>62</v>
      </c>
      <c r="K67" t="n">
        <v>258.52</v>
      </c>
      <c r="L67" t="s"/>
      <c r="M67" t="s"/>
      <c r="N67" t="s">
        <v>63</v>
      </c>
      <c r="O67" t="s">
        <v>64</v>
      </c>
      <c r="P67" t="s">
        <v>258</v>
      </c>
      <c r="Q67" t="s"/>
      <c r="R67" t="s">
        <v>75</v>
      </c>
      <c r="S67" t="s">
        <v>236</v>
      </c>
      <c r="T67" t="s">
        <v>68</v>
      </c>
      <c r="U67" t="s"/>
      <c r="V67" t="s"/>
      <c r="W67" t="s">
        <v>69</v>
      </c>
      <c r="X67" t="s"/>
      <c r="Y67" t="s">
        <v>70</v>
      </c>
      <c r="Z67">
        <f>HYPERLINK("https://hotel-media.eclerx.com/savepage/tk_15466043103601983_sr_69.html","info")</f>
        <v/>
      </c>
      <c r="AA67" t="n">
        <v>229179</v>
      </c>
      <c r="AB67" t="s"/>
      <c r="AC67" t="s"/>
      <c r="AD67" t="s">
        <v>71</v>
      </c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n">
        <v>93</v>
      </c>
      <c r="AQ67" t="s">
        <v>72</v>
      </c>
      <c r="AR67" t="s"/>
      <c r="AS67" t="s"/>
      <c r="AT67" t="s">
        <v>73</v>
      </c>
      <c r="AU67" t="s"/>
      <c r="AV67" t="s"/>
      <c r="AW67" t="s"/>
      <c r="AX67" t="s"/>
      <c r="AY67" t="n">
        <v>1581996</v>
      </c>
      <c r="AZ67" t="s">
        <v>259</v>
      </c>
      <c r="BA67" t="s"/>
      <c r="BB67" t="n">
        <v>7228193</v>
      </c>
      <c r="BC67" t="n">
        <v>25.282713</v>
      </c>
      <c r="BD67" t="n">
        <v>25.282713</v>
      </c>
    </row>
    <row r="68" spans="1:56">
      <c r="A68" t="s">
        <v>56</v>
      </c>
      <c r="B68" t="s">
        <v>57</v>
      </c>
      <c r="C68" t="s">
        <v>58</v>
      </c>
      <c r="D68" t="n">
        <v>1</v>
      </c>
      <c r="E68" t="s">
        <v>260</v>
      </c>
      <c r="F68" t="n">
        <v>3540129</v>
      </c>
      <c r="G68" t="s">
        <v>60</v>
      </c>
      <c r="H68" t="s">
        <v>61</v>
      </c>
      <c r="I68" t="s"/>
      <c r="J68" t="s">
        <v>62</v>
      </c>
      <c r="K68" t="n">
        <v>161.58</v>
      </c>
      <c r="L68" t="s"/>
      <c r="M68" t="s"/>
      <c r="N68" t="s">
        <v>63</v>
      </c>
      <c r="O68" t="s">
        <v>64</v>
      </c>
      <c r="P68" t="s">
        <v>260</v>
      </c>
      <c r="Q68" t="s"/>
      <c r="R68" t="s">
        <v>90</v>
      </c>
      <c r="S68" t="s">
        <v>261</v>
      </c>
      <c r="T68" t="s">
        <v>68</v>
      </c>
      <c r="U68" t="s"/>
      <c r="V68" t="s"/>
      <c r="W68" t="s">
        <v>69</v>
      </c>
      <c r="X68" t="s"/>
      <c r="Y68" t="s">
        <v>70</v>
      </c>
      <c r="Z68">
        <f>HYPERLINK("https://hotel-media.eclerx.com/savepage/tk_1546604304708567_sr_69.html","info")</f>
        <v/>
      </c>
      <c r="AA68" t="n">
        <v>574581</v>
      </c>
      <c r="AB68" t="s"/>
      <c r="AC68" t="s"/>
      <c r="AD68" t="s">
        <v>71</v>
      </c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n">
        <v>37</v>
      </c>
      <c r="AQ68" t="s">
        <v>72</v>
      </c>
      <c r="AR68" t="s"/>
      <c r="AS68" t="s"/>
      <c r="AT68" t="s">
        <v>73</v>
      </c>
      <c r="AU68" t="s"/>
      <c r="AV68" t="s"/>
      <c r="AW68" t="s"/>
      <c r="AX68" t="s"/>
      <c r="AY68" t="n">
        <v>3482839</v>
      </c>
      <c r="AZ68" t="s">
        <v>262</v>
      </c>
      <c r="BA68" t="s"/>
      <c r="BB68" t="n">
        <v>17756051</v>
      </c>
      <c r="BC68" t="n">
        <v>25.2803</v>
      </c>
      <c r="BD68" t="n">
        <v>25.2803</v>
      </c>
    </row>
    <row r="69" spans="1:56">
      <c r="A69" t="s">
        <v>56</v>
      </c>
      <c r="B69" t="s">
        <v>57</v>
      </c>
      <c r="C69" t="s">
        <v>58</v>
      </c>
      <c r="D69" t="n">
        <v>1</v>
      </c>
      <c r="E69" t="s">
        <v>263</v>
      </c>
      <c r="F69" t="n">
        <v>1948623</v>
      </c>
      <c r="G69" t="s">
        <v>60</v>
      </c>
      <c r="H69" t="s">
        <v>61</v>
      </c>
      <c r="I69" t="s"/>
      <c r="J69" t="s">
        <v>62</v>
      </c>
      <c r="K69" t="n">
        <v>360.08</v>
      </c>
      <c r="L69" t="s"/>
      <c r="M69" t="s"/>
      <c r="N69" t="s">
        <v>63</v>
      </c>
      <c r="O69" t="s">
        <v>64</v>
      </c>
      <c r="P69" t="s">
        <v>264</v>
      </c>
      <c r="Q69" t="s"/>
      <c r="R69" t="s">
        <v>66</v>
      </c>
      <c r="S69" t="s">
        <v>255</v>
      </c>
      <c r="T69" t="s">
        <v>68</v>
      </c>
      <c r="U69" t="s"/>
      <c r="V69" t="s"/>
      <c r="W69" t="s">
        <v>69</v>
      </c>
      <c r="X69" t="s"/>
      <c r="Y69" t="s">
        <v>70</v>
      </c>
      <c r="Z69">
        <f>HYPERLINK("https://hotel-media.eclerx.com/savepage/tk_15466043072330422_sr_69.html","info")</f>
        <v/>
      </c>
      <c r="AA69" t="n">
        <v>396922</v>
      </c>
      <c r="AB69" t="s"/>
      <c r="AC69" t="s"/>
      <c r="AD69" t="s">
        <v>71</v>
      </c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62</v>
      </c>
      <c r="AQ69" t="s">
        <v>72</v>
      </c>
      <c r="AR69" t="s"/>
      <c r="AS69" t="s"/>
      <c r="AT69" t="s">
        <v>73</v>
      </c>
      <c r="AU69" t="s"/>
      <c r="AV69" t="s"/>
      <c r="AW69" t="s"/>
      <c r="AX69" t="s"/>
      <c r="AY69" t="n">
        <v>2058161</v>
      </c>
      <c r="AZ69" t="s">
        <v>165</v>
      </c>
      <c r="BA69" t="s"/>
      <c r="BB69" t="n">
        <v>8485768</v>
      </c>
      <c r="BC69" t="n">
        <v>25.287591</v>
      </c>
      <c r="BD69" t="n">
        <v>25.287591</v>
      </c>
    </row>
    <row r="70" spans="1:56">
      <c r="A70" t="s">
        <v>56</v>
      </c>
      <c r="B70" t="s">
        <v>57</v>
      </c>
      <c r="C70" t="s">
        <v>58</v>
      </c>
      <c r="D70" t="n">
        <v>1</v>
      </c>
      <c r="E70" t="s">
        <v>265</v>
      </c>
      <c r="F70" t="n">
        <v>1812171</v>
      </c>
      <c r="G70" t="s">
        <v>60</v>
      </c>
      <c r="H70" t="s">
        <v>61</v>
      </c>
      <c r="I70" t="s"/>
      <c r="J70" t="s">
        <v>62</v>
      </c>
      <c r="K70" t="n">
        <v>932.53</v>
      </c>
      <c r="L70" t="s"/>
      <c r="M70" t="s"/>
      <c r="N70" t="s">
        <v>63</v>
      </c>
      <c r="O70" t="s">
        <v>64</v>
      </c>
      <c r="P70" t="s">
        <v>266</v>
      </c>
      <c r="Q70" t="s"/>
      <c r="R70" t="s">
        <v>66</v>
      </c>
      <c r="S70" t="s">
        <v>267</v>
      </c>
      <c r="T70" t="s">
        <v>68</v>
      </c>
      <c r="U70" t="s"/>
      <c r="V70" t="s"/>
      <c r="W70" t="s">
        <v>69</v>
      </c>
      <c r="X70" t="s"/>
      <c r="Y70" t="s">
        <v>70</v>
      </c>
      <c r="Z70">
        <f>HYPERLINK("https://hotel-media.eclerx.com/savepage/tk_15466043014957929_sr_69.html","info")</f>
        <v/>
      </c>
      <c r="AA70" t="n">
        <v>385496</v>
      </c>
      <c r="AB70" t="s"/>
      <c r="AC70" t="s"/>
      <c r="AD70" t="s">
        <v>71</v>
      </c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n">
        <v>5</v>
      </c>
      <c r="AQ70" t="s">
        <v>72</v>
      </c>
      <c r="AR70" t="s"/>
      <c r="AS70" t="s"/>
      <c r="AT70" t="s">
        <v>73</v>
      </c>
      <c r="AU70" t="s"/>
      <c r="AV70" t="s"/>
      <c r="AW70" t="s"/>
      <c r="AX70" t="s"/>
      <c r="AY70" t="n">
        <v>1832538</v>
      </c>
      <c r="AZ70" t="s">
        <v>268</v>
      </c>
      <c r="BA70" t="s"/>
      <c r="BB70" t="n">
        <v>7428398</v>
      </c>
      <c r="BC70" t="n">
        <v>25.294032</v>
      </c>
      <c r="BD70" t="n">
        <v>25.294032</v>
      </c>
    </row>
    <row r="71" spans="1:56">
      <c r="A71" t="s">
        <v>56</v>
      </c>
      <c r="B71" t="s">
        <v>57</v>
      </c>
      <c r="C71" t="s">
        <v>58</v>
      </c>
      <c r="D71" t="n">
        <v>1</v>
      </c>
      <c r="E71" t="s">
        <v>269</v>
      </c>
      <c r="F71" t="n">
        <v>3599937</v>
      </c>
      <c r="G71" t="s">
        <v>60</v>
      </c>
      <c r="H71" t="s">
        <v>61</v>
      </c>
      <c r="I71" t="s"/>
      <c r="J71" t="s">
        <v>62</v>
      </c>
      <c r="K71" t="n">
        <v>193.89</v>
      </c>
      <c r="L71" t="s"/>
      <c r="M71" t="s"/>
      <c r="N71" t="s">
        <v>63</v>
      </c>
      <c r="O71" t="s">
        <v>64</v>
      </c>
      <c r="P71" t="s">
        <v>270</v>
      </c>
      <c r="Q71" t="s"/>
      <c r="R71" t="s">
        <v>75</v>
      </c>
      <c r="S71" t="s">
        <v>189</v>
      </c>
      <c r="T71" t="s">
        <v>68</v>
      </c>
      <c r="U71" t="s"/>
      <c r="V71" t="s"/>
      <c r="W71" t="s">
        <v>69</v>
      </c>
      <c r="X71" t="s"/>
      <c r="Y71" t="s">
        <v>70</v>
      </c>
      <c r="Z71">
        <f>HYPERLINK("https://hotel-media.eclerx.com/savepage/tk_15466043081436958_sr_69.html","info")</f>
        <v/>
      </c>
      <c r="AA71" t="n">
        <v>286964</v>
      </c>
      <c r="AB71" t="s"/>
      <c r="AC71" t="s"/>
      <c r="AD71" t="s">
        <v>71</v>
      </c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n">
        <v>71</v>
      </c>
      <c r="AQ71" t="s">
        <v>72</v>
      </c>
      <c r="AR71" t="s"/>
      <c r="AS71" t="s"/>
      <c r="AT71" t="s">
        <v>73</v>
      </c>
      <c r="AU71" t="s"/>
      <c r="AV71" t="s"/>
      <c r="AW71" t="s"/>
      <c r="AX71" t="s"/>
      <c r="AY71" t="n">
        <v>2916954</v>
      </c>
      <c r="AZ71" t="s">
        <v>271</v>
      </c>
      <c r="BA71" t="s"/>
      <c r="BB71" t="n">
        <v>4724258</v>
      </c>
      <c r="BC71" t="n">
        <v>25.272204</v>
      </c>
      <c r="BD71" t="n">
        <v>25.272204</v>
      </c>
    </row>
    <row r="72" spans="1:56">
      <c r="A72" t="s">
        <v>56</v>
      </c>
      <c r="B72" t="s">
        <v>57</v>
      </c>
      <c r="C72" t="s">
        <v>58</v>
      </c>
      <c r="D72" t="n">
        <v>1</v>
      </c>
      <c r="E72" t="s">
        <v>272</v>
      </c>
      <c r="F72" t="n">
        <v>949259</v>
      </c>
      <c r="G72" t="s">
        <v>60</v>
      </c>
      <c r="H72" t="s">
        <v>61</v>
      </c>
      <c r="I72" t="s"/>
      <c r="J72" t="s">
        <v>62</v>
      </c>
      <c r="K72" t="n">
        <v>304.69</v>
      </c>
      <c r="L72" t="s"/>
      <c r="M72" t="s"/>
      <c r="N72" t="s">
        <v>63</v>
      </c>
      <c r="O72" t="s">
        <v>64</v>
      </c>
      <c r="P72" t="s">
        <v>273</v>
      </c>
      <c r="Q72" t="s"/>
      <c r="R72" t="s">
        <v>75</v>
      </c>
      <c r="S72" t="s">
        <v>274</v>
      </c>
      <c r="T72" t="s">
        <v>68</v>
      </c>
      <c r="U72" t="s"/>
      <c r="V72" t="s"/>
      <c r="W72" t="s">
        <v>69</v>
      </c>
      <c r="X72" t="s"/>
      <c r="Y72" t="s">
        <v>70</v>
      </c>
      <c r="Z72">
        <f>HYPERLINK("https://hotel-media.eclerx.com/savepage/tk_15466043060322845_sr_69.html","info")</f>
        <v/>
      </c>
      <c r="AA72" t="n">
        <v>170306</v>
      </c>
      <c r="AB72" t="s"/>
      <c r="AC72" t="s"/>
      <c r="AD72" t="s">
        <v>71</v>
      </c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n">
        <v>50</v>
      </c>
      <c r="AQ72" t="s">
        <v>72</v>
      </c>
      <c r="AR72" t="s"/>
      <c r="AS72" t="s"/>
      <c r="AT72" t="s">
        <v>73</v>
      </c>
      <c r="AU72" t="s"/>
      <c r="AV72" t="s"/>
      <c r="AW72" t="s"/>
      <c r="AX72" t="s"/>
      <c r="AY72" t="n">
        <v>882195</v>
      </c>
      <c r="AZ72" t="s">
        <v>275</v>
      </c>
      <c r="BA72" t="s"/>
      <c r="BB72" t="n">
        <v>3066015</v>
      </c>
      <c r="BC72" t="n">
        <v>25.264435</v>
      </c>
      <c r="BD72" t="n">
        <v>25.264435</v>
      </c>
    </row>
    <row r="73" spans="1:56">
      <c r="A73" t="s">
        <v>56</v>
      </c>
      <c r="B73" t="s">
        <v>57</v>
      </c>
      <c r="C73" t="s">
        <v>58</v>
      </c>
      <c r="D73" t="n">
        <v>1</v>
      </c>
      <c r="E73" t="s">
        <v>276</v>
      </c>
      <c r="F73" t="n">
        <v>592214</v>
      </c>
      <c r="G73" t="s">
        <v>60</v>
      </c>
      <c r="H73" t="s">
        <v>61</v>
      </c>
      <c r="I73" t="s"/>
      <c r="J73" t="s">
        <v>62</v>
      </c>
      <c r="K73" t="n">
        <v>844.8099999999999</v>
      </c>
      <c r="L73" t="s"/>
      <c r="M73" t="s"/>
      <c r="N73" t="s">
        <v>63</v>
      </c>
      <c r="O73" t="s">
        <v>64</v>
      </c>
      <c r="P73" t="s">
        <v>276</v>
      </c>
      <c r="Q73" t="s"/>
      <c r="R73" t="s">
        <v>66</v>
      </c>
      <c r="S73" t="s">
        <v>277</v>
      </c>
      <c r="T73" t="s">
        <v>68</v>
      </c>
      <c r="U73" t="s"/>
      <c r="V73" t="s"/>
      <c r="W73" t="s">
        <v>69</v>
      </c>
      <c r="X73" t="s"/>
      <c r="Y73" t="s">
        <v>70</v>
      </c>
      <c r="Z73">
        <f>HYPERLINK("https://hotel-media.eclerx.com/savepage/tk_15466043028981845_sr_69.html","info")</f>
        <v/>
      </c>
      <c r="AA73" t="n">
        <v>128867</v>
      </c>
      <c r="AB73" t="s"/>
      <c r="AC73" t="s"/>
      <c r="AD73" t="s">
        <v>71</v>
      </c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19</v>
      </c>
      <c r="AQ73" t="s">
        <v>72</v>
      </c>
      <c r="AR73" t="s"/>
      <c r="AS73" t="s"/>
      <c r="AT73" t="s">
        <v>73</v>
      </c>
      <c r="AU73" t="s"/>
      <c r="AV73" t="s"/>
      <c r="AW73" t="s"/>
      <c r="AX73" t="s"/>
      <c r="AY73" t="n">
        <v>731496</v>
      </c>
      <c r="AZ73" t="s">
        <v>278</v>
      </c>
      <c r="BA73" t="s"/>
      <c r="BB73" t="n">
        <v>2319245</v>
      </c>
      <c r="BC73" t="n">
        <v>25.376948</v>
      </c>
      <c r="BD73" t="n">
        <v>25.376948</v>
      </c>
    </row>
    <row r="74" spans="1:56">
      <c r="A74" t="s">
        <v>56</v>
      </c>
      <c r="B74" t="s">
        <v>57</v>
      </c>
      <c r="C74" t="s">
        <v>58</v>
      </c>
      <c r="D74" t="n">
        <v>1</v>
      </c>
      <c r="E74" t="s">
        <v>279</v>
      </c>
      <c r="F74" t="n">
        <v>-1</v>
      </c>
      <c r="G74" t="s">
        <v>60</v>
      </c>
      <c r="H74" t="s">
        <v>61</v>
      </c>
      <c r="I74" t="s"/>
      <c r="J74" t="s">
        <v>62</v>
      </c>
      <c r="K74" t="n">
        <v>216.97</v>
      </c>
      <c r="L74" t="s"/>
      <c r="M74" t="s"/>
      <c r="N74" t="s">
        <v>63</v>
      </c>
      <c r="O74" t="s">
        <v>64</v>
      </c>
      <c r="P74" t="s">
        <v>279</v>
      </c>
      <c r="Q74" t="s"/>
      <c r="R74" t="s">
        <v>132</v>
      </c>
      <c r="S74" t="s">
        <v>121</v>
      </c>
      <c r="T74" t="s">
        <v>68</v>
      </c>
      <c r="U74" t="s"/>
      <c r="V74" t="s"/>
      <c r="W74" t="s">
        <v>69</v>
      </c>
      <c r="X74" t="s"/>
      <c r="Y74" t="s">
        <v>70</v>
      </c>
      <c r="Z74">
        <f>HYPERLINK("https://hotel-media.eclerx.com/savepage/tk_15466043073327897_sr_69.html","info")</f>
        <v/>
      </c>
      <c r="AA74" t="n">
        <v>-8979394</v>
      </c>
      <c r="AB74" t="s"/>
      <c r="AC74" t="s"/>
      <c r="AD74" t="s">
        <v>71</v>
      </c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63</v>
      </c>
      <c r="AQ74" t="s">
        <v>72</v>
      </c>
      <c r="AR74" t="s"/>
      <c r="AS74" t="s"/>
      <c r="AT74" t="s">
        <v>73</v>
      </c>
      <c r="AU74" t="s"/>
      <c r="AV74" t="s"/>
      <c r="AW74" t="s"/>
      <c r="AX74" t="s"/>
      <c r="AY74" t="n">
        <v>8979394</v>
      </c>
      <c r="AZ74" t="s"/>
      <c r="BA74" t="s"/>
      <c r="BB74" t="n">
        <v>6900800</v>
      </c>
      <c r="BC74" t="s"/>
      <c r="BD74" t="s"/>
    </row>
    <row r="75" spans="1:56">
      <c r="A75" t="s">
        <v>56</v>
      </c>
      <c r="B75" t="s">
        <v>57</v>
      </c>
      <c r="C75" t="s">
        <v>58</v>
      </c>
      <c r="D75" t="n">
        <v>1</v>
      </c>
      <c r="E75" t="s">
        <v>280</v>
      </c>
      <c r="F75" t="n">
        <v>594924</v>
      </c>
      <c r="G75" t="s">
        <v>60</v>
      </c>
      <c r="H75" t="s">
        <v>61</v>
      </c>
      <c r="I75" t="s"/>
      <c r="J75" t="s">
        <v>62</v>
      </c>
      <c r="K75" t="n">
        <v>350.85</v>
      </c>
      <c r="L75" t="s"/>
      <c r="M75" t="s"/>
      <c r="N75" t="s">
        <v>63</v>
      </c>
      <c r="O75" t="s">
        <v>64</v>
      </c>
      <c r="P75" t="s">
        <v>281</v>
      </c>
      <c r="Q75" t="s"/>
      <c r="R75" t="s">
        <v>66</v>
      </c>
      <c r="S75" t="s">
        <v>282</v>
      </c>
      <c r="T75" t="s">
        <v>68</v>
      </c>
      <c r="U75" t="s"/>
      <c r="V75" t="s"/>
      <c r="W75" t="s">
        <v>69</v>
      </c>
      <c r="X75" t="s"/>
      <c r="Y75" t="s">
        <v>70</v>
      </c>
      <c r="Z75">
        <f>HYPERLINK("https://hotel-media.eclerx.com/savepage/tk_15466043035991573_sr_69.html","info")</f>
        <v/>
      </c>
      <c r="AA75" t="n">
        <v>59448</v>
      </c>
      <c r="AB75" t="s"/>
      <c r="AC75" t="s"/>
      <c r="AD75" t="s">
        <v>71</v>
      </c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n">
        <v>26</v>
      </c>
      <c r="AQ75" t="s">
        <v>72</v>
      </c>
      <c r="AR75" t="s"/>
      <c r="AS75" t="s"/>
      <c r="AT75" t="s">
        <v>73</v>
      </c>
      <c r="AU75" t="s"/>
      <c r="AV75" t="s"/>
      <c r="AW75" t="s"/>
      <c r="AX75" t="s"/>
      <c r="AY75" t="n">
        <v>759772</v>
      </c>
      <c r="AZ75" t="s">
        <v>283</v>
      </c>
      <c r="BA75" t="s"/>
      <c r="BB75" t="n">
        <v>1447884</v>
      </c>
      <c r="BC75" t="n">
        <v>25.29166</v>
      </c>
      <c r="BD75" t="n">
        <v>25.29166</v>
      </c>
    </row>
    <row r="76" spans="1:56">
      <c r="A76" t="s">
        <v>56</v>
      </c>
      <c r="B76" t="s">
        <v>57</v>
      </c>
      <c r="C76" t="s">
        <v>58</v>
      </c>
      <c r="D76" t="n">
        <v>1</v>
      </c>
      <c r="E76" t="s">
        <v>284</v>
      </c>
      <c r="F76" t="n">
        <v>-1</v>
      </c>
      <c r="G76" t="s">
        <v>60</v>
      </c>
      <c r="H76" t="s">
        <v>61</v>
      </c>
      <c r="I76" t="s"/>
      <c r="J76" t="s">
        <v>62</v>
      </c>
      <c r="K76" t="n">
        <v>378.55</v>
      </c>
      <c r="L76" t="s"/>
      <c r="M76" t="s"/>
      <c r="N76" t="s">
        <v>63</v>
      </c>
      <c r="O76" t="s">
        <v>64</v>
      </c>
      <c r="P76" t="s">
        <v>284</v>
      </c>
      <c r="Q76" t="s"/>
      <c r="R76" t="s">
        <v>75</v>
      </c>
      <c r="S76" t="s">
        <v>285</v>
      </c>
      <c r="T76" t="s">
        <v>68</v>
      </c>
      <c r="U76" t="s"/>
      <c r="V76" t="s"/>
      <c r="W76" t="s">
        <v>69</v>
      </c>
      <c r="X76" t="s"/>
      <c r="Y76" t="s">
        <v>70</v>
      </c>
      <c r="Z76">
        <f>HYPERLINK("https://hotel-media.eclerx.com/savepage/tk_15466043070367386_sr_69.html","info")</f>
        <v/>
      </c>
      <c r="AA76" t="n">
        <v>-4952988</v>
      </c>
      <c r="AB76" t="s"/>
      <c r="AC76" t="s"/>
      <c r="AD76" t="s">
        <v>71</v>
      </c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n">
        <v>60</v>
      </c>
      <c r="AQ76" t="s">
        <v>72</v>
      </c>
      <c r="AR76" t="s"/>
      <c r="AS76" t="s"/>
      <c r="AT76" t="s">
        <v>73</v>
      </c>
      <c r="AU76" t="s"/>
      <c r="AV76" t="s"/>
      <c r="AW76" t="s"/>
      <c r="AX76" t="s"/>
      <c r="AY76" t="n">
        <v>4952988</v>
      </c>
      <c r="AZ76" t="s">
        <v>286</v>
      </c>
      <c r="BA76" t="s"/>
      <c r="BB76" t="n">
        <v>16100732</v>
      </c>
      <c r="BC76" t="n">
        <v>25.32609</v>
      </c>
      <c r="BD76" t="n">
        <v>25.32609</v>
      </c>
    </row>
    <row r="77" spans="1:56">
      <c r="A77" t="s">
        <v>56</v>
      </c>
      <c r="B77" t="s">
        <v>57</v>
      </c>
      <c r="C77" t="s">
        <v>58</v>
      </c>
      <c r="D77" t="n">
        <v>1</v>
      </c>
      <c r="E77" t="s">
        <v>287</v>
      </c>
      <c r="F77" t="n">
        <v>1353486</v>
      </c>
      <c r="G77" t="s">
        <v>60</v>
      </c>
      <c r="H77" t="s">
        <v>61</v>
      </c>
      <c r="I77" t="s"/>
      <c r="J77" t="s">
        <v>62</v>
      </c>
      <c r="K77" t="n">
        <v>230.82</v>
      </c>
      <c r="L77" t="s"/>
      <c r="M77" t="s"/>
      <c r="N77" t="s">
        <v>63</v>
      </c>
      <c r="O77" t="s">
        <v>64</v>
      </c>
      <c r="P77" t="s">
        <v>288</v>
      </c>
      <c r="Q77" t="s"/>
      <c r="R77" t="s">
        <v>75</v>
      </c>
      <c r="S77" t="s">
        <v>289</v>
      </c>
      <c r="T77" t="s">
        <v>68</v>
      </c>
      <c r="U77" t="s"/>
      <c r="V77" t="s"/>
      <c r="W77" t="s">
        <v>69</v>
      </c>
      <c r="X77" t="s"/>
      <c r="Y77" t="s">
        <v>70</v>
      </c>
      <c r="Z77">
        <f>HYPERLINK("https://hotel-media.eclerx.com/savepage/tk_1546604304807444_sr_69.html","info")</f>
        <v/>
      </c>
      <c r="AA77" t="n">
        <v>199404</v>
      </c>
      <c r="AB77" t="s"/>
      <c r="AC77" t="s"/>
      <c r="AD77" t="s">
        <v>71</v>
      </c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n">
        <v>38</v>
      </c>
      <c r="AQ77" t="s">
        <v>72</v>
      </c>
      <c r="AR77" t="s"/>
      <c r="AS77" t="s"/>
      <c r="AT77" t="s">
        <v>73</v>
      </c>
      <c r="AU77" t="s"/>
      <c r="AV77" t="s"/>
      <c r="AW77" t="s"/>
      <c r="AX77" t="s"/>
      <c r="AY77" t="n">
        <v>6138562</v>
      </c>
      <c r="AZ77" t="s">
        <v>290</v>
      </c>
      <c r="BA77" t="s"/>
      <c r="BB77" t="n">
        <v>6005096</v>
      </c>
      <c r="BC77" t="n">
        <v>25.28915</v>
      </c>
      <c r="BD77" t="n">
        <v>25.28915</v>
      </c>
    </row>
    <row r="78" spans="1:56">
      <c r="A78" t="s">
        <v>56</v>
      </c>
      <c r="B78" t="s">
        <v>57</v>
      </c>
      <c r="C78" t="s">
        <v>58</v>
      </c>
      <c r="D78" t="n">
        <v>1</v>
      </c>
      <c r="E78" t="s">
        <v>291</v>
      </c>
      <c r="F78" t="n">
        <v>748356</v>
      </c>
      <c r="G78" t="s">
        <v>60</v>
      </c>
      <c r="H78" t="s">
        <v>61</v>
      </c>
      <c r="I78" t="s"/>
      <c r="J78" t="s">
        <v>62</v>
      </c>
      <c r="K78" t="n">
        <v>276.99</v>
      </c>
      <c r="L78" t="s"/>
      <c r="M78" t="s"/>
      <c r="N78" t="s">
        <v>63</v>
      </c>
      <c r="O78" t="s">
        <v>64</v>
      </c>
      <c r="P78" t="s">
        <v>291</v>
      </c>
      <c r="Q78" t="s"/>
      <c r="R78" t="s">
        <v>75</v>
      </c>
      <c r="S78" t="s">
        <v>93</v>
      </c>
      <c r="T78" t="s">
        <v>68</v>
      </c>
      <c r="U78" t="s"/>
      <c r="V78" t="s"/>
      <c r="W78" t="s">
        <v>69</v>
      </c>
      <c r="X78" t="s"/>
      <c r="Y78" t="s">
        <v>70</v>
      </c>
      <c r="Z78">
        <f>HYPERLINK("https://hotel-media.eclerx.com/savepage/tk_15466043087376943_sr_69.html","info")</f>
        <v/>
      </c>
      <c r="AA78" t="n">
        <v>150809</v>
      </c>
      <c r="AB78" t="s"/>
      <c r="AC78" t="s"/>
      <c r="AD78" t="s">
        <v>71</v>
      </c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n">
        <v>77</v>
      </c>
      <c r="AQ78" t="s">
        <v>72</v>
      </c>
      <c r="AR78" t="s"/>
      <c r="AS78" t="s"/>
      <c r="AT78" t="s">
        <v>73</v>
      </c>
      <c r="AU78" t="s"/>
      <c r="AV78" t="s"/>
      <c r="AW78" t="s"/>
      <c r="AX78" t="s"/>
      <c r="AY78" t="n">
        <v>1971363</v>
      </c>
      <c r="AZ78" t="s">
        <v>292</v>
      </c>
      <c r="BA78" t="s"/>
      <c r="BB78" t="n">
        <v>10911889</v>
      </c>
      <c r="BC78" t="n">
        <v>25.289521</v>
      </c>
      <c r="BD78" t="n">
        <v>25.289521</v>
      </c>
    </row>
    <row r="79" spans="1:56">
      <c r="A79" t="s">
        <v>56</v>
      </c>
      <c r="B79" t="s">
        <v>57</v>
      </c>
      <c r="C79" t="s">
        <v>58</v>
      </c>
      <c r="D79" t="n">
        <v>1</v>
      </c>
      <c r="E79" t="s">
        <v>293</v>
      </c>
      <c r="F79" t="n">
        <v>-1</v>
      </c>
      <c r="G79" t="s">
        <v>60</v>
      </c>
      <c r="H79" t="s">
        <v>61</v>
      </c>
      <c r="I79" t="s"/>
      <c r="J79" t="s">
        <v>62</v>
      </c>
      <c r="K79" t="n">
        <v>300.07</v>
      </c>
      <c r="L79" t="s"/>
      <c r="M79" t="s"/>
      <c r="N79" t="s">
        <v>63</v>
      </c>
      <c r="O79" t="s">
        <v>64</v>
      </c>
      <c r="P79" t="s">
        <v>293</v>
      </c>
      <c r="Q79" t="s"/>
      <c r="R79" t="s">
        <v>132</v>
      </c>
      <c r="S79" t="s">
        <v>108</v>
      </c>
      <c r="T79" t="s">
        <v>68</v>
      </c>
      <c r="U79" t="s"/>
      <c r="V79" t="s"/>
      <c r="W79" t="s">
        <v>69</v>
      </c>
      <c r="X79" t="s"/>
      <c r="Y79" t="s">
        <v>70</v>
      </c>
      <c r="Z79">
        <f>HYPERLINK("https://hotel-media.eclerx.com/savepage/tk_15466043101609776_sr_69.html","info")</f>
        <v/>
      </c>
      <c r="AA79" t="n">
        <v>-731453</v>
      </c>
      <c r="AB79" t="s"/>
      <c r="AC79" t="s"/>
      <c r="AD79" t="s">
        <v>71</v>
      </c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91</v>
      </c>
      <c r="AQ79" t="s">
        <v>72</v>
      </c>
      <c r="AR79" t="s"/>
      <c r="AS79" t="s"/>
      <c r="AT79" t="s">
        <v>73</v>
      </c>
      <c r="AU79" t="s"/>
      <c r="AV79" t="s"/>
      <c r="AW79" t="s"/>
      <c r="AX79" t="s"/>
      <c r="AY79" t="n">
        <v>731453</v>
      </c>
      <c r="AZ79" t="s">
        <v>294</v>
      </c>
      <c r="BA79" t="s"/>
      <c r="BB79" t="n">
        <v>1886859</v>
      </c>
      <c r="BC79" t="n">
        <v>25.27242</v>
      </c>
      <c r="BD79" t="n">
        <v>25.27242</v>
      </c>
    </row>
    <row r="80" spans="1:56">
      <c r="A80" t="s">
        <v>56</v>
      </c>
      <c r="B80" t="s">
        <v>57</v>
      </c>
      <c r="C80" t="s">
        <v>58</v>
      </c>
      <c r="D80" t="n">
        <v>1</v>
      </c>
      <c r="E80" t="s">
        <v>295</v>
      </c>
      <c r="F80" t="n">
        <v>748352</v>
      </c>
      <c r="G80" t="s">
        <v>60</v>
      </c>
      <c r="H80" t="s">
        <v>61</v>
      </c>
      <c r="I80" t="s"/>
      <c r="J80" t="s">
        <v>62</v>
      </c>
      <c r="K80" t="n">
        <v>193.89</v>
      </c>
      <c r="L80" t="s"/>
      <c r="M80" t="s"/>
      <c r="N80" t="s">
        <v>63</v>
      </c>
      <c r="O80" t="s">
        <v>64</v>
      </c>
      <c r="P80" t="s">
        <v>296</v>
      </c>
      <c r="Q80" t="s"/>
      <c r="R80" t="s">
        <v>75</v>
      </c>
      <c r="S80" t="s">
        <v>189</v>
      </c>
      <c r="T80" t="s">
        <v>68</v>
      </c>
      <c r="U80" t="s"/>
      <c r="V80" t="s"/>
      <c r="W80" t="s">
        <v>69</v>
      </c>
      <c r="X80" t="s"/>
      <c r="Y80" t="s">
        <v>70</v>
      </c>
      <c r="Z80">
        <f>HYPERLINK("https://hotel-media.eclerx.com/savepage/tk_15466043099629018_sr_69.html","info")</f>
        <v/>
      </c>
      <c r="AA80" t="n">
        <v>143323</v>
      </c>
      <c r="AB80" t="s"/>
      <c r="AC80" t="s"/>
      <c r="AD80" t="s">
        <v>71</v>
      </c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89</v>
      </c>
      <c r="AQ80" t="s">
        <v>72</v>
      </c>
      <c r="AR80" t="s"/>
      <c r="AS80" t="s"/>
      <c r="AT80" t="s">
        <v>73</v>
      </c>
      <c r="AU80" t="s"/>
      <c r="AV80" t="s"/>
      <c r="AW80" t="s"/>
      <c r="AX80" t="s"/>
      <c r="AY80" t="n">
        <v>1450362</v>
      </c>
      <c r="AZ80" t="s">
        <v>297</v>
      </c>
      <c r="BA80" t="s"/>
      <c r="BB80" t="n">
        <v>3478854</v>
      </c>
      <c r="BC80" t="n">
        <v>25.28031</v>
      </c>
      <c r="BD80" t="n">
        <v>25.28031</v>
      </c>
    </row>
    <row r="81" spans="1:56">
      <c r="A81" t="s">
        <v>56</v>
      </c>
      <c r="B81" t="s">
        <v>57</v>
      </c>
      <c r="C81" t="s">
        <v>58</v>
      </c>
      <c r="D81" t="n">
        <v>1</v>
      </c>
      <c r="E81" t="s">
        <v>298</v>
      </c>
      <c r="F81" t="n">
        <v>6311788</v>
      </c>
      <c r="G81" t="s">
        <v>60</v>
      </c>
      <c r="H81" t="s">
        <v>61</v>
      </c>
      <c r="I81" t="s"/>
      <c r="J81" t="s">
        <v>62</v>
      </c>
      <c r="K81" t="n">
        <v>198.51</v>
      </c>
      <c r="L81" t="s"/>
      <c r="M81" t="s"/>
      <c r="N81" t="s">
        <v>63</v>
      </c>
      <c r="O81" t="s">
        <v>64</v>
      </c>
      <c r="P81" t="s">
        <v>299</v>
      </c>
      <c r="Q81" t="s"/>
      <c r="R81" t="s">
        <v>90</v>
      </c>
      <c r="S81" t="s">
        <v>300</v>
      </c>
      <c r="T81" t="s">
        <v>68</v>
      </c>
      <c r="U81" t="s"/>
      <c r="V81" t="s"/>
      <c r="W81" t="s">
        <v>69</v>
      </c>
      <c r="X81" t="s"/>
      <c r="Y81" t="s">
        <v>70</v>
      </c>
      <c r="Z81">
        <f>HYPERLINK("https://hotel-media.eclerx.com/savepage/tk_15466043084441154_sr_69.html","info")</f>
        <v/>
      </c>
      <c r="AA81" t="n">
        <v>591583</v>
      </c>
      <c r="AB81" t="s"/>
      <c r="AC81" t="s"/>
      <c r="AD81" t="s">
        <v>71</v>
      </c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74</v>
      </c>
      <c r="AQ81" t="s">
        <v>72</v>
      </c>
      <c r="AR81" t="s"/>
      <c r="AS81" t="s"/>
      <c r="AT81" t="s">
        <v>73</v>
      </c>
      <c r="AU81" t="s"/>
      <c r="AV81" t="s"/>
      <c r="AW81" t="s"/>
      <c r="AX81" t="s"/>
      <c r="AY81" t="n">
        <v>3807329</v>
      </c>
      <c r="AZ81" t="s">
        <v>301</v>
      </c>
      <c r="BA81" t="s"/>
      <c r="BB81" t="n">
        <v>18618818</v>
      </c>
      <c r="BC81" t="n">
        <v>25.26662</v>
      </c>
      <c r="BD81" t="n">
        <v>25.26662</v>
      </c>
    </row>
    <row r="82" spans="1:56">
      <c r="A82" t="s">
        <v>56</v>
      </c>
      <c r="B82" t="s">
        <v>57</v>
      </c>
      <c r="C82" t="s">
        <v>58</v>
      </c>
      <c r="D82" t="n">
        <v>1</v>
      </c>
      <c r="E82" t="s">
        <v>302</v>
      </c>
      <c r="F82" t="n">
        <v>1864392</v>
      </c>
      <c r="G82" t="s">
        <v>60</v>
      </c>
      <c r="H82" t="s">
        <v>61</v>
      </c>
      <c r="I82" t="s"/>
      <c r="J82" t="s">
        <v>62</v>
      </c>
      <c r="K82" t="n">
        <v>318.54</v>
      </c>
      <c r="L82" t="s"/>
      <c r="M82" t="s"/>
      <c r="N82" t="s">
        <v>63</v>
      </c>
      <c r="O82" t="s">
        <v>64</v>
      </c>
      <c r="P82" t="s">
        <v>302</v>
      </c>
      <c r="Q82" t="s"/>
      <c r="R82" t="s">
        <v>75</v>
      </c>
      <c r="S82" t="s">
        <v>161</v>
      </c>
      <c r="T82" t="s">
        <v>68</v>
      </c>
      <c r="U82" t="s"/>
      <c r="V82" t="s"/>
      <c r="W82" t="s">
        <v>69</v>
      </c>
      <c r="X82" t="s"/>
      <c r="Y82" t="s">
        <v>70</v>
      </c>
      <c r="Z82">
        <f>HYPERLINK("https://hotel-media.eclerx.com/savepage/tk_15466043018022082_sr_69.html","info")</f>
        <v/>
      </c>
      <c r="AA82" t="n">
        <v>391124</v>
      </c>
      <c r="AB82" t="s"/>
      <c r="AC82" t="s"/>
      <c r="AD82" t="s">
        <v>71</v>
      </c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8</v>
      </c>
      <c r="AQ82" t="s">
        <v>72</v>
      </c>
      <c r="AR82" t="s"/>
      <c r="AS82" t="s"/>
      <c r="AT82" t="s">
        <v>73</v>
      </c>
      <c r="AU82" t="s"/>
      <c r="AV82" t="s"/>
      <c r="AW82" t="s"/>
      <c r="AX82" t="s"/>
      <c r="AY82" t="n">
        <v>1615086</v>
      </c>
      <c r="AZ82" t="s">
        <v>303</v>
      </c>
      <c r="BA82" t="s"/>
      <c r="BB82" t="n">
        <v>177887</v>
      </c>
      <c r="BC82" t="n">
        <v>25.272578</v>
      </c>
      <c r="BD82" t="n">
        <v>25.272578</v>
      </c>
    </row>
    <row r="83" spans="1:56">
      <c r="A83" t="s">
        <v>56</v>
      </c>
      <c r="B83" t="s">
        <v>57</v>
      </c>
      <c r="C83" t="s">
        <v>58</v>
      </c>
      <c r="D83" t="n">
        <v>1</v>
      </c>
      <c r="E83" t="s">
        <v>304</v>
      </c>
      <c r="F83" t="n">
        <v>5506732</v>
      </c>
      <c r="G83" t="s">
        <v>60</v>
      </c>
      <c r="H83" t="s">
        <v>61</v>
      </c>
      <c r="I83" t="s"/>
      <c r="J83" t="s">
        <v>62</v>
      </c>
      <c r="K83" t="n">
        <v>590.91</v>
      </c>
      <c r="L83" t="s"/>
      <c r="M83" t="s"/>
      <c r="N83" t="s">
        <v>63</v>
      </c>
      <c r="O83" t="s">
        <v>64</v>
      </c>
      <c r="P83" t="s">
        <v>304</v>
      </c>
      <c r="Q83" t="s"/>
      <c r="R83" t="s">
        <v>66</v>
      </c>
      <c r="S83" t="s">
        <v>305</v>
      </c>
      <c r="T83" t="s">
        <v>68</v>
      </c>
      <c r="U83" t="s"/>
      <c r="V83" t="s"/>
      <c r="W83" t="s">
        <v>69</v>
      </c>
      <c r="X83" t="s"/>
      <c r="Y83" t="s">
        <v>70</v>
      </c>
      <c r="Z83">
        <f>HYPERLINK("https://hotel-media.eclerx.com/savepage/tk_1546604304500921_sr_69.html","info")</f>
        <v/>
      </c>
      <c r="AA83" t="n">
        <v>617292</v>
      </c>
      <c r="AB83" t="s"/>
      <c r="AC83" t="s"/>
      <c r="AD83" t="s">
        <v>71</v>
      </c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n">
        <v>35</v>
      </c>
      <c r="AQ83" t="s">
        <v>72</v>
      </c>
      <c r="AR83" t="s"/>
      <c r="AS83" t="s"/>
      <c r="AT83" t="s">
        <v>73</v>
      </c>
      <c r="AU83" t="s"/>
      <c r="AV83" t="s"/>
      <c r="AW83" t="s"/>
      <c r="AX83" t="s"/>
      <c r="AY83" t="n">
        <v>4773838</v>
      </c>
      <c r="AZ83" t="s">
        <v>306</v>
      </c>
      <c r="BA83" t="s"/>
      <c r="BB83" t="n">
        <v>17171303</v>
      </c>
      <c r="BC83" t="n">
        <v>25.37582</v>
      </c>
      <c r="BD83" t="n">
        <v>25.37582</v>
      </c>
    </row>
    <row r="84" spans="1:56">
      <c r="A84" t="s">
        <v>56</v>
      </c>
      <c r="B84" t="s">
        <v>57</v>
      </c>
      <c r="C84" t="s">
        <v>58</v>
      </c>
      <c r="D84" t="n">
        <v>1</v>
      </c>
      <c r="E84" t="s">
        <v>307</v>
      </c>
      <c r="F84" t="n">
        <v>912172</v>
      </c>
      <c r="G84" t="s">
        <v>60</v>
      </c>
      <c r="H84" t="s">
        <v>61</v>
      </c>
      <c r="I84" t="s"/>
      <c r="J84" t="s">
        <v>62</v>
      </c>
      <c r="K84" t="n">
        <v>517.04</v>
      </c>
      <c r="L84" t="s"/>
      <c r="M84" t="s"/>
      <c r="N84" t="s">
        <v>63</v>
      </c>
      <c r="O84" t="s">
        <v>64</v>
      </c>
      <c r="P84" t="s">
        <v>308</v>
      </c>
      <c r="Q84" t="s"/>
      <c r="R84" t="s">
        <v>66</v>
      </c>
      <c r="S84" t="s">
        <v>309</v>
      </c>
      <c r="T84" t="s">
        <v>68</v>
      </c>
      <c r="U84" t="s"/>
      <c r="V84" t="s"/>
      <c r="W84" t="s">
        <v>69</v>
      </c>
      <c r="X84" t="s"/>
      <c r="Y84" t="s">
        <v>70</v>
      </c>
      <c r="Z84">
        <f>HYPERLINK("https://hotel-media.eclerx.com/savepage/tk_15466043011949263_sr_69.html","info")</f>
        <v/>
      </c>
      <c r="AA84" t="n">
        <v>157132</v>
      </c>
      <c r="AB84" t="s"/>
      <c r="AC84" t="s"/>
      <c r="AD84" t="s">
        <v>71</v>
      </c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n">
        <v>2</v>
      </c>
      <c r="AQ84" t="s">
        <v>72</v>
      </c>
      <c r="AR84" t="s"/>
      <c r="AS84" t="s"/>
      <c r="AT84" t="s">
        <v>73</v>
      </c>
      <c r="AU84" t="s"/>
      <c r="AV84" t="s"/>
      <c r="AW84" t="s"/>
      <c r="AX84" t="s"/>
      <c r="AY84" t="n">
        <v>1984869</v>
      </c>
      <c r="AZ84" t="s"/>
      <c r="BA84" t="s"/>
      <c r="BB84" t="n">
        <v>4547858</v>
      </c>
      <c r="BC84" t="s"/>
      <c r="BD84" t="s"/>
    </row>
    <row r="85" spans="1:56">
      <c r="A85" t="s">
        <v>56</v>
      </c>
      <c r="B85" t="s">
        <v>57</v>
      </c>
      <c r="C85" t="s">
        <v>58</v>
      </c>
      <c r="D85" t="n">
        <v>1</v>
      </c>
      <c r="E85" t="s">
        <v>310</v>
      </c>
      <c r="F85" t="n">
        <v>3616252</v>
      </c>
      <c r="G85" t="s">
        <v>60</v>
      </c>
      <c r="H85" t="s">
        <v>61</v>
      </c>
      <c r="I85" t="s"/>
      <c r="J85" t="s">
        <v>62</v>
      </c>
      <c r="K85" t="n">
        <v>350.85</v>
      </c>
      <c r="L85" t="s"/>
      <c r="M85" t="s"/>
      <c r="N85" t="s">
        <v>63</v>
      </c>
      <c r="O85" t="s">
        <v>64</v>
      </c>
      <c r="P85" t="s">
        <v>310</v>
      </c>
      <c r="Q85" t="s"/>
      <c r="R85" t="s">
        <v>311</v>
      </c>
      <c r="S85" t="s">
        <v>282</v>
      </c>
      <c r="T85" t="s">
        <v>68</v>
      </c>
      <c r="U85" t="s"/>
      <c r="V85" t="s"/>
      <c r="W85" t="s">
        <v>69</v>
      </c>
      <c r="X85" t="s"/>
      <c r="Y85" t="s">
        <v>70</v>
      </c>
      <c r="Z85">
        <f>HYPERLINK("https://hotel-media.eclerx.com/savepage/tk_15466043106515326_sr_69.html","info")</f>
        <v/>
      </c>
      <c r="AA85" t="n">
        <v>541201</v>
      </c>
      <c r="AB85" t="s"/>
      <c r="AC85" t="s"/>
      <c r="AD85" t="s">
        <v>71</v>
      </c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n">
        <v>96</v>
      </c>
      <c r="AQ85" t="s">
        <v>72</v>
      </c>
      <c r="AR85" t="s"/>
      <c r="AS85" t="s"/>
      <c r="AT85" t="s">
        <v>73</v>
      </c>
      <c r="AU85" t="s"/>
      <c r="AV85" t="s"/>
      <c r="AW85" t="s"/>
      <c r="AX85" t="s"/>
      <c r="AY85" t="n">
        <v>6851534</v>
      </c>
      <c r="AZ85" t="s">
        <v>312</v>
      </c>
      <c r="BA85" t="s"/>
      <c r="BB85" t="n">
        <v>8644965</v>
      </c>
      <c r="BC85" t="n">
        <v>25.32455</v>
      </c>
      <c r="BD85" t="n">
        <v>25.32455</v>
      </c>
    </row>
    <row r="86" spans="1:56">
      <c r="A86" t="s">
        <v>56</v>
      </c>
      <c r="B86" t="s">
        <v>57</v>
      </c>
      <c r="C86" t="s">
        <v>58</v>
      </c>
      <c r="D86" t="n">
        <v>1</v>
      </c>
      <c r="E86" t="s">
        <v>313</v>
      </c>
      <c r="F86" t="n">
        <v>-1</v>
      </c>
      <c r="G86" t="s">
        <v>60</v>
      </c>
      <c r="H86" t="s">
        <v>61</v>
      </c>
      <c r="I86" t="s"/>
      <c r="J86" t="s">
        <v>62</v>
      </c>
      <c r="K86" t="n">
        <v>475.5</v>
      </c>
      <c r="L86" t="s"/>
      <c r="M86" t="s"/>
      <c r="N86" t="s">
        <v>63</v>
      </c>
      <c r="O86" t="s">
        <v>64</v>
      </c>
      <c r="P86" t="s">
        <v>313</v>
      </c>
      <c r="Q86" t="s"/>
      <c r="R86" t="s">
        <v>66</v>
      </c>
      <c r="S86" t="s">
        <v>314</v>
      </c>
      <c r="T86" t="s">
        <v>68</v>
      </c>
      <c r="U86" t="s"/>
      <c r="V86" t="s"/>
      <c r="W86" t="s">
        <v>69</v>
      </c>
      <c r="X86" t="s"/>
      <c r="Y86" t="s">
        <v>70</v>
      </c>
      <c r="Z86">
        <f>HYPERLINK("https://hotel-media.eclerx.com/savepage/tk_15466043085429482_sr_69.html","info")</f>
        <v/>
      </c>
      <c r="AA86" t="n">
        <v>-8119978</v>
      </c>
      <c r="AB86" t="s"/>
      <c r="AC86" t="s"/>
      <c r="AD86" t="s">
        <v>71</v>
      </c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n">
        <v>75</v>
      </c>
      <c r="AQ86" t="s">
        <v>72</v>
      </c>
      <c r="AR86" t="s"/>
      <c r="AS86" t="s"/>
      <c r="AT86" t="s">
        <v>73</v>
      </c>
      <c r="AU86" t="s"/>
      <c r="AV86" t="s"/>
      <c r="AW86" t="s"/>
      <c r="AX86" t="s"/>
      <c r="AY86" t="n">
        <v>8119978</v>
      </c>
      <c r="AZ86" t="s">
        <v>315</v>
      </c>
      <c r="BA86" t="s"/>
      <c r="BB86" t="n">
        <v>27337956</v>
      </c>
      <c r="BC86" t="n">
        <v>25.2849</v>
      </c>
      <c r="BD86" t="n">
        <v>25.2849</v>
      </c>
    </row>
    <row r="87" spans="1:56">
      <c r="A87" t="s">
        <v>56</v>
      </c>
      <c r="B87" t="s">
        <v>57</v>
      </c>
      <c r="C87" t="s">
        <v>58</v>
      </c>
      <c r="D87" t="n">
        <v>1</v>
      </c>
      <c r="E87" t="s">
        <v>316</v>
      </c>
      <c r="F87" t="n">
        <v>1942407</v>
      </c>
      <c r="G87" t="s">
        <v>60</v>
      </c>
      <c r="H87" t="s">
        <v>61</v>
      </c>
      <c r="I87" t="s"/>
      <c r="J87" t="s">
        <v>62</v>
      </c>
      <c r="K87" t="n">
        <v>447.8</v>
      </c>
      <c r="L87" t="s"/>
      <c r="M87" t="s"/>
      <c r="N87" t="s">
        <v>63</v>
      </c>
      <c r="O87" t="s">
        <v>64</v>
      </c>
      <c r="P87" t="s">
        <v>317</v>
      </c>
      <c r="Q87" t="s"/>
      <c r="R87" t="s">
        <v>66</v>
      </c>
      <c r="S87" t="s">
        <v>318</v>
      </c>
      <c r="T87" t="s">
        <v>68</v>
      </c>
      <c r="U87" t="s"/>
      <c r="V87" t="s"/>
      <c r="W87" t="s">
        <v>69</v>
      </c>
      <c r="X87" t="s"/>
      <c r="Y87" t="s">
        <v>70</v>
      </c>
      <c r="Z87">
        <f>HYPERLINK("https://hotel-media.eclerx.com/savepage/tk_15466043075471435_sr_69.html","info")</f>
        <v/>
      </c>
      <c r="AA87" t="n">
        <v>396959</v>
      </c>
      <c r="AB87" t="s"/>
      <c r="AC87" t="s"/>
      <c r="AD87" t="s">
        <v>71</v>
      </c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n">
        <v>65</v>
      </c>
      <c r="AQ87" t="s">
        <v>72</v>
      </c>
      <c r="AR87" t="s"/>
      <c r="AS87" t="s"/>
      <c r="AT87" t="s">
        <v>73</v>
      </c>
      <c r="AU87" t="s"/>
      <c r="AV87" t="s"/>
      <c r="AW87" t="s"/>
      <c r="AX87" t="s"/>
      <c r="AY87" t="n">
        <v>5100326</v>
      </c>
      <c r="AZ87" t="s">
        <v>319</v>
      </c>
      <c r="BA87" t="s"/>
      <c r="BB87" t="n">
        <v>9441397</v>
      </c>
      <c r="BC87" t="n">
        <v>25.32805</v>
      </c>
      <c r="BD87" t="n">
        <v>25.32805</v>
      </c>
    </row>
    <row r="88" spans="1:56">
      <c r="A88" t="s">
        <v>56</v>
      </c>
      <c r="B88" t="s">
        <v>57</v>
      </c>
      <c r="C88" t="s">
        <v>58</v>
      </c>
      <c r="D88" t="n">
        <v>1</v>
      </c>
      <c r="E88" t="s">
        <v>320</v>
      </c>
      <c r="F88" t="n">
        <v>3649636</v>
      </c>
      <c r="G88" t="s">
        <v>60</v>
      </c>
      <c r="H88" t="s">
        <v>61</v>
      </c>
      <c r="I88" t="s"/>
      <c r="J88" t="s">
        <v>62</v>
      </c>
      <c r="K88" t="n">
        <v>313.92</v>
      </c>
      <c r="L88" t="s"/>
      <c r="M88" t="s"/>
      <c r="N88" t="s">
        <v>63</v>
      </c>
      <c r="O88" t="s">
        <v>64</v>
      </c>
      <c r="P88" t="s">
        <v>321</v>
      </c>
      <c r="Q88" t="s"/>
      <c r="R88" t="s">
        <v>66</v>
      </c>
      <c r="S88" t="s">
        <v>322</v>
      </c>
      <c r="T88" t="s">
        <v>68</v>
      </c>
      <c r="U88" t="s"/>
      <c r="V88" t="s"/>
      <c r="W88" t="s">
        <v>69</v>
      </c>
      <c r="X88" t="s"/>
      <c r="Y88" t="s">
        <v>70</v>
      </c>
      <c r="Z88">
        <f>HYPERLINK("https://hotel-media.eclerx.com/savepage/tk_15466043069347894_sr_69.html","info")</f>
        <v/>
      </c>
      <c r="AA88" t="n">
        <v>472861</v>
      </c>
      <c r="AB88" t="s"/>
      <c r="AC88" t="s"/>
      <c r="AD88" t="s">
        <v>71</v>
      </c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n">
        <v>59</v>
      </c>
      <c r="AQ88" t="s">
        <v>72</v>
      </c>
      <c r="AR88" t="s"/>
      <c r="AS88" t="s"/>
      <c r="AT88" t="s">
        <v>73</v>
      </c>
      <c r="AU88" t="s"/>
      <c r="AV88" t="s"/>
      <c r="AW88" t="s"/>
      <c r="AX88" t="s"/>
      <c r="AY88" t="n">
        <v>2871971</v>
      </c>
      <c r="AZ88" t="s"/>
      <c r="BA88" t="s"/>
      <c r="BB88" t="n">
        <v>14740119</v>
      </c>
      <c r="BC88" t="s"/>
      <c r="BD88" t="s"/>
    </row>
    <row r="89" spans="1:56">
      <c r="A89" t="s">
        <v>56</v>
      </c>
      <c r="B89" t="s">
        <v>57</v>
      </c>
      <c r="C89" t="s">
        <v>58</v>
      </c>
      <c r="D89" t="n">
        <v>1</v>
      </c>
      <c r="E89" t="s">
        <v>276</v>
      </c>
      <c r="F89" t="n">
        <v>592214</v>
      </c>
      <c r="G89" t="s">
        <v>60</v>
      </c>
      <c r="H89" t="s">
        <v>61</v>
      </c>
      <c r="I89" t="s"/>
      <c r="J89" t="s">
        <v>62</v>
      </c>
      <c r="K89" t="n">
        <v>844.8099999999999</v>
      </c>
      <c r="L89" t="s"/>
      <c r="M89" t="s"/>
      <c r="N89" t="s">
        <v>63</v>
      </c>
      <c r="O89" t="s">
        <v>64</v>
      </c>
      <c r="P89" t="s">
        <v>276</v>
      </c>
      <c r="Q89" t="s"/>
      <c r="R89" t="s">
        <v>66</v>
      </c>
      <c r="S89" t="s">
        <v>277</v>
      </c>
      <c r="T89" t="s">
        <v>68</v>
      </c>
      <c r="U89" t="s"/>
      <c r="V89" t="s"/>
      <c r="W89" t="s">
        <v>69</v>
      </c>
      <c r="X89" t="s"/>
      <c r="Y89" t="s">
        <v>70</v>
      </c>
      <c r="Z89">
        <f>HYPERLINK("https://hotel-media.eclerx.com/savepage/tk_15466043010768807_sr_69.html","info")</f>
        <v/>
      </c>
      <c r="AA89" t="n">
        <v>128867</v>
      </c>
      <c r="AB89" t="s"/>
      <c r="AC89" t="s"/>
      <c r="AD89" t="s">
        <v>71</v>
      </c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n">
        <v>1</v>
      </c>
      <c r="AQ89" t="s">
        <v>72</v>
      </c>
      <c r="AR89" t="s"/>
      <c r="AS89" t="s"/>
      <c r="AT89" t="s">
        <v>73</v>
      </c>
      <c r="AU89" t="s"/>
      <c r="AV89" t="s"/>
      <c r="AW89" t="s"/>
      <c r="AX89" t="s"/>
      <c r="AY89" t="n">
        <v>731496</v>
      </c>
      <c r="AZ89" t="s">
        <v>278</v>
      </c>
      <c r="BA89" t="s"/>
      <c r="BB89" t="n">
        <v>2319245</v>
      </c>
      <c r="BC89" t="n">
        <v>25.376948</v>
      </c>
      <c r="BD89" t="n">
        <v>25.376948</v>
      </c>
    </row>
    <row r="90" spans="1:56">
      <c r="A90" t="s">
        <v>56</v>
      </c>
      <c r="B90" t="s">
        <v>57</v>
      </c>
      <c r="C90" t="s">
        <v>58</v>
      </c>
      <c r="D90" t="n">
        <v>1</v>
      </c>
      <c r="E90" t="s">
        <v>323</v>
      </c>
      <c r="F90" t="n">
        <v>590463</v>
      </c>
      <c r="G90" t="s">
        <v>60</v>
      </c>
      <c r="H90" t="s">
        <v>61</v>
      </c>
      <c r="I90" t="s"/>
      <c r="J90" t="s">
        <v>62</v>
      </c>
      <c r="K90" t="n">
        <v>207.74</v>
      </c>
      <c r="L90" t="s"/>
      <c r="M90" t="s"/>
      <c r="N90" t="s">
        <v>63</v>
      </c>
      <c r="O90" t="s">
        <v>64</v>
      </c>
      <c r="P90" t="s">
        <v>323</v>
      </c>
      <c r="Q90" t="s"/>
      <c r="R90" t="s">
        <v>75</v>
      </c>
      <c r="S90" t="s">
        <v>133</v>
      </c>
      <c r="T90" t="s">
        <v>68</v>
      </c>
      <c r="U90" t="s"/>
      <c r="V90" t="s"/>
      <c r="W90" t="s">
        <v>69</v>
      </c>
      <c r="X90" t="s"/>
      <c r="Y90" t="s">
        <v>70</v>
      </c>
      <c r="Z90">
        <f>HYPERLINK("https://hotel-media.eclerx.com/savepage/tk_1546604303395402_sr_69.html","info")</f>
        <v/>
      </c>
      <c r="AA90" t="n">
        <v>107033</v>
      </c>
      <c r="AB90" t="s"/>
      <c r="AC90" t="s"/>
      <c r="AD90" t="s">
        <v>71</v>
      </c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n">
        <v>24</v>
      </c>
      <c r="AQ90" t="s">
        <v>72</v>
      </c>
      <c r="AR90" t="s"/>
      <c r="AS90" t="s"/>
      <c r="AT90" t="s">
        <v>73</v>
      </c>
      <c r="AU90" t="s"/>
      <c r="AV90" t="s"/>
      <c r="AW90" t="s"/>
      <c r="AX90" t="s"/>
      <c r="AY90" t="n">
        <v>1676169</v>
      </c>
      <c r="AZ90" t="s">
        <v>324</v>
      </c>
      <c r="BA90" t="s"/>
      <c r="BB90" t="n">
        <v>1886762</v>
      </c>
      <c r="BC90" t="n">
        <v>25.28722</v>
      </c>
      <c r="BD90" t="n">
        <v>25.28722</v>
      </c>
    </row>
    <row r="91" spans="1:56">
      <c r="A91" t="s">
        <v>56</v>
      </c>
      <c r="B91" t="s">
        <v>57</v>
      </c>
      <c r="C91" t="s">
        <v>58</v>
      </c>
      <c r="D91" t="n">
        <v>1</v>
      </c>
      <c r="E91" t="s">
        <v>325</v>
      </c>
      <c r="F91" t="n">
        <v>-1</v>
      </c>
      <c r="G91" t="s">
        <v>60</v>
      </c>
      <c r="H91" t="s">
        <v>61</v>
      </c>
      <c r="I91" t="s"/>
      <c r="J91" t="s">
        <v>62</v>
      </c>
      <c r="K91" t="n">
        <v>1117.19</v>
      </c>
      <c r="L91" t="s"/>
      <c r="M91" t="s"/>
      <c r="N91" t="s">
        <v>63</v>
      </c>
      <c r="O91" t="s">
        <v>64</v>
      </c>
      <c r="P91" t="s">
        <v>325</v>
      </c>
      <c r="Q91" t="s"/>
      <c r="R91" t="s">
        <v>90</v>
      </c>
      <c r="S91" t="s">
        <v>326</v>
      </c>
      <c r="T91" t="s">
        <v>68</v>
      </c>
      <c r="U91" t="s"/>
      <c r="V91" t="s"/>
      <c r="W91" t="s">
        <v>69</v>
      </c>
      <c r="X91" t="s"/>
      <c r="Y91" t="s">
        <v>70</v>
      </c>
      <c r="Z91">
        <f>HYPERLINK("https://hotel-media.eclerx.com/savepage/tk_1546604304004751_sr_69.html","info")</f>
        <v/>
      </c>
      <c r="AA91" t="n">
        <v>-8979399</v>
      </c>
      <c r="AB91" t="s"/>
      <c r="AC91" t="s"/>
      <c r="AD91" t="s">
        <v>71</v>
      </c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n">
        <v>30</v>
      </c>
      <c r="AQ91" t="s">
        <v>72</v>
      </c>
      <c r="AR91" t="s"/>
      <c r="AS91" t="s"/>
      <c r="AT91" t="s">
        <v>73</v>
      </c>
      <c r="AU91" t="s"/>
      <c r="AV91" t="s"/>
      <c r="AW91" t="s"/>
      <c r="AX91" t="s"/>
      <c r="AY91" t="n">
        <v>8979399</v>
      </c>
      <c r="AZ91" t="s"/>
      <c r="BA91" t="s"/>
      <c r="BB91" t="n">
        <v>11684886</v>
      </c>
      <c r="BC91" t="s"/>
      <c r="BD91" t="s"/>
    </row>
    <row r="92" spans="1:56">
      <c r="A92" t="s">
        <v>56</v>
      </c>
      <c r="B92" t="s">
        <v>57</v>
      </c>
      <c r="C92" t="s">
        <v>58</v>
      </c>
      <c r="D92" t="n">
        <v>1</v>
      </c>
      <c r="E92" t="s">
        <v>327</v>
      </c>
      <c r="F92" t="n">
        <v>592164</v>
      </c>
      <c r="G92" t="s">
        <v>60</v>
      </c>
      <c r="H92" t="s">
        <v>61</v>
      </c>
      <c r="I92" t="s"/>
      <c r="J92" t="s">
        <v>62</v>
      </c>
      <c r="K92" t="n">
        <v>175.43</v>
      </c>
      <c r="L92" t="s"/>
      <c r="M92" t="s"/>
      <c r="N92" t="s">
        <v>63</v>
      </c>
      <c r="O92" t="s">
        <v>64</v>
      </c>
      <c r="P92" t="s">
        <v>327</v>
      </c>
      <c r="Q92" t="s"/>
      <c r="R92" t="s">
        <v>75</v>
      </c>
      <c r="S92" t="s">
        <v>328</v>
      </c>
      <c r="T92" t="s">
        <v>68</v>
      </c>
      <c r="U92" t="s"/>
      <c r="V92" t="s"/>
      <c r="W92" t="s">
        <v>69</v>
      </c>
      <c r="X92" t="s"/>
      <c r="Y92" t="s">
        <v>70</v>
      </c>
      <c r="Z92">
        <f>HYPERLINK("https://hotel-media.eclerx.com/savepage/tk_15466043086414237_sr_69.html","info")</f>
        <v/>
      </c>
      <c r="AA92" t="n">
        <v>128325</v>
      </c>
      <c r="AB92" t="s"/>
      <c r="AC92" t="s"/>
      <c r="AD92" t="s">
        <v>71</v>
      </c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n">
        <v>76</v>
      </c>
      <c r="AQ92" t="s">
        <v>72</v>
      </c>
      <c r="AR92" t="s"/>
      <c r="AS92" t="s"/>
      <c r="AT92" t="s">
        <v>73</v>
      </c>
      <c r="AU92" t="s"/>
      <c r="AV92" t="s"/>
      <c r="AW92" t="s"/>
      <c r="AX92" t="s"/>
      <c r="AY92" t="n">
        <v>1450351</v>
      </c>
      <c r="AZ92" t="s">
        <v>329</v>
      </c>
      <c r="BA92" t="s"/>
      <c r="BB92" t="n">
        <v>3034206</v>
      </c>
      <c r="BC92" t="n">
        <v>25.282311</v>
      </c>
      <c r="BD92" t="n">
        <v>25.282311</v>
      </c>
    </row>
    <row r="93" spans="1:56">
      <c r="A93" t="s">
        <v>56</v>
      </c>
      <c r="B93" t="s">
        <v>57</v>
      </c>
      <c r="C93" t="s">
        <v>58</v>
      </c>
      <c r="D93" t="n">
        <v>1</v>
      </c>
      <c r="E93" t="s">
        <v>330</v>
      </c>
      <c r="F93" t="n">
        <v>-1</v>
      </c>
      <c r="G93" t="s">
        <v>60</v>
      </c>
      <c r="H93" t="s">
        <v>61</v>
      </c>
      <c r="I93" t="s"/>
      <c r="J93" t="s">
        <v>62</v>
      </c>
      <c r="K93" t="n">
        <v>300.07</v>
      </c>
      <c r="L93" t="s"/>
      <c r="M93" t="s"/>
      <c r="N93" t="s">
        <v>63</v>
      </c>
      <c r="O93" t="s">
        <v>64</v>
      </c>
      <c r="P93" t="s">
        <v>330</v>
      </c>
      <c r="Q93" t="s"/>
      <c r="R93" t="s">
        <v>132</v>
      </c>
      <c r="S93" t="s">
        <v>108</v>
      </c>
      <c r="T93" t="s">
        <v>68</v>
      </c>
      <c r="U93" t="s"/>
      <c r="V93" t="s"/>
      <c r="W93" t="s">
        <v>69</v>
      </c>
      <c r="X93" t="s"/>
      <c r="Y93" t="s">
        <v>70</v>
      </c>
      <c r="Z93">
        <f>HYPERLINK("https://hotel-media.eclerx.com/savepage/tk_15466043102612348_sr_69.html","info")</f>
        <v/>
      </c>
      <c r="AA93" t="n">
        <v>-759757</v>
      </c>
      <c r="AB93" t="s"/>
      <c r="AC93" t="s"/>
      <c r="AD93" t="s">
        <v>71</v>
      </c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n">
        <v>92</v>
      </c>
      <c r="AQ93" t="s">
        <v>72</v>
      </c>
      <c r="AR93" t="s"/>
      <c r="AS93" t="s"/>
      <c r="AT93" t="s">
        <v>73</v>
      </c>
      <c r="AU93" t="s"/>
      <c r="AV93" t="s"/>
      <c r="AW93" t="s"/>
      <c r="AX93" t="s"/>
      <c r="AY93" t="n">
        <v>759757</v>
      </c>
      <c r="AZ93" t="s">
        <v>331</v>
      </c>
      <c r="BA93" t="s"/>
      <c r="BB93" t="n">
        <v>4482075</v>
      </c>
      <c r="BC93" t="n">
        <v>25.286844</v>
      </c>
      <c r="BD93" t="n">
        <v>25.286844</v>
      </c>
    </row>
    <row r="94" spans="1:56">
      <c r="A94" t="s">
        <v>56</v>
      </c>
      <c r="B94" t="s">
        <v>57</v>
      </c>
      <c r="C94" t="s">
        <v>58</v>
      </c>
      <c r="D94" t="n">
        <v>1</v>
      </c>
      <c r="E94" t="s">
        <v>332</v>
      </c>
      <c r="F94" t="n">
        <v>593538</v>
      </c>
      <c r="G94" t="s">
        <v>60</v>
      </c>
      <c r="H94" t="s">
        <v>61</v>
      </c>
      <c r="I94" t="s"/>
      <c r="J94" t="s">
        <v>62</v>
      </c>
      <c r="K94" t="n">
        <v>378.55</v>
      </c>
      <c r="L94" t="s"/>
      <c r="M94" t="s"/>
      <c r="N94" t="s">
        <v>63</v>
      </c>
      <c r="O94" t="s">
        <v>64</v>
      </c>
      <c r="P94" t="s">
        <v>333</v>
      </c>
      <c r="Q94" t="s"/>
      <c r="R94" t="s">
        <v>66</v>
      </c>
      <c r="S94" t="s">
        <v>285</v>
      </c>
      <c r="T94" t="s">
        <v>68</v>
      </c>
      <c r="U94" t="s"/>
      <c r="V94" t="s"/>
      <c r="W94" t="s">
        <v>69</v>
      </c>
      <c r="X94" t="s"/>
      <c r="Y94" t="s">
        <v>70</v>
      </c>
      <c r="Z94">
        <f>HYPERLINK("https://hotel-media.eclerx.com/savepage/tk_15466043066335502_sr_69.html","info")</f>
        <v/>
      </c>
      <c r="AA94" t="n">
        <v>133439</v>
      </c>
      <c r="AB94" t="s"/>
      <c r="AC94" t="s"/>
      <c r="AD94" t="s">
        <v>71</v>
      </c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n">
        <v>56</v>
      </c>
      <c r="AQ94" t="s">
        <v>72</v>
      </c>
      <c r="AR94" t="s"/>
      <c r="AS94" t="s"/>
      <c r="AT94" t="s">
        <v>73</v>
      </c>
      <c r="AU94" t="s"/>
      <c r="AV94" t="s"/>
      <c r="AW94" t="s"/>
      <c r="AX94" t="s"/>
      <c r="AY94" t="n">
        <v>1450348</v>
      </c>
      <c r="AZ94" t="s">
        <v>334</v>
      </c>
      <c r="BA94" t="s"/>
      <c r="BB94" t="n">
        <v>23980</v>
      </c>
      <c r="BC94" t="n">
        <v>25.286354</v>
      </c>
      <c r="BD94" t="n">
        <v>25.286354</v>
      </c>
    </row>
    <row r="95" spans="1:56">
      <c r="A95" t="s">
        <v>56</v>
      </c>
      <c r="B95" t="s">
        <v>57</v>
      </c>
      <c r="C95" t="s">
        <v>58</v>
      </c>
      <c r="D95" t="n">
        <v>1</v>
      </c>
      <c r="E95" t="s">
        <v>335</v>
      </c>
      <c r="F95" t="n">
        <v>827829</v>
      </c>
      <c r="G95" t="s">
        <v>60</v>
      </c>
      <c r="H95" t="s">
        <v>61</v>
      </c>
      <c r="I95" t="s"/>
      <c r="J95" t="s">
        <v>62</v>
      </c>
      <c r="K95" t="n">
        <v>401.63</v>
      </c>
      <c r="L95" t="s"/>
      <c r="M95" t="s"/>
      <c r="N95" t="s">
        <v>63</v>
      </c>
      <c r="O95" t="s">
        <v>64</v>
      </c>
      <c r="P95" t="s">
        <v>335</v>
      </c>
      <c r="Q95" t="s"/>
      <c r="R95" t="s">
        <v>66</v>
      </c>
      <c r="S95" t="s">
        <v>99</v>
      </c>
      <c r="T95" t="s">
        <v>68</v>
      </c>
      <c r="U95" t="s"/>
      <c r="V95" t="s"/>
      <c r="W95" t="s">
        <v>69</v>
      </c>
      <c r="X95" t="s"/>
      <c r="Y95" t="s">
        <v>70</v>
      </c>
      <c r="Z95">
        <f>HYPERLINK("https://hotel-media.eclerx.com/savepage/tk_15466043104563484_sr_69.html","info")</f>
        <v/>
      </c>
      <c r="AA95" t="n">
        <v>156918</v>
      </c>
      <c r="AB95" t="s"/>
      <c r="AC95" t="s"/>
      <c r="AD95" t="s">
        <v>71</v>
      </c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94</v>
      </c>
      <c r="AQ95" t="s">
        <v>72</v>
      </c>
      <c r="AR95" t="s"/>
      <c r="AS95" t="s"/>
      <c r="AT95" t="s">
        <v>73</v>
      </c>
      <c r="AU95" t="s"/>
      <c r="AV95" t="s"/>
      <c r="AW95" t="s"/>
      <c r="AX95" t="s"/>
      <c r="AY95" t="n">
        <v>6138560</v>
      </c>
      <c r="AZ95" t="s">
        <v>336</v>
      </c>
      <c r="BA95" t="s"/>
      <c r="BB95" t="n">
        <v>4463892</v>
      </c>
      <c r="BC95" t="n">
        <v>25.29083</v>
      </c>
      <c r="BD95" t="n">
        <v>25.29083</v>
      </c>
    </row>
    <row r="96" spans="1:56">
      <c r="A96" t="s">
        <v>56</v>
      </c>
      <c r="B96" t="s">
        <v>57</v>
      </c>
      <c r="C96" t="s">
        <v>58</v>
      </c>
      <c r="D96" t="n">
        <v>1</v>
      </c>
      <c r="E96" t="s">
        <v>337</v>
      </c>
      <c r="F96" t="n">
        <v>949261</v>
      </c>
      <c r="G96" t="s">
        <v>60</v>
      </c>
      <c r="H96" t="s">
        <v>61</v>
      </c>
      <c r="I96" t="s"/>
      <c r="J96" t="s">
        <v>62</v>
      </c>
      <c r="K96" t="n">
        <v>249.29</v>
      </c>
      <c r="L96" t="s"/>
      <c r="M96" t="s"/>
      <c r="N96" t="s">
        <v>63</v>
      </c>
      <c r="O96" t="s">
        <v>64</v>
      </c>
      <c r="P96" t="s">
        <v>337</v>
      </c>
      <c r="Q96" t="s"/>
      <c r="R96" t="s">
        <v>66</v>
      </c>
      <c r="S96" t="s">
        <v>84</v>
      </c>
      <c r="T96" t="s">
        <v>68</v>
      </c>
      <c r="U96" t="s"/>
      <c r="V96" t="s"/>
      <c r="W96" t="s">
        <v>69</v>
      </c>
      <c r="X96" t="s"/>
      <c r="Y96" t="s">
        <v>70</v>
      </c>
      <c r="Z96">
        <f>HYPERLINK("https://hotel-media.eclerx.com/savepage/tk_15466043013958638_sr_69.html","info")</f>
        <v/>
      </c>
      <c r="AA96" t="n">
        <v>171154</v>
      </c>
      <c r="AB96" t="s"/>
      <c r="AC96" t="s"/>
      <c r="AD96" t="s">
        <v>71</v>
      </c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n">
        <v>4</v>
      </c>
      <c r="AQ96" t="s">
        <v>72</v>
      </c>
      <c r="AR96" t="s"/>
      <c r="AS96" t="s"/>
      <c r="AT96" t="s">
        <v>73</v>
      </c>
      <c r="AU96" t="s"/>
      <c r="AV96" t="s"/>
      <c r="AW96" t="s"/>
      <c r="AX96" t="s"/>
      <c r="AY96" t="n">
        <v>1450345</v>
      </c>
      <c r="AZ96" t="s">
        <v>338</v>
      </c>
      <c r="BA96" t="s"/>
      <c r="BB96" t="n">
        <v>4902119</v>
      </c>
      <c r="BC96" t="n">
        <v>25.2754</v>
      </c>
      <c r="BD96" t="n">
        <v>25.2754</v>
      </c>
    </row>
    <row r="97" spans="1:56">
      <c r="A97" t="s">
        <v>56</v>
      </c>
      <c r="B97" t="s">
        <v>57</v>
      </c>
      <c r="C97" t="s">
        <v>58</v>
      </c>
      <c r="D97" t="n">
        <v>1</v>
      </c>
      <c r="E97" t="s">
        <v>339</v>
      </c>
      <c r="F97" t="n">
        <v>3571297</v>
      </c>
      <c r="G97" t="s">
        <v>60</v>
      </c>
      <c r="H97" t="s">
        <v>61</v>
      </c>
      <c r="I97" t="s"/>
      <c r="J97" t="s">
        <v>62</v>
      </c>
      <c r="K97" t="n">
        <v>323.15</v>
      </c>
      <c r="L97" t="s"/>
      <c r="M97" t="s"/>
      <c r="N97" t="s">
        <v>63</v>
      </c>
      <c r="O97" t="s">
        <v>64</v>
      </c>
      <c r="P97" t="s">
        <v>340</v>
      </c>
      <c r="Q97" t="s"/>
      <c r="R97" t="s">
        <v>75</v>
      </c>
      <c r="S97" t="s">
        <v>341</v>
      </c>
      <c r="T97" t="s">
        <v>68</v>
      </c>
      <c r="U97" t="s"/>
      <c r="V97" t="s"/>
      <c r="W97" t="s">
        <v>69</v>
      </c>
      <c r="X97" t="s"/>
      <c r="Y97" t="s">
        <v>70</v>
      </c>
      <c r="Z97">
        <f>HYPERLINK("https://hotel-media.eclerx.com/savepage/tk_15466043100623438_sr_69.html","info")</f>
        <v/>
      </c>
      <c r="AA97" t="n">
        <v>161140</v>
      </c>
      <c r="AB97" t="s"/>
      <c r="AC97" t="s"/>
      <c r="AD97" t="s">
        <v>71</v>
      </c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n">
        <v>90</v>
      </c>
      <c r="AQ97" t="s">
        <v>72</v>
      </c>
      <c r="AR97" t="s"/>
      <c r="AS97" t="s"/>
      <c r="AT97" t="s">
        <v>73</v>
      </c>
      <c r="AU97" t="s"/>
      <c r="AV97" t="s"/>
      <c r="AW97" t="s"/>
      <c r="AX97" t="s"/>
      <c r="AY97" t="n">
        <v>732197</v>
      </c>
      <c r="AZ97" t="s">
        <v>342</v>
      </c>
      <c r="BA97" t="s"/>
      <c r="BB97" t="n">
        <v>4248308</v>
      </c>
      <c r="BC97" t="n">
        <v>25.276491</v>
      </c>
      <c r="BD97" t="n">
        <v>25.276491</v>
      </c>
    </row>
    <row r="98" spans="1:56">
      <c r="A98" t="s">
        <v>56</v>
      </c>
      <c r="B98" t="s">
        <v>57</v>
      </c>
      <c r="C98" t="s">
        <v>58</v>
      </c>
      <c r="D98" t="n">
        <v>1</v>
      </c>
      <c r="E98" t="s">
        <v>343</v>
      </c>
      <c r="F98" t="n">
        <v>987523</v>
      </c>
      <c r="G98" t="s">
        <v>60</v>
      </c>
      <c r="H98" t="s">
        <v>61</v>
      </c>
      <c r="I98" t="s"/>
      <c r="J98" t="s">
        <v>62</v>
      </c>
      <c r="K98" t="n">
        <v>406.25</v>
      </c>
      <c r="L98" t="s"/>
      <c r="M98" t="s"/>
      <c r="N98" t="s">
        <v>63</v>
      </c>
      <c r="O98" t="s">
        <v>64</v>
      </c>
      <c r="P98" t="s">
        <v>343</v>
      </c>
      <c r="Q98" t="s"/>
      <c r="R98" t="s">
        <v>75</v>
      </c>
      <c r="S98" t="s">
        <v>344</v>
      </c>
      <c r="T98" t="s">
        <v>68</v>
      </c>
      <c r="U98" t="s"/>
      <c r="V98" t="s"/>
      <c r="W98" t="s">
        <v>69</v>
      </c>
      <c r="X98" t="s"/>
      <c r="Y98" t="s">
        <v>70</v>
      </c>
      <c r="Z98">
        <f>HYPERLINK("https://hotel-media.eclerx.com/savepage/tk_15466043043053694_sr_69.html","info")</f>
        <v/>
      </c>
      <c r="AA98" t="n">
        <v>140430</v>
      </c>
      <c r="AB98" t="s"/>
      <c r="AC98" t="s"/>
      <c r="AD98" t="s">
        <v>71</v>
      </c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n">
        <v>33</v>
      </c>
      <c r="AQ98" t="s">
        <v>72</v>
      </c>
      <c r="AR98" t="s"/>
      <c r="AS98" t="s"/>
      <c r="AT98" t="s">
        <v>73</v>
      </c>
      <c r="AU98" t="s"/>
      <c r="AV98" t="s"/>
      <c r="AW98" t="s"/>
      <c r="AX98" t="s"/>
      <c r="AY98" t="n">
        <v>2648428</v>
      </c>
      <c r="AZ98" t="s">
        <v>345</v>
      </c>
      <c r="BA98" t="s"/>
      <c r="BB98" t="n">
        <v>1587197</v>
      </c>
      <c r="BC98" t="n">
        <v>25.29027</v>
      </c>
      <c r="BD98" t="n">
        <v>25.29027</v>
      </c>
    </row>
    <row r="99" spans="1:56">
      <c r="A99" t="s">
        <v>56</v>
      </c>
      <c r="B99" t="s">
        <v>57</v>
      </c>
      <c r="C99" t="s">
        <v>58</v>
      </c>
      <c r="D99" t="n">
        <v>1</v>
      </c>
      <c r="E99" t="s">
        <v>346</v>
      </c>
      <c r="F99" t="n">
        <v>4002324</v>
      </c>
      <c r="G99" t="s">
        <v>60</v>
      </c>
      <c r="H99" t="s">
        <v>61</v>
      </c>
      <c r="I99" t="s"/>
      <c r="J99" t="s">
        <v>62</v>
      </c>
      <c r="K99" t="n">
        <v>175.43</v>
      </c>
      <c r="L99" t="s"/>
      <c r="M99" t="s"/>
      <c r="N99" t="s">
        <v>63</v>
      </c>
      <c r="O99" t="s">
        <v>64</v>
      </c>
      <c r="P99" t="s">
        <v>347</v>
      </c>
      <c r="Q99" t="s"/>
      <c r="R99" t="s">
        <v>75</v>
      </c>
      <c r="S99" t="s">
        <v>328</v>
      </c>
      <c r="T99" t="s">
        <v>68</v>
      </c>
      <c r="U99" t="s"/>
      <c r="V99" t="s"/>
      <c r="W99" t="s">
        <v>69</v>
      </c>
      <c r="X99" t="s"/>
      <c r="Y99" t="s">
        <v>70</v>
      </c>
      <c r="Z99">
        <f>HYPERLINK("https://hotel-media.eclerx.com/savepage/tk_15466043097634838_sr_69.html","info")</f>
        <v/>
      </c>
      <c r="AA99" t="n">
        <v>593542</v>
      </c>
      <c r="AB99" t="s"/>
      <c r="AC99" t="s"/>
      <c r="AD99" t="s">
        <v>71</v>
      </c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n">
        <v>87</v>
      </c>
      <c r="AQ99" t="s">
        <v>72</v>
      </c>
      <c r="AR99" t="s"/>
      <c r="AS99" t="s"/>
      <c r="AT99" t="s">
        <v>73</v>
      </c>
      <c r="AU99" t="s"/>
      <c r="AV99" t="s"/>
      <c r="AW99" t="s"/>
      <c r="AX99" t="s"/>
      <c r="AY99" t="n">
        <v>882193</v>
      </c>
      <c r="AZ99" t="s">
        <v>348</v>
      </c>
      <c r="BA99" t="s"/>
      <c r="BB99" t="n">
        <v>4502692</v>
      </c>
      <c r="BC99" t="n">
        <v>25.279542</v>
      </c>
      <c r="BD99" t="n">
        <v>25.279542</v>
      </c>
    </row>
    <row r="100" spans="1:56">
      <c r="A100" t="s">
        <v>56</v>
      </c>
      <c r="B100" t="s">
        <v>57</v>
      </c>
      <c r="C100" t="s">
        <v>58</v>
      </c>
      <c r="D100" t="n">
        <v>1</v>
      </c>
      <c r="E100" t="s">
        <v>349</v>
      </c>
      <c r="F100" t="n">
        <v>4659258</v>
      </c>
      <c r="G100" t="s">
        <v>60</v>
      </c>
      <c r="H100" t="s">
        <v>61</v>
      </c>
      <c r="I100" t="s"/>
      <c r="J100" t="s">
        <v>62</v>
      </c>
      <c r="K100" t="n">
        <v>350.85</v>
      </c>
      <c r="L100" t="s"/>
      <c r="M100" t="s"/>
      <c r="N100" t="s">
        <v>63</v>
      </c>
      <c r="O100" t="s">
        <v>64</v>
      </c>
      <c r="P100" t="s">
        <v>350</v>
      </c>
      <c r="Q100" t="s"/>
      <c r="R100" t="s">
        <v>66</v>
      </c>
      <c r="S100" t="s">
        <v>282</v>
      </c>
      <c r="T100" t="s">
        <v>68</v>
      </c>
      <c r="U100" t="s"/>
      <c r="V100" t="s"/>
      <c r="W100" t="s">
        <v>69</v>
      </c>
      <c r="X100" t="s"/>
      <c r="Y100" t="s">
        <v>70</v>
      </c>
      <c r="Z100">
        <f>HYPERLINK("https://hotel-media.eclerx.com/savepage/tk_15466043031959157_sr_69.html","info")</f>
        <v/>
      </c>
      <c r="AA100" t="n">
        <v>605081</v>
      </c>
      <c r="AB100" t="s"/>
      <c r="AC100" t="s"/>
      <c r="AD100" t="s">
        <v>71</v>
      </c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n">
        <v>22</v>
      </c>
      <c r="AQ100" t="s">
        <v>72</v>
      </c>
      <c r="AR100" t="s"/>
      <c r="AS100" t="s"/>
      <c r="AT100" t="s">
        <v>73</v>
      </c>
      <c r="AU100" t="s"/>
      <c r="AV100" t="s"/>
      <c r="AW100" t="s"/>
      <c r="AX100" t="s"/>
      <c r="AY100" t="n">
        <v>4531170</v>
      </c>
      <c r="AZ100" t="s">
        <v>351</v>
      </c>
      <c r="BA100" t="s"/>
      <c r="BB100" t="n">
        <v>15921758</v>
      </c>
      <c r="BC100" t="n">
        <v>25.28867</v>
      </c>
      <c r="BD100" t="n">
        <v>25.28867</v>
      </c>
    </row>
    <row r="101" spans="1:56">
      <c r="A101" t="s">
        <v>56</v>
      </c>
      <c r="B101" t="s">
        <v>57</v>
      </c>
      <c r="C101" t="s">
        <v>58</v>
      </c>
      <c r="D101" t="n">
        <v>1</v>
      </c>
      <c r="E101" t="s">
        <v>352</v>
      </c>
      <c r="F101" t="n">
        <v>4859182</v>
      </c>
      <c r="G101" t="s">
        <v>60</v>
      </c>
      <c r="H101" t="s">
        <v>61</v>
      </c>
      <c r="I101" t="s"/>
      <c r="J101" t="s">
        <v>62</v>
      </c>
      <c r="K101" t="n">
        <v>295.45</v>
      </c>
      <c r="L101" t="s"/>
      <c r="M101" t="s"/>
      <c r="N101" t="s">
        <v>63</v>
      </c>
      <c r="O101" t="s">
        <v>64</v>
      </c>
      <c r="P101" t="s">
        <v>353</v>
      </c>
      <c r="Q101" t="s"/>
      <c r="R101" t="s">
        <v>75</v>
      </c>
      <c r="S101" t="s">
        <v>354</v>
      </c>
      <c r="T101" t="s">
        <v>68</v>
      </c>
      <c r="U101" t="s"/>
      <c r="V101" t="s"/>
      <c r="W101" t="s">
        <v>69</v>
      </c>
      <c r="X101" t="s"/>
      <c r="Y101" t="s">
        <v>70</v>
      </c>
      <c r="Z101">
        <f>HYPERLINK("https://hotel-media.eclerx.com/savepage/tk_1546604305934929_sr_69.html","info")</f>
        <v/>
      </c>
      <c r="AA101" t="n">
        <v>613789</v>
      </c>
      <c r="AB101" t="s"/>
      <c r="AC101" t="s"/>
      <c r="AD101" t="s">
        <v>71</v>
      </c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n">
        <v>49</v>
      </c>
      <c r="AQ101" t="s">
        <v>72</v>
      </c>
      <c r="AR101" t="s"/>
      <c r="AS101" t="s"/>
      <c r="AT101" t="s">
        <v>73</v>
      </c>
      <c r="AU101" t="s"/>
      <c r="AV101" t="s"/>
      <c r="AW101" t="s"/>
      <c r="AX101" t="s"/>
      <c r="AY101" t="n">
        <v>3473737</v>
      </c>
      <c r="AZ101" t="s"/>
      <c r="BA101" t="s"/>
      <c r="BB101" t="n">
        <v>17059772</v>
      </c>
      <c r="BC101" t="s"/>
      <c r="BD101" t="s"/>
    </row>
    <row r="102" spans="1:56">
      <c r="A102" t="s">
        <v>56</v>
      </c>
      <c r="B102" t="s">
        <v>57</v>
      </c>
      <c r="C102" t="s">
        <v>58</v>
      </c>
      <c r="D102" t="n">
        <v>1</v>
      </c>
      <c r="E102" t="s">
        <v>355</v>
      </c>
      <c r="F102" t="n">
        <v>-1</v>
      </c>
      <c r="G102" t="s">
        <v>60</v>
      </c>
      <c r="H102" t="s">
        <v>61</v>
      </c>
      <c r="I102" t="s"/>
      <c r="J102" t="s">
        <v>62</v>
      </c>
      <c r="K102" t="n">
        <v>3499.28</v>
      </c>
      <c r="L102" t="s"/>
      <c r="M102" t="s"/>
      <c r="N102" t="s">
        <v>63</v>
      </c>
      <c r="O102" t="s">
        <v>64</v>
      </c>
      <c r="P102" t="s">
        <v>355</v>
      </c>
      <c r="Q102" t="s"/>
      <c r="R102" t="s">
        <v>66</v>
      </c>
      <c r="S102" t="s">
        <v>356</v>
      </c>
      <c r="T102" t="s">
        <v>68</v>
      </c>
      <c r="U102" t="s"/>
      <c r="V102" t="s"/>
      <c r="W102" t="s">
        <v>69</v>
      </c>
      <c r="X102" t="s"/>
      <c r="Y102" t="s">
        <v>70</v>
      </c>
      <c r="Z102">
        <f>HYPERLINK("https://hotel-media.eclerx.com/savepage/tk_1546604301900337_sr_69.html","info")</f>
        <v/>
      </c>
      <c r="AA102" t="n">
        <v>-2382852</v>
      </c>
      <c r="AB102" t="s"/>
      <c r="AC102" t="s"/>
      <c r="AD102" t="s">
        <v>71</v>
      </c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n">
        <v>9</v>
      </c>
      <c r="AQ102" t="s">
        <v>72</v>
      </c>
      <c r="AR102" t="s"/>
      <c r="AS102" t="s"/>
      <c r="AT102" t="s">
        <v>73</v>
      </c>
      <c r="AU102" t="s"/>
      <c r="AV102" t="s"/>
      <c r="AW102" t="s"/>
      <c r="AX102" t="s"/>
      <c r="AY102" t="n">
        <v>2382852</v>
      </c>
      <c r="AZ102" t="s">
        <v>357</v>
      </c>
      <c r="BA102" t="s"/>
      <c r="BB102" t="n">
        <v>13131810</v>
      </c>
      <c r="BC102" t="n">
        <v>25.583824</v>
      </c>
      <c r="BD102" t="n">
        <v>25.583824</v>
      </c>
    </row>
    <row r="103" spans="1:56">
      <c r="A103" t="s">
        <v>56</v>
      </c>
      <c r="B103" t="s">
        <v>57</v>
      </c>
      <c r="C103" t="s">
        <v>58</v>
      </c>
      <c r="D103" t="n">
        <v>1</v>
      </c>
      <c r="E103" t="s">
        <v>358</v>
      </c>
      <c r="F103" t="n">
        <v>-1</v>
      </c>
      <c r="G103" t="s">
        <v>60</v>
      </c>
      <c r="H103" t="s">
        <v>61</v>
      </c>
      <c r="I103" t="s"/>
      <c r="J103" t="s">
        <v>62</v>
      </c>
      <c r="K103" t="n">
        <v>249.29</v>
      </c>
      <c r="L103" t="s"/>
      <c r="M103" t="s"/>
      <c r="N103" t="s">
        <v>63</v>
      </c>
      <c r="O103" t="s">
        <v>64</v>
      </c>
      <c r="P103" t="s">
        <v>358</v>
      </c>
      <c r="Q103" t="s"/>
      <c r="R103" t="s">
        <v>75</v>
      </c>
      <c r="S103" t="s">
        <v>84</v>
      </c>
      <c r="T103" t="s">
        <v>68</v>
      </c>
      <c r="U103" t="s"/>
      <c r="V103" t="s"/>
      <c r="W103" t="s">
        <v>69</v>
      </c>
      <c r="X103" t="s"/>
      <c r="Y103" t="s">
        <v>70</v>
      </c>
      <c r="Z103">
        <f>HYPERLINK("https://hotel-media.eclerx.com/savepage/tk_15466043068342369_sr_69.html","info")</f>
        <v/>
      </c>
      <c r="AA103" t="n">
        <v>-2058155</v>
      </c>
      <c r="AB103" t="s"/>
      <c r="AC103" t="s"/>
      <c r="AD103" t="s">
        <v>71</v>
      </c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n">
        <v>58</v>
      </c>
      <c r="AQ103" t="s">
        <v>72</v>
      </c>
      <c r="AR103" t="s"/>
      <c r="AS103" t="s"/>
      <c r="AT103" t="s">
        <v>73</v>
      </c>
      <c r="AU103" t="s"/>
      <c r="AV103" t="s"/>
      <c r="AW103" t="s"/>
      <c r="AX103" t="s"/>
      <c r="AY103" t="n">
        <v>2058155</v>
      </c>
      <c r="AZ103" t="s">
        <v>359</v>
      </c>
      <c r="BA103" t="s"/>
      <c r="BB103" t="n">
        <v>5472510</v>
      </c>
      <c r="BC103" t="n">
        <v>25.281443</v>
      </c>
      <c r="BD103" t="n">
        <v>25.281443</v>
      </c>
    </row>
    <row r="104" spans="1:56">
      <c r="A104" t="s">
        <v>56</v>
      </c>
      <c r="B104" t="s">
        <v>57</v>
      </c>
      <c r="C104" t="s">
        <v>58</v>
      </c>
      <c r="D104" t="n">
        <v>1</v>
      </c>
      <c r="E104" t="s">
        <v>360</v>
      </c>
      <c r="F104" t="n">
        <v>591372</v>
      </c>
      <c r="G104" t="s">
        <v>60</v>
      </c>
      <c r="H104" t="s">
        <v>61</v>
      </c>
      <c r="I104" t="s"/>
      <c r="J104" t="s">
        <v>62</v>
      </c>
      <c r="K104" t="n">
        <v>184.66</v>
      </c>
      <c r="L104" t="s"/>
      <c r="M104" t="s"/>
      <c r="N104" t="s">
        <v>63</v>
      </c>
      <c r="O104" t="s">
        <v>64</v>
      </c>
      <c r="P104" t="s">
        <v>361</v>
      </c>
      <c r="Q104" t="s"/>
      <c r="R104" t="s">
        <v>207</v>
      </c>
      <c r="S104" t="s">
        <v>164</v>
      </c>
      <c r="T104" t="s">
        <v>68</v>
      </c>
      <c r="U104" t="s"/>
      <c r="V104" t="s"/>
      <c r="W104" t="s">
        <v>69</v>
      </c>
      <c r="X104" t="s"/>
      <c r="Y104" t="s">
        <v>70</v>
      </c>
      <c r="Z104">
        <f>HYPERLINK("https://hotel-media.eclerx.com/savepage/tk_1546604309450734_sr_69.html","info")</f>
        <v/>
      </c>
      <c r="AA104" t="n">
        <v>120197</v>
      </c>
      <c r="AB104" t="s"/>
      <c r="AC104" t="s"/>
      <c r="AD104" t="s">
        <v>71</v>
      </c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n">
        <v>84</v>
      </c>
      <c r="AQ104" t="s">
        <v>72</v>
      </c>
      <c r="AR104" t="s"/>
      <c r="AS104" t="s"/>
      <c r="AT104" t="s">
        <v>73</v>
      </c>
      <c r="AU104" t="s"/>
      <c r="AV104" t="s"/>
      <c r="AW104" t="s"/>
      <c r="AX104" t="s"/>
      <c r="AY104" t="n">
        <v>731524</v>
      </c>
      <c r="AZ104" t="s">
        <v>362</v>
      </c>
      <c r="BA104" t="s"/>
      <c r="BB104" t="n">
        <v>3030864</v>
      </c>
      <c r="BC104" t="n">
        <v>25.281198</v>
      </c>
      <c r="BD104" t="n">
        <v>25.281198</v>
      </c>
    </row>
    <row r="105" spans="1:56">
      <c r="A105" t="s">
        <v>56</v>
      </c>
      <c r="B105" t="s">
        <v>57</v>
      </c>
      <c r="C105" t="s">
        <v>58</v>
      </c>
      <c r="D105" t="n">
        <v>1</v>
      </c>
      <c r="E105" t="s">
        <v>191</v>
      </c>
      <c r="F105" t="n">
        <v>2294877</v>
      </c>
      <c r="G105" t="s">
        <v>60</v>
      </c>
      <c r="H105" t="s">
        <v>61</v>
      </c>
      <c r="I105" t="s"/>
      <c r="J105" t="s">
        <v>62</v>
      </c>
      <c r="K105" t="n">
        <v>567.83</v>
      </c>
      <c r="L105" t="s"/>
      <c r="M105" t="s"/>
      <c r="N105" t="s">
        <v>63</v>
      </c>
      <c r="O105" t="s">
        <v>64</v>
      </c>
      <c r="P105" t="s">
        <v>192</v>
      </c>
      <c r="Q105" t="s"/>
      <c r="R105" t="s">
        <v>66</v>
      </c>
      <c r="S105" t="s">
        <v>193</v>
      </c>
      <c r="T105" t="s">
        <v>68</v>
      </c>
      <c r="U105" t="s"/>
      <c r="V105" t="s"/>
      <c r="W105" t="s">
        <v>69</v>
      </c>
      <c r="X105" t="s"/>
      <c r="Y105" t="s">
        <v>70</v>
      </c>
      <c r="Z105">
        <f>HYPERLINK("https://hotel-media.eclerx.com/savepage/tk_15466043024978755_sr_69.html","info")</f>
        <v/>
      </c>
      <c r="AA105" t="n">
        <v>418438</v>
      </c>
      <c r="AB105" t="s"/>
      <c r="AC105" t="s"/>
      <c r="AD105" t="s">
        <v>71</v>
      </c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n">
        <v>15</v>
      </c>
      <c r="AQ105" t="s">
        <v>72</v>
      </c>
      <c r="AR105" t="s"/>
      <c r="AS105" t="s"/>
      <c r="AT105" t="s">
        <v>73</v>
      </c>
      <c r="AU105" t="s"/>
      <c r="AV105" t="s"/>
      <c r="AW105" t="s"/>
      <c r="AX105" t="s"/>
      <c r="AY105" t="n">
        <v>2156145</v>
      </c>
      <c r="AZ105" t="s">
        <v>194</v>
      </c>
      <c r="BA105" t="s"/>
      <c r="BB105" t="n">
        <v>11854899</v>
      </c>
      <c r="BC105" t="n">
        <v>25.276072</v>
      </c>
      <c r="BD105" t="n">
        <v>25.276072</v>
      </c>
    </row>
    <row r="106" spans="1:56">
      <c r="A106" t="s">
        <v>56</v>
      </c>
      <c r="B106" t="s">
        <v>57</v>
      </c>
      <c r="C106" t="s">
        <v>58</v>
      </c>
      <c r="D106" t="n">
        <v>1</v>
      </c>
      <c r="E106" t="s">
        <v>363</v>
      </c>
      <c r="F106" t="n">
        <v>592607</v>
      </c>
      <c r="G106" t="s">
        <v>60</v>
      </c>
      <c r="H106" t="s">
        <v>61</v>
      </c>
      <c r="I106" t="s"/>
      <c r="J106" t="s">
        <v>62</v>
      </c>
      <c r="K106" t="n">
        <v>221.59</v>
      </c>
      <c r="L106" t="s"/>
      <c r="M106" t="s"/>
      <c r="N106" t="s">
        <v>63</v>
      </c>
      <c r="O106" t="s">
        <v>64</v>
      </c>
      <c r="P106" t="s">
        <v>363</v>
      </c>
      <c r="Q106" t="s"/>
      <c r="R106" t="s">
        <v>75</v>
      </c>
      <c r="S106" t="s">
        <v>364</v>
      </c>
      <c r="T106" t="s">
        <v>68</v>
      </c>
      <c r="U106" t="s"/>
      <c r="V106" t="s"/>
      <c r="W106" t="s">
        <v>69</v>
      </c>
      <c r="X106" t="s"/>
      <c r="Y106" t="s">
        <v>70</v>
      </c>
      <c r="Z106">
        <f>HYPERLINK("https://hotel-media.eclerx.com/savepage/tk_1546604303802011_sr_69.html","info")</f>
        <v/>
      </c>
      <c r="AA106" t="n">
        <v>130263</v>
      </c>
      <c r="AB106" t="s"/>
      <c r="AC106" t="s"/>
      <c r="AD106" t="s">
        <v>71</v>
      </c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n">
        <v>28</v>
      </c>
      <c r="AQ106" t="s">
        <v>72</v>
      </c>
      <c r="AR106" t="s"/>
      <c r="AS106" t="s"/>
      <c r="AT106" t="s">
        <v>73</v>
      </c>
      <c r="AU106" t="s"/>
      <c r="AV106" t="s"/>
      <c r="AW106" t="s"/>
      <c r="AX106" t="s"/>
      <c r="AY106" t="n">
        <v>1615088</v>
      </c>
      <c r="AZ106" t="s">
        <v>365</v>
      </c>
      <c r="BA106" t="s"/>
      <c r="BB106" t="n">
        <v>3039467</v>
      </c>
      <c r="BC106" t="n">
        <v>25.287404</v>
      </c>
      <c r="BD106" t="n">
        <v>25.287404</v>
      </c>
    </row>
    <row r="107" spans="1:56">
      <c r="A107" t="s">
        <v>56</v>
      </c>
      <c r="B107" t="s">
        <v>57</v>
      </c>
      <c r="C107" t="s">
        <v>58</v>
      </c>
      <c r="D107" t="n">
        <v>1</v>
      </c>
      <c r="E107" t="s">
        <v>366</v>
      </c>
      <c r="F107" t="n">
        <v>-1</v>
      </c>
      <c r="G107" t="s">
        <v>60</v>
      </c>
      <c r="H107" t="s">
        <v>61</v>
      </c>
      <c r="I107" t="s"/>
      <c r="J107" t="s">
        <v>62</v>
      </c>
      <c r="K107" t="n">
        <v>184.66</v>
      </c>
      <c r="L107" t="s"/>
      <c r="M107" t="s"/>
      <c r="N107" t="s">
        <v>63</v>
      </c>
      <c r="O107" t="s">
        <v>64</v>
      </c>
      <c r="P107" t="s">
        <v>366</v>
      </c>
      <c r="Q107" t="s"/>
      <c r="R107" t="s">
        <v>75</v>
      </c>
      <c r="S107" t="s">
        <v>164</v>
      </c>
      <c r="T107" t="s">
        <v>68</v>
      </c>
      <c r="U107" t="s"/>
      <c r="V107" t="s"/>
      <c r="W107" t="s">
        <v>69</v>
      </c>
      <c r="X107" t="s"/>
      <c r="Y107" t="s">
        <v>70</v>
      </c>
      <c r="Z107">
        <f>HYPERLINK("https://hotel-media.eclerx.com/savepage/tk_15466043016017544_sr_69.html","info")</f>
        <v/>
      </c>
      <c r="AA107" t="n">
        <v>-7058168</v>
      </c>
      <c r="AB107" t="s"/>
      <c r="AC107" t="s"/>
      <c r="AD107" t="s">
        <v>71</v>
      </c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n">
        <v>6</v>
      </c>
      <c r="AQ107" t="s">
        <v>72</v>
      </c>
      <c r="AR107" t="s"/>
      <c r="AS107" t="s"/>
      <c r="AT107" t="s">
        <v>73</v>
      </c>
      <c r="AU107" t="s"/>
      <c r="AV107" t="s"/>
      <c r="AW107" t="s"/>
      <c r="AX107" t="s"/>
      <c r="AY107" t="n">
        <v>7058168</v>
      </c>
      <c r="AZ107" t="s">
        <v>367</v>
      </c>
      <c r="BA107" t="s"/>
      <c r="BB107" t="n">
        <v>11094984</v>
      </c>
      <c r="BC107" t="n">
        <v>25.28977</v>
      </c>
      <c r="BD107" t="n">
        <v>25.28977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2019-01-04T12:18:16Z</dcterms:created>
  <dcterms:modified xmlns:dcterms="http://purl.org/dc/terms/" xmlns:xsi="http://www.w3.org/2001/XMLSchema-instance" xsi:type="dcterms:W3CDTF">2019-01-04T12:18:16Z</dcterms:modified>
</cp:coreProperties>
</file>