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<sst xmlns="http://schemas.openxmlformats.org/spreadsheetml/2006/main" uniqueCount="448">
  <si>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</si>
  <si>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</si>
  <si>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</si>
  <si>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</si>
  <si>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</si>
  <si>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</si>
  <si>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</si>
  <si>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</si>
  <si>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</si>
  <si>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</si>
  <si>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</si>
  <si>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</si>
  <si>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</si>
  <si>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</si>
  <si>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</si>
  <si>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</si>
  <si>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</si>
  <si>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</si>
  <si>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</si>
  <si>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</si>
  <si>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</si>
  <si>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</si>
  <si>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</si>
  <si>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</si>
  <si>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</si>
  <si>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</si>
  <si>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</si>
  <si>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</si>
  <si>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</si>
  <si>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</si>
  <si>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</si>
  <si>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</si>
  <si>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</si>
  <si>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</si>
  <si>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</si>
  <si>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</si>
  <si>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</si>
  <si>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</si>
  <si>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</si>
  <si>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</si>
  <si>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</si>
  <si>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</si>
  <si>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</si>
  <si>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</si>
  <si>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</si>
  <si>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</si>
  <si>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</si>
  <si>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</si>
  <si>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</si>
  <si>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</si>
  <si>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</si>
  <si>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</si>
  <si>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</si>
  <si>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</si>
  <si>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</si>
  <si>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</si>
  <si>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22/01/2019 11:54</t>
  </si>
  <si>
    <t>Booking</t>
  </si>
  <si>
    <t>21/02/2019</t>
  </si>
  <si>
    <t>Mövenpick Hotel &amp; Casino Geneva</t>
  </si>
  <si>
    <t>ES</t>
  </si>
  <si>
    <t>GVA</t>
  </si>
  <si>
    <t>CH</t>
  </si>
  <si>
    <t>0</t>
  </si>
  <si>
    <t>Double Room</t>
  </si>
  <si>
    <t>X09</t>
  </si>
  <si>
    <t>5EST</t>
  </si>
  <si>
    <t>6545.00</t>
  </si>
  <si>
    <t>MXN</t>
  </si>
  <si>
    <t>No</t>
  </si>
  <si>
    <t>RO</t>
  </si>
  <si>
    <t>Completed</t>
  </si>
  <si>
    <t>CD</t>
  </si>
  <si>
    <t>Y</t>
  </si>
  <si>
    <t>Free</t>
  </si>
  <si>
    <t>2</t>
  </si>
  <si>
    <t>20, route de Pré-Bois, 1215 Geneva, Switzerland</t>
  </si>
  <si>
    <t>Royal Manotel</t>
  </si>
  <si>
    <t>Twin/Double Room</t>
  </si>
  <si>
    <t>4EST</t>
  </si>
  <si>
    <t>7368.00</t>
  </si>
  <si>
    <t>Rue de Lausanne 41-43, Paquis, 1201 Geneva, Switzerland</t>
  </si>
  <si>
    <t>Cozy Studio in Central Geneva</t>
  </si>
  <si>
    <t>Apartment</t>
  </si>
  <si>
    <t>6315.00</t>
  </si>
  <si>
    <t>Hotel Rotary Geneva MGallery by Sofitel</t>
  </si>
  <si>
    <t>9779.00</t>
  </si>
  <si>
    <t>18-20, rue du Cendrier, Saint-Gervais / des Grottes, 1201 Geneva, Switzerland</t>
  </si>
  <si>
    <t>ibis Genève Centre Nations</t>
  </si>
  <si>
    <t>3EST</t>
  </si>
  <si>
    <t>5071.00</t>
  </si>
  <si>
    <t>Villa Esprit3</t>
  </si>
  <si>
    <t>Suite</t>
  </si>
  <si>
    <t>9454.00</t>
  </si>
  <si>
    <t>BB</t>
  </si>
  <si>
    <t>Chemin de la Blanchette 3, 1213 Geneva, Switzerland</t>
  </si>
  <si>
    <t>ibis budget Annemasse Geneve</t>
  </si>
  <si>
    <t>2EST</t>
  </si>
  <si>
    <t>ibis Styles Genève Carouge</t>
  </si>
  <si>
    <t>5225.00</t>
  </si>
  <si>
    <t>Auberge Port Gitana</t>
  </si>
  <si>
    <t>Twin Room</t>
  </si>
  <si>
    <t>6124.00</t>
  </si>
  <si>
    <t>Magnifique maison de ville avec jardin privé</t>
  </si>
  <si>
    <t>18717.00</t>
  </si>
  <si>
    <t>Hotel des Tourelles</t>
  </si>
  <si>
    <t>4670.00</t>
  </si>
  <si>
    <t>Champel One Bedroom Apartment</t>
  </si>
  <si>
    <t>5339.00</t>
  </si>
  <si>
    <t>Charmant, centre ville Genève</t>
  </si>
  <si>
    <t>7043.00</t>
  </si>
  <si>
    <t>Calvy</t>
  </si>
  <si>
    <t>7091.00</t>
  </si>
  <si>
    <t>5 ruelle du midi, Eaux-Vives, 1207 Geneva, Switzerland</t>
  </si>
  <si>
    <t>Modern townhouse</t>
  </si>
  <si>
    <t>1722.00</t>
  </si>
  <si>
    <t>Home Swiss Hotel</t>
  </si>
  <si>
    <t>6526.00</t>
  </si>
  <si>
    <t>Av. de Sainte-Clotilde 7, Jonction, 1205 Geneva, Switzerland</t>
  </si>
  <si>
    <t>Central 2 bedroom flat in heart of Eaux-vives</t>
  </si>
  <si>
    <t>Larem Suites Old Town</t>
  </si>
  <si>
    <t>Studio</t>
  </si>
  <si>
    <t>6009.00</t>
  </si>
  <si>
    <t>The Ritz-Carlton Hotel de la Paix, Geneva</t>
  </si>
  <si>
    <t>22659.00</t>
  </si>
  <si>
    <t>Hotel Lido</t>
  </si>
  <si>
    <t>4268.00</t>
  </si>
  <si>
    <t>Rue de Chantepoulet 8, Saint-Gervais / des Grottes, 1201 Geneva, Switzerland</t>
  </si>
  <si>
    <t>Hotel St. Gervais</t>
  </si>
  <si>
    <t>1EST</t>
  </si>
  <si>
    <t>3981.00</t>
  </si>
  <si>
    <t>Rue des Corps-Saints 20, Saint-Gervais / des Grottes, 1201 Geneva, Switzerland</t>
  </si>
  <si>
    <t>B&amp;B Hotel ANNEMASSE Saint-Cergues</t>
  </si>
  <si>
    <t>2382.00</t>
  </si>
  <si>
    <t>Aparthotel Adagio Genève Mont-Blanc</t>
  </si>
  <si>
    <t>7732.00</t>
  </si>
  <si>
    <t>Les Armures</t>
  </si>
  <si>
    <t>13607.00</t>
  </si>
  <si>
    <t>Crowne Plaza Geneva</t>
  </si>
  <si>
    <t>6660.00</t>
  </si>
  <si>
    <t>Hotel de Geneve</t>
  </si>
  <si>
    <t>5359.00</t>
  </si>
  <si>
    <t>1, place Isaac-Mercier, Saint-Gervais / des Grottes, 1201 Geneva, Switzerland</t>
  </si>
  <si>
    <t>Jade Manotel</t>
  </si>
  <si>
    <t>8134.00</t>
  </si>
  <si>
    <t>Rue Rothschild 55, Paquis, 1202 Geneva, Switzerland</t>
  </si>
  <si>
    <t>NEST Geneva</t>
  </si>
  <si>
    <t>19635.00</t>
  </si>
  <si>
    <t>Hotel Cornavin Geneve</t>
  </si>
  <si>
    <t>6162.00</t>
  </si>
  <si>
    <t>Gare de Cornavin, Saint-Gervais / des Grottes, 1201 Geneva, Switzerland</t>
  </si>
  <si>
    <t>Ramada Encore Geneve</t>
  </si>
  <si>
    <t>4783.00</t>
  </si>
  <si>
    <t>Hôtel des Balances</t>
  </si>
  <si>
    <t>4976.00</t>
  </si>
  <si>
    <t>ibis Geneve Centre Lac</t>
  </si>
  <si>
    <t>5186.00</t>
  </si>
  <si>
    <t>Novotel Suites Genève Aéroport</t>
  </si>
  <si>
    <t>6143.00</t>
  </si>
  <si>
    <t>Avenue Louis Casaï 30, 1216 Geneva, Switzerland</t>
  </si>
  <si>
    <t>BnB Atelier de St. Maurice</t>
  </si>
  <si>
    <t>6890.00</t>
  </si>
  <si>
    <t>Hotel Beau Rivage Geneva</t>
  </si>
  <si>
    <t>17568.00</t>
  </si>
  <si>
    <t>13, Quai du Mont-Blanc, Paquis, 1201 Geneva, Switzerland</t>
  </si>
  <si>
    <t>Hotel Les Nations</t>
  </si>
  <si>
    <t>4631.00</t>
  </si>
  <si>
    <t>Rue du Grand Pré 62, Petit-Saconnex / Servette, 1202 Geneva, Switzerland</t>
  </si>
  <si>
    <t>Fasthotel Genève Gex</t>
  </si>
  <si>
    <t>2274.00</t>
  </si>
  <si>
    <t>ibis Genève Centre Gare</t>
  </si>
  <si>
    <t>5397.00</t>
  </si>
  <si>
    <t>Hotel Strasbourg</t>
  </si>
  <si>
    <t>5736.00</t>
  </si>
  <si>
    <t>The New Midi</t>
  </si>
  <si>
    <t>8095.00</t>
  </si>
  <si>
    <t>4 place Chevelu, Saint-Gervais / des Grottes, 1201 Geneva, Switzerland</t>
  </si>
  <si>
    <t>Villa Collonge-Bellerive</t>
  </si>
  <si>
    <t>3330.00</t>
  </si>
  <si>
    <t>Hôtel Résidence CityZen</t>
  </si>
  <si>
    <t>10, Rue Sismondl, Paquis, 1201 Geneva, Switzerland</t>
  </si>
  <si>
    <t>Hotel Diplomate</t>
  </si>
  <si>
    <t>6813.00</t>
  </si>
  <si>
    <t>Rue de la Terrassière, 46, Eaux-Vives, 1207 Geneva, Switzerland</t>
  </si>
  <si>
    <t>Design Hotel f6</t>
  </si>
  <si>
    <t>unknown</t>
  </si>
  <si>
    <t>7215.00</t>
  </si>
  <si>
    <t>Ferrier 6, Paquis, 1202 Geneva, Switzerland</t>
  </si>
  <si>
    <t>Excelsior</t>
  </si>
  <si>
    <t>5641.00</t>
  </si>
  <si>
    <t>Hotel Suisse</t>
  </si>
  <si>
    <t>6574.00</t>
  </si>
  <si>
    <t>10 Place Cornavin, Saint-Gervais / des Grottes, 1201 Geneva, Switzerland</t>
  </si>
  <si>
    <t>The Ambassador</t>
  </si>
  <si>
    <t>11196.00</t>
  </si>
  <si>
    <t>21, quai des Bergues, Saint-Gervais / des Grottes, 1201 Geneva, Switzerland</t>
  </si>
  <si>
    <t>Fraser Suites Geneva - Serviced Apartments</t>
  </si>
  <si>
    <t>10300.00</t>
  </si>
  <si>
    <t>Hôtel Pax</t>
  </si>
  <si>
    <t>5646.00</t>
  </si>
  <si>
    <t>Rue du 31-Décembre 68, Eaux-Vives, 1207 Geneva, Switzerland</t>
  </si>
  <si>
    <t>InterContinental Geneva</t>
  </si>
  <si>
    <t>10775.00</t>
  </si>
  <si>
    <t>Cozy Studio (102) close to Cornavin Train Station</t>
  </si>
  <si>
    <t>7081.00</t>
  </si>
  <si>
    <t>Starling Residence Genève</t>
  </si>
  <si>
    <t>5320.00</t>
  </si>
  <si>
    <t>Route des Acacias 4, Acacias, 1227 Geneva, Switzerland</t>
  </si>
  <si>
    <t>Hotel des Alpes</t>
  </si>
  <si>
    <t>5581.00</t>
  </si>
  <si>
    <t>14 rue des Alpes, Paquis, 1201 Geneva, Switzerland</t>
  </si>
  <si>
    <t>The SC1 Apartment by Castaway Lodgings</t>
  </si>
  <si>
    <t>Rue Samuel-Constant 1, Saint-Jean and Charmilles, 1201 Geneva, Switzerland</t>
  </si>
  <si>
    <t>Première Classe Genève - Aéroport - Prévessin</t>
  </si>
  <si>
    <t>Triple Room</t>
  </si>
  <si>
    <t>2251.00</t>
  </si>
  <si>
    <t>Hotel Century</t>
  </si>
  <si>
    <t>6430.00</t>
  </si>
  <si>
    <t>Avenue de Frontenex, 24, Eaux-Vives, 1207 Geneva, Switzerland</t>
  </si>
  <si>
    <t>Domaine de Châteauvieux</t>
  </si>
  <si>
    <t>10602.00</t>
  </si>
  <si>
    <t>Auteuil Manotel</t>
  </si>
  <si>
    <t>6794.00</t>
  </si>
  <si>
    <t>33, rue de Lausanne, Paquis, 1201 Geneva, Switzerland</t>
  </si>
  <si>
    <t>Holiday Inn Express Geneva Airport</t>
  </si>
  <si>
    <t>5607.00</t>
  </si>
  <si>
    <t>Route de Pré Bois 16, 1215 Geneva, Switzerland</t>
  </si>
  <si>
    <t>Chemin du Courtil 6</t>
  </si>
  <si>
    <t>26869.00</t>
  </si>
  <si>
    <t>EV55</t>
  </si>
  <si>
    <t>ibis budget Geneve Palexpo Aeroport</t>
  </si>
  <si>
    <t>3579.00</t>
  </si>
  <si>
    <t>Route François-Peyrot 28, 1218 Geneva, Switzerland</t>
  </si>
  <si>
    <t>Hotel Central</t>
  </si>
  <si>
    <t>3789.00</t>
  </si>
  <si>
    <t>Rue de la Rôtisserie, 2, Cité, 1204 Geneva, Switzerland</t>
  </si>
  <si>
    <t>Les Chambres du CTN</t>
  </si>
  <si>
    <t>4784.00</t>
  </si>
  <si>
    <t>16, ch. des Aulx, 1228 Geneva, Switzerland</t>
  </si>
  <si>
    <t>Studio City Centre</t>
  </si>
  <si>
    <t>4210.00</t>
  </si>
  <si>
    <t>City Hostel Geneva</t>
  </si>
  <si>
    <t>4053.00</t>
  </si>
  <si>
    <t>Rue Ferrier 2, Paquis, 1202 Geneva, Switzerland</t>
  </si>
  <si>
    <t>NvY Manotel</t>
  </si>
  <si>
    <t>8325.00</t>
  </si>
  <si>
    <t>18, rue Richemont, Paquis, 1202 Geneva, Switzerland</t>
  </si>
  <si>
    <t>ibis budget Genève Petit-Lancy</t>
  </si>
  <si>
    <t>3196.00</t>
  </si>
  <si>
    <t>Appart'Hôtel Residence Dizerens</t>
  </si>
  <si>
    <t>4823.00</t>
  </si>
  <si>
    <t>Rue Dizerens, Plainpalais, 1205 Geneva, Switzerland</t>
  </si>
  <si>
    <t>Duplex penthouse Geneva</t>
  </si>
  <si>
    <t>9186.00</t>
  </si>
  <si>
    <t>La Cour Des Augustins Boutique Gallery Design Hotel</t>
  </si>
  <si>
    <t>8631.00</t>
  </si>
  <si>
    <t>Rue Jean Violette 15, Plainpalais, 1205 Geneva, Switzerland</t>
  </si>
  <si>
    <t>President Wilson - A Luxury Collection Hotel</t>
  </si>
  <si>
    <t>16611.00</t>
  </si>
  <si>
    <t>Grand Hotel Kempinski Geneva</t>
  </si>
  <si>
    <t>15923.00</t>
  </si>
  <si>
    <t>Quai du Mont-Blanc 19, Paquis, 1211 Geneva, Switzerland</t>
  </si>
  <si>
    <t>Larem Suites</t>
  </si>
  <si>
    <t>5856.00</t>
  </si>
  <si>
    <t>Auberge de Confignon</t>
  </si>
  <si>
    <t>5167.00</t>
  </si>
  <si>
    <t>Place de l'Eglise 6, Confignon, 1232 Geneva, Switzerland</t>
  </si>
  <si>
    <t>Hotel Cristal Design</t>
  </si>
  <si>
    <t>5799.00</t>
  </si>
  <si>
    <t>4, rue Pradier, Saint-Gervais / des Grottes, 1201 Geneva, Switzerland</t>
  </si>
  <si>
    <t>Hôtel Leprince</t>
  </si>
  <si>
    <t>5282.00</t>
  </si>
  <si>
    <t>16, rue des voisins, Plainpalais, 1205 Geneva, Switzerland</t>
  </si>
  <si>
    <t>Auberge Communale de Carouge</t>
  </si>
  <si>
    <t>6507.00</t>
  </si>
  <si>
    <t>Rue Ancienne, 39, 1227 Geneva, Switzerland</t>
  </si>
  <si>
    <t>Tiffany Hotel</t>
  </si>
  <si>
    <t>7502.00</t>
  </si>
  <si>
    <t>Rue de l'Arquebuse 20, Jonction, 1204 Geneva, Switzerland</t>
  </si>
  <si>
    <t>ibis Styles Geneve Palexpo Aeroport</t>
  </si>
  <si>
    <t>4095.00</t>
  </si>
  <si>
    <t>Hotel Churchill</t>
  </si>
  <si>
    <t>6048.00</t>
  </si>
  <si>
    <t>Rue du Simplon, 15, Eaux-Vives, 1207 Geneva, Switzerland</t>
  </si>
  <si>
    <t>Hotel Mon Repos</t>
  </si>
  <si>
    <t>7813.00</t>
  </si>
  <si>
    <t>131, rue de Lausanne, Paquis, 1202 Geneva, Switzerland</t>
  </si>
  <si>
    <t>Triplex Geneva Jet d'eau</t>
  </si>
  <si>
    <t>7617.00</t>
  </si>
  <si>
    <t>Four Seasons Hotel des Bergues Geneva</t>
  </si>
  <si>
    <t>26525.00</t>
  </si>
  <si>
    <t>33, Quai des Bergues, Saint-Gervais / des Grottes, 1201 Geneva, Switzerland</t>
  </si>
  <si>
    <t>Hôtel Astoria</t>
  </si>
  <si>
    <t>Single Room</t>
  </si>
  <si>
    <t>4918.00</t>
  </si>
  <si>
    <t>6, place Cornavin, Saint-Gervais / des Grottes, 1201 Geneva, Switzerland</t>
  </si>
  <si>
    <t>La Réserve Genève Hotel &amp; Spa</t>
  </si>
  <si>
    <t>17224.00</t>
  </si>
  <si>
    <t>301 route de Lausanne, 1293 Geneva, Switzerland</t>
  </si>
  <si>
    <t>Geneva city centre</t>
  </si>
  <si>
    <t>7693.00</t>
  </si>
  <si>
    <t>Mandarin Oriental, Geneva</t>
  </si>
  <si>
    <t>20860.00</t>
  </si>
  <si>
    <t>Warwick Geneva</t>
  </si>
  <si>
    <t>Edelweiss Manotel</t>
  </si>
  <si>
    <t>6105.00</t>
  </si>
  <si>
    <t>Place de la Navigation 2, Paquis, 1201 Geneva, Switzerland</t>
  </si>
  <si>
    <t>Hotel Drake-Longchamp</t>
  </si>
  <si>
    <t>6995.00</t>
  </si>
  <si>
    <t>Hotel Les Arcades</t>
  </si>
  <si>
    <t>Chez Maman Hotel &amp; Restaurant</t>
  </si>
  <si>
    <t>5837.00</t>
  </si>
  <si>
    <t>Rampe Quidort 2, 1227 Geneva, Switzerland</t>
  </si>
  <si>
    <t>Genève Cottage</t>
  </si>
  <si>
    <t>6583.00</t>
  </si>
  <si>
    <t>Le Cénacle</t>
  </si>
  <si>
    <t>Promenade Charles Martin 17, Eaux-Vives, 1208 Geneva, Switzerland</t>
  </si>
  <si>
    <t>Hotel d'Allèves</t>
  </si>
  <si>
    <t>12631.00</t>
  </si>
  <si>
    <t>Rue du Cendrier 16, Saint-Gervais / des Grottes, 1201 Geneva, Switzerland</t>
  </si>
  <si>
    <t>Hotel d'Angleterre</t>
  </si>
  <si>
    <t>19291.00</t>
  </si>
  <si>
    <t>Quai du Mont Blanc 17, Paquis, 1201 Geneva, Switzerland</t>
  </si>
  <si>
    <t>Ibis Budget Archamps Porte de Genève</t>
  </si>
  <si>
    <t>Studio Vieille-Ville Genève</t>
  </si>
  <si>
    <t>Kipling Manotel</t>
  </si>
  <si>
    <t>6698.00</t>
  </si>
  <si>
    <t>Rue de la Navigation 27, Paquis, 1201 Geneva, Switzerland</t>
  </si>
  <si>
    <t>ibis Genève Petit Lancy</t>
  </si>
  <si>
    <t>Hotel Eden</t>
  </si>
  <si>
    <t>7320.00</t>
  </si>
  <si>
    <t>135, rue de Lausanne, Paquis, 1202 Geneva, Switzerland</t>
  </si>
  <si>
    <t>Hôtel Bel'Espérance</t>
  </si>
  <si>
    <t>8421.00</t>
  </si>
  <si>
    <t>rue de la Vallée 1, Cité, 1204 Geneva, Switzerland</t>
  </si>
  <si>
    <t>Résidence Studio Genève Centre</t>
  </si>
  <si>
    <t>5661.00</t>
  </si>
  <si>
    <t>Rue De Zurich 19, Paquis, 1201 Geneva, Switzerland</t>
  </si>
  <si>
    <t>4 chemin de l'epargne</t>
  </si>
  <si>
    <t>34448.00</t>
  </si>
  <si>
    <t>Hotel Restaurant Kutchi</t>
  </si>
  <si>
    <t>Le Richemond</t>
  </si>
  <si>
    <t>18342.00</t>
  </si>
  <si>
    <t>Hôtel de la Cigogne</t>
  </si>
  <si>
    <t>16956.00</t>
  </si>
  <si>
    <t>17 Place Longemalle, Cité, 1204 Geneva, Switzerland</t>
  </si>
  <si>
    <t>Novotel Genève Centre</t>
  </si>
  <si>
    <t>8019.00</t>
  </si>
  <si>
    <t>Carvalho</t>
  </si>
  <si>
    <t>16841.00</t>
  </si>
  <si>
    <t>Hotel Montbrillant</t>
  </si>
  <si>
    <t>18755.00</t>
  </si>
  <si>
    <t>2, rue de Montbrillant, Saint-Gervais / des Grottes, 1201 Geneva, Switzerland</t>
  </si>
  <si>
    <t>Eastwest Hôtel</t>
  </si>
  <si>
    <t>8650.00</t>
  </si>
  <si>
    <t>Rue des Pâquis 6, Paquis, 1201 Geneva, Switzerland</t>
  </si>
  <si>
    <t>Hotel Adriatica</t>
  </si>
  <si>
    <t>8922.00</t>
  </si>
  <si>
    <t>Rue Sautter, 21, Plainpalais, 1205 Geneva, Switzerland</t>
  </si>
  <si>
    <t>NH Geneva City</t>
  </si>
  <si>
    <t>4402.00</t>
  </si>
  <si>
    <t>Séjours &amp; Affaires Genève Saint Genis</t>
  </si>
  <si>
    <t>5825.00</t>
  </si>
  <si>
    <t>Studio Champel</t>
  </si>
  <si>
    <t>ibis Genève Aéroport</t>
  </si>
  <si>
    <t>3962.00</t>
  </si>
  <si>
    <t>Fontaine</t>
  </si>
  <si>
    <t>Hotel Admiral</t>
  </si>
  <si>
    <t>4344.00</t>
  </si>
  <si>
    <t>8, rue Pellegrino Rossi, Paquis, 1201 Geneva, Switzerland</t>
  </si>
  <si>
    <t>Studio quartier Jonction</t>
  </si>
  <si>
    <t>4478.00</t>
  </si>
  <si>
    <t>Boulevard Carl Vogt 12 5 ème étage, Jonction, 1205 Geneva, Switzerland</t>
  </si>
  <si>
    <t>Genevanest</t>
  </si>
  <si>
    <t>9569.00</t>
  </si>
  <si>
    <t>Chemin des Cornillons 2, 1292 Geneva, Switzerland</t>
  </si>
  <si>
    <t>Hotel International &amp; Terminus</t>
  </si>
  <si>
    <t>6985.00</t>
  </si>
  <si>
    <t>20, rue des Alpes, Paquis, 1201 Geneva, Switzerland</t>
  </si>
  <si>
    <t>Genève Résidence Nations</t>
  </si>
  <si>
    <t>5703.00</t>
  </si>
  <si>
    <t>Ibis Styles Geneve Mont Blanc</t>
  </si>
  <si>
    <t>7062.00</t>
  </si>
  <si>
    <t>ibis Styles Geneva Gare</t>
  </si>
  <si>
    <t>Sagitta Swiss Quality Hotel</t>
  </si>
  <si>
    <t>6, Rue de la Fleche, Eaux-Vives, 1207 Geneva, Switzerland</t>
  </si>
  <si>
    <t>Central Appartement</t>
  </si>
  <si>
    <t>Geneva Hostel</t>
  </si>
  <si>
    <t>2 ×  Bed in Dormitory</t>
  </si>
  <si>
    <t>2783.00</t>
  </si>
  <si>
    <t>Rue Rothschild, 28-30, Paquis, 1202 Geneva, Switzerland</t>
  </si>
  <si>
    <t>Hotel Rousseau</t>
  </si>
  <si>
    <t>6086.00</t>
  </si>
  <si>
    <t>Rue Rousseau, 13, Saint-Gervais / des Grottes, 1201 Geneva, Switzerland</t>
  </si>
  <si>
    <t>Quai Charles Page 17</t>
  </si>
  <si>
    <t>26908.00</t>
  </si>
  <si>
    <t>Hotel Tor</t>
  </si>
  <si>
    <t>5971.00</t>
  </si>
  <si>
    <t>3, Rue Ami-Levrier, Saint-Gervais / des Grottes, 1201 Geneva, Switzerland</t>
  </si>
  <si>
    <t>Hostellerie de la Vendee</t>
  </si>
  <si>
    <t>3560.00</t>
  </si>
  <si>
    <t>Chemin de la Vendée, 28, 1213 Geneva, Switzerland</t>
  </si>
  <si>
    <t>The RF14 Apartment by Castaway Lodgings</t>
  </si>
  <si>
    <t>rue de Fribourg 14, Paquis, 1201 Geneva, Switzerland</t>
  </si>
  <si>
    <t>Hotel Montana</t>
  </si>
  <si>
    <t>23, rue des Alpes, Saint-Gervais / des Grottes, 1201 Geneva, Switzerland</t>
  </si>
  <si>
    <t>Hôtel balladins Genève / St-Genis Pouilly</t>
  </si>
  <si>
    <t>2815.00</t>
  </si>
  <si>
    <t>Hotel Moderne</t>
  </si>
  <si>
    <t>4861.00</t>
  </si>
  <si>
    <t>1, rue de Berne, Saint-Gervais / des Grottes, 1201 Geneva, Switzerland</t>
  </si>
  <si>
    <t>Hotel Bristol</t>
  </si>
  <si>
    <t>11349.00</t>
  </si>
  <si>
    <t>10, rue du Mont-Blanc, Saint-Gervais / des Grottes, 1201 Geneva, Switzerland</t>
  </si>
  <si>
    <t>ibis budget Genève Aéroport</t>
  </si>
  <si>
    <t>Avenue Louis Casaï 26 Cointrin, 1216 Geneva, Switzerland</t>
  </si>
  <si>
    <t>Floatinn Boat-BnB</t>
  </si>
  <si>
    <t>11291.00</t>
  </si>
  <si>
    <t>Hôtel Métropole Genève</t>
  </si>
  <si>
    <t>13827.00</t>
  </si>
  <si>
    <t>34, quai General Guisan, Cité, 1204 Geneva, Switzerland</t>
  </si>
  <si>
    <t>Hotel des Horlogers</t>
  </si>
  <si>
    <t>Route de Saint-Julien 135, Plan-les-Ouates, 1228 Geneva, Switzerland</t>
  </si>
  <si>
    <t>9Hotel Paquis</t>
  </si>
  <si>
    <t>6093.00</t>
  </si>
  <si>
    <t>Nash Airport Hotel</t>
  </si>
  <si>
    <t>4115.00</t>
  </si>
  <si>
    <t>chemin de la Violette 11, 1216 Geneva, Switzerland</t>
  </si>
  <si>
    <t>Hotel Carmen</t>
  </si>
  <si>
    <t>4516.00</t>
  </si>
  <si>
    <t>5, rue Dancet, Plainpalais, 1205 Geneva, Switzerland</t>
  </si>
  <si>
    <t>Swiss Luxury Apartments</t>
  </si>
  <si>
    <t>16190.00</t>
  </si>
  <si>
    <t>Rue Philippe - Plantamour 6 - 8, Paquis, 1201 Geneva, Switzerland</t>
  </si>
  <si>
    <t>Lake Geneva Hotel</t>
  </si>
  <si>
    <t>4957.00</t>
  </si>
  <si>
    <t>Route de Suisse 79, 1029 Versoix, Switzerland</t>
  </si>
  <si>
    <t>NH Geneva Airport Hotel</t>
  </si>
  <si>
    <t>4383.00</t>
  </si>
  <si>
    <t>Avenue de Mategnin 21, 1217 Geneva, Switzerland</t>
  </si>
  <si>
    <t>Starling Hotel Geneva</t>
  </si>
  <si>
    <t>7406.00</t>
  </si>
  <si>
    <t>34, Route Francois-Peyrot, 1218 Geneva, Switzerland</t>
  </si>
  <si>
    <t>Comfort loft</t>
  </si>
  <si>
    <t>30907.00</t>
  </si>
  <si>
    <t>Studio Geneva Cozy</t>
  </si>
  <si>
    <t>4746.00</t>
  </si>
  <si>
    <t>86C Route de Florissant, Champel, 1206 Geneva, Switzerland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</si>
</sst>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9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2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HYPERLINK("https://hotel-media.eclerx.com/savepage/tk_1548138392878847_sr_1278.html","info")</f>
        <v/>
      </c>
      <c r="AA2" t="n">
        <v>-528814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98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528814</v>
      </c>
      <c r="AZ2" t="s">
        <v>76</v>
      </c>
      <c r="BA2" t="s"/>
      <c r="BB2" t="n">
        <v>65929</v>
      </c>
      <c r="BC2" t="n">
        <v>46.2239646608926</v>
      </c>
      <c r="BD2" t="n">
        <v>46.2239646608926</v>
      </c>
    </row>
    <row r="3" spans="1:56">
      <c r="A3" t="s">
        <v>56</v>
      </c>
      <c r="B3" t="s">
        <v>57</v>
      </c>
      <c r="C3" t="s">
        <v>58</v>
      </c>
      <c r="D3" t="n">
        <v>2</v>
      </c>
      <c r="E3" t="s">
        <v>77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78</v>
      </c>
      <c r="O3" t="s">
        <v>65</v>
      </c>
      <c r="P3" t="s">
        <v>77</v>
      </c>
      <c r="Q3" t="s"/>
      <c r="R3" t="s">
        <v>79</v>
      </c>
      <c r="S3" t="s">
        <v>80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HYPERLINK("https://hotel-media.eclerx.com/savepage/tk_15481384760005834_sr_1278.html","info")</f>
        <v/>
      </c>
      <c r="AA3" t="n">
        <v>-547266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225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547266</v>
      </c>
      <c r="AZ3" t="s">
        <v>81</v>
      </c>
      <c r="BA3" t="s"/>
      <c r="BB3" t="n">
        <v>65045</v>
      </c>
      <c r="BC3" t="n">
        <v>46.21326015456159</v>
      </c>
      <c r="BD3" t="n">
        <v>46.21326015456159</v>
      </c>
    </row>
    <row r="4" spans="1:56">
      <c r="A4" t="s">
        <v>56</v>
      </c>
      <c r="B4" t="s">
        <v>57</v>
      </c>
      <c r="C4" t="s">
        <v>58</v>
      </c>
      <c r="D4" t="n">
        <v>2</v>
      </c>
      <c r="E4" t="s">
        <v>82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83</v>
      </c>
      <c r="O4" t="s">
        <v>65</v>
      </c>
      <c r="P4" t="s">
        <v>82</v>
      </c>
      <c r="Q4" t="s"/>
      <c r="R4" t="s">
        <v>63</v>
      </c>
      <c r="S4" t="s">
        <v>84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HYPERLINK("https://hotel-media.eclerx.com/savepage/tk_15481385159310863_sr_1278.html","info")</f>
        <v/>
      </c>
      <c r="AA4" t="n">
        <v>-7882118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286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7882118</v>
      </c>
      <c r="AZ4" t="s"/>
      <c r="BA4" t="s"/>
      <c r="BB4" t="n">
        <v>2687005</v>
      </c>
      <c r="BC4" t="n">
        <v>46.2064503</v>
      </c>
      <c r="BD4" t="n">
        <v>46.2064503</v>
      </c>
    </row>
    <row r="5" spans="1:56">
      <c r="A5" t="s">
        <v>56</v>
      </c>
      <c r="B5" t="s">
        <v>57</v>
      </c>
      <c r="C5" t="s">
        <v>58</v>
      </c>
      <c r="D5" t="n">
        <v>2</v>
      </c>
      <c r="E5" t="s">
        <v>85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64</v>
      </c>
      <c r="O5" t="s">
        <v>65</v>
      </c>
      <c r="P5" t="s">
        <v>85</v>
      </c>
      <c r="Q5" t="s"/>
      <c r="R5" t="s">
        <v>79</v>
      </c>
      <c r="S5" t="s">
        <v>86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HYPERLINK("https://hotel-media.eclerx.com/savepage/tk_1548138383697007_sr_1278.html","info")</f>
        <v/>
      </c>
      <c r="AA5" t="n">
        <v>-2722784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84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2722784</v>
      </c>
      <c r="AZ5" t="s">
        <v>87</v>
      </c>
      <c r="BA5" t="s"/>
      <c r="BB5" t="n">
        <v>69974</v>
      </c>
      <c r="BC5" t="n">
        <v>46.20731312986114</v>
      </c>
      <c r="BD5" t="n">
        <v>46.20731312986114</v>
      </c>
    </row>
    <row r="6" spans="1:56">
      <c r="A6" t="s">
        <v>56</v>
      </c>
      <c r="B6" t="s">
        <v>57</v>
      </c>
      <c r="C6" t="s">
        <v>58</v>
      </c>
      <c r="D6" t="n">
        <v>2</v>
      </c>
      <c r="E6" t="s">
        <v>88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64</v>
      </c>
      <c r="O6" t="s">
        <v>65</v>
      </c>
      <c r="P6" t="s">
        <v>88</v>
      </c>
      <c r="Q6" t="s"/>
      <c r="R6" t="s">
        <v>89</v>
      </c>
      <c r="S6" t="s">
        <v>90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HYPERLINK("https://hotel-media.eclerx.com/savepage/tk_1548138456969438_sr_1278.html","info")</f>
        <v/>
      </c>
      <c r="AA6" t="n">
        <v>-10132764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196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10132764</v>
      </c>
      <c r="AZ6" t="s"/>
      <c r="BA6" t="s"/>
      <c r="BB6" t="n">
        <v>451057</v>
      </c>
      <c r="BC6" t="s"/>
      <c r="BD6" t="s"/>
    </row>
    <row r="7" spans="1:56">
      <c r="A7" t="s">
        <v>56</v>
      </c>
      <c r="B7" t="s">
        <v>57</v>
      </c>
      <c r="C7" t="s">
        <v>58</v>
      </c>
      <c r="D7" t="n">
        <v>2</v>
      </c>
      <c r="E7" t="s">
        <v>91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92</v>
      </c>
      <c r="O7" t="s">
        <v>65</v>
      </c>
      <c r="P7" t="s">
        <v>91</v>
      </c>
      <c r="Q7" t="s"/>
      <c r="R7" t="s">
        <v>79</v>
      </c>
      <c r="S7" t="s">
        <v>93</v>
      </c>
      <c r="T7" t="s">
        <v>68</v>
      </c>
      <c r="U7" t="s">
        <v>69</v>
      </c>
      <c r="V7" t="s"/>
      <c r="W7" t="s">
        <v>94</v>
      </c>
      <c r="X7" t="s"/>
      <c r="Y7" t="s">
        <v>71</v>
      </c>
      <c r="Z7">
        <f>HYPERLINK("https://hotel-media.eclerx.com/savepage/tk_15481383909098713_sr_1278.html","info")</f>
        <v/>
      </c>
      <c r="AA7" t="n">
        <v>-2119458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95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2119458</v>
      </c>
      <c r="AZ7" t="s">
        <v>95</v>
      </c>
      <c r="BA7" t="s"/>
      <c r="BB7" t="n">
        <v>768617</v>
      </c>
      <c r="BC7" t="n">
        <v>46.18033327196584</v>
      </c>
      <c r="BD7" t="n">
        <v>46.18033327196584</v>
      </c>
    </row>
    <row r="8" spans="1:56">
      <c r="A8" t="s">
        <v>56</v>
      </c>
      <c r="B8" t="s">
        <v>57</v>
      </c>
      <c r="C8" t="s">
        <v>58</v>
      </c>
      <c r="D8" t="n">
        <v>2</v>
      </c>
      <c r="E8" t="s">
        <v>96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/>
      <c r="O8" t="s">
        <v>65</v>
      </c>
      <c r="P8" t="s">
        <v>96</v>
      </c>
      <c r="Q8" t="s"/>
      <c r="R8" t="s">
        <v>97</v>
      </c>
      <c r="S8" t="s"/>
      <c r="T8" t="s"/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HYPERLINK("https://hotel-media.eclerx.com/savepage/tk_15481384366614602_sr_1278.html","info")</f>
        <v/>
      </c>
      <c r="AA8" t="n">
        <v>-10132758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165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10132758</v>
      </c>
      <c r="AZ8" t="s"/>
      <c r="BA8" t="s"/>
      <c r="BB8" t="n">
        <v>669631</v>
      </c>
      <c r="BC8" t="s"/>
      <c r="BD8" t="s"/>
    </row>
    <row r="9" spans="1:56">
      <c r="A9" t="s">
        <v>56</v>
      </c>
      <c r="B9" t="s">
        <v>57</v>
      </c>
      <c r="C9" t="s">
        <v>58</v>
      </c>
      <c r="D9" t="n">
        <v>2</v>
      </c>
      <c r="E9" t="s">
        <v>98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64</v>
      </c>
      <c r="O9" t="s">
        <v>65</v>
      </c>
      <c r="P9" t="s">
        <v>98</v>
      </c>
      <c r="Q9" t="s"/>
      <c r="R9" t="s">
        <v>89</v>
      </c>
      <c r="S9" t="s">
        <v>99</v>
      </c>
      <c r="T9" t="s">
        <v>68</v>
      </c>
      <c r="U9" t="s">
        <v>69</v>
      </c>
      <c r="V9" t="s"/>
      <c r="W9" t="s">
        <v>94</v>
      </c>
      <c r="X9" t="s"/>
      <c r="Y9" t="s">
        <v>71</v>
      </c>
      <c r="Z9">
        <f>HYPERLINK("https://hotel-media.eclerx.com/savepage/tk_15481384517368152_sr_1278.html","info")</f>
        <v/>
      </c>
      <c r="AA9" t="n">
        <v>-10132767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188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10132767</v>
      </c>
      <c r="AZ9" t="s"/>
      <c r="BA9" t="s"/>
      <c r="BB9" t="n">
        <v>3087280</v>
      </c>
      <c r="BC9" t="s"/>
      <c r="BD9" t="s"/>
    </row>
    <row r="10" spans="1:56">
      <c r="A10" t="s">
        <v>56</v>
      </c>
      <c r="B10" t="s">
        <v>57</v>
      </c>
      <c r="C10" t="s">
        <v>58</v>
      </c>
      <c r="D10" t="n">
        <v>2</v>
      </c>
      <c r="E10" t="s">
        <v>100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101</v>
      </c>
      <c r="O10" t="s">
        <v>65</v>
      </c>
      <c r="P10" t="s">
        <v>100</v>
      </c>
      <c r="Q10" t="s"/>
      <c r="R10" t="s">
        <v>63</v>
      </c>
      <c r="S10" t="s">
        <v>102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HYPERLINK("https://hotel-media.eclerx.com/savepage/tk_1548138506130865_sr_1278.html","info")</f>
        <v/>
      </c>
      <c r="AA10" t="n">
        <v>-6167178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271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6167178</v>
      </c>
      <c r="AZ10" t="s"/>
      <c r="BA10" t="s"/>
      <c r="BB10" t="n">
        <v>493183</v>
      </c>
      <c r="BC10" t="n">
        <v>46.2538100756091</v>
      </c>
      <c r="BD10" t="n">
        <v>46.2538100756091</v>
      </c>
    </row>
    <row r="11" spans="1:56">
      <c r="A11" t="s">
        <v>56</v>
      </c>
      <c r="B11" t="s">
        <v>57</v>
      </c>
      <c r="C11" t="s">
        <v>58</v>
      </c>
      <c r="D11" t="n">
        <v>2</v>
      </c>
      <c r="E11" t="s">
        <v>103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83</v>
      </c>
      <c r="O11" t="s">
        <v>65</v>
      </c>
      <c r="P11" t="s">
        <v>103</v>
      </c>
      <c r="Q11" t="s"/>
      <c r="R11" t="s">
        <v>63</v>
      </c>
      <c r="S11" t="s">
        <v>104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HYPERLINK("https://hotel-media.eclerx.com/savepage/tk_15481384255496926_sr_1278.html","info")</f>
        <v/>
      </c>
      <c r="AA11" t="n">
        <v>-10132773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148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10132773</v>
      </c>
      <c r="AZ11" t="s"/>
      <c r="BA11" t="s"/>
      <c r="BB11" t="n">
        <v>4465951</v>
      </c>
      <c r="BC11" t="s"/>
      <c r="BD11" t="s"/>
    </row>
    <row r="12" spans="1:56">
      <c r="A12" t="s">
        <v>56</v>
      </c>
      <c r="B12" t="s">
        <v>57</v>
      </c>
      <c r="C12" t="s">
        <v>58</v>
      </c>
      <c r="D12" t="n">
        <v>2</v>
      </c>
      <c r="E12" t="s">
        <v>105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64</v>
      </c>
      <c r="O12" t="s">
        <v>65</v>
      </c>
      <c r="P12" t="s">
        <v>105</v>
      </c>
      <c r="Q12" t="s"/>
      <c r="R12" t="s">
        <v>97</v>
      </c>
      <c r="S12" t="s">
        <v>106</v>
      </c>
      <c r="T12" t="s">
        <v>68</v>
      </c>
      <c r="U12" t="s">
        <v>69</v>
      </c>
      <c r="V12" t="s"/>
      <c r="W12" t="s">
        <v>94</v>
      </c>
      <c r="X12" t="s"/>
      <c r="Y12" t="s">
        <v>71</v>
      </c>
      <c r="Z12">
        <f>HYPERLINK("https://hotel-media.eclerx.com/savepage/tk_15481384334057624_sr_1278.html","info")</f>
        <v/>
      </c>
      <c r="AA12" t="n">
        <v>-8313784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160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8313784</v>
      </c>
      <c r="AZ12" t="s"/>
      <c r="BA12" t="s"/>
      <c r="BB12" t="n">
        <v>247551</v>
      </c>
      <c r="BC12" t="n">
        <v>46.2056499265904</v>
      </c>
      <c r="BD12" t="n">
        <v>46.2056499265904</v>
      </c>
    </row>
    <row r="13" spans="1:56">
      <c r="A13" t="s">
        <v>56</v>
      </c>
      <c r="B13" t="s">
        <v>57</v>
      </c>
      <c r="C13" t="s">
        <v>58</v>
      </c>
      <c r="D13" t="n">
        <v>2</v>
      </c>
      <c r="E13" t="s">
        <v>107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83</v>
      </c>
      <c r="O13" t="s">
        <v>65</v>
      </c>
      <c r="P13" t="s">
        <v>107</v>
      </c>
      <c r="Q13" t="s"/>
      <c r="R13" t="s">
        <v>63</v>
      </c>
      <c r="S13" t="s">
        <v>108</v>
      </c>
      <c r="T13" t="s">
        <v>68</v>
      </c>
      <c r="U13" t="s">
        <v>69</v>
      </c>
      <c r="V13" t="s"/>
      <c r="W13" t="s">
        <v>70</v>
      </c>
      <c r="X13" t="s"/>
      <c r="Y13" t="s">
        <v>71</v>
      </c>
      <c r="Z13">
        <f>HYPERLINK("https://hotel-media.eclerx.com/savepage/tk_15481385113610058_sr_1278.html","info")</f>
        <v/>
      </c>
      <c r="AA13" t="n">
        <v>-10132744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279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10132744</v>
      </c>
      <c r="AZ13" t="s"/>
      <c r="BA13" t="s"/>
      <c r="BB13" t="n">
        <v>2040523</v>
      </c>
      <c r="BC13" t="s"/>
      <c r="BD13" t="s"/>
    </row>
    <row r="14" spans="1:56">
      <c r="A14" t="s">
        <v>56</v>
      </c>
      <c r="B14" t="s">
        <v>57</v>
      </c>
      <c r="C14" t="s">
        <v>58</v>
      </c>
      <c r="D14" t="n">
        <v>2</v>
      </c>
      <c r="E14" t="s">
        <v>82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83</v>
      </c>
      <c r="O14" t="s">
        <v>65</v>
      </c>
      <c r="P14" t="s">
        <v>82</v>
      </c>
      <c r="Q14" t="s"/>
      <c r="R14" t="s">
        <v>63</v>
      </c>
      <c r="S14" t="s">
        <v>84</v>
      </c>
      <c r="T14" t="s">
        <v>68</v>
      </c>
      <c r="U14" t="s">
        <v>69</v>
      </c>
      <c r="V14" t="s"/>
      <c r="W14" t="s">
        <v>70</v>
      </c>
      <c r="X14" t="s"/>
      <c r="Y14" t="s">
        <v>71</v>
      </c>
      <c r="Z14">
        <f>HYPERLINK("https://hotel-media.eclerx.com/savepage/tk_15481384177048857_sr_1278.html","info")</f>
        <v/>
      </c>
      <c r="AA14" t="n">
        <v>-7882118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136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7882118</v>
      </c>
      <c r="AZ14" t="s"/>
      <c r="BA14" t="s"/>
      <c r="BB14" t="n">
        <v>2687005</v>
      </c>
      <c r="BC14" t="n">
        <v>46.2064503</v>
      </c>
      <c r="BD14" t="n">
        <v>46.2064503</v>
      </c>
    </row>
    <row r="15" spans="1:56">
      <c r="A15" t="s">
        <v>56</v>
      </c>
      <c r="B15" t="s">
        <v>57</v>
      </c>
      <c r="C15" t="s">
        <v>58</v>
      </c>
      <c r="D15" t="n">
        <v>2</v>
      </c>
      <c r="E15" t="s">
        <v>109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83</v>
      </c>
      <c r="O15" t="s">
        <v>65</v>
      </c>
      <c r="P15" t="s">
        <v>109</v>
      </c>
      <c r="Q15" t="s"/>
      <c r="R15" t="s">
        <v>63</v>
      </c>
      <c r="S15" t="s">
        <v>110</v>
      </c>
      <c r="T15" t="s">
        <v>68</v>
      </c>
      <c r="U15" t="s">
        <v>69</v>
      </c>
      <c r="V15" t="s"/>
      <c r="W15" t="s">
        <v>70</v>
      </c>
      <c r="X15" t="s"/>
      <c r="Y15" t="s">
        <v>71</v>
      </c>
      <c r="Z15">
        <f>HYPERLINK("https://hotel-media.eclerx.com/savepage/tk_15481384157439873_sr_1278.html","info")</f>
        <v/>
      </c>
      <c r="AA15" t="n">
        <v>-10132745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133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10132745</v>
      </c>
      <c r="AZ15" t="s"/>
      <c r="BA15" t="s"/>
      <c r="BB15" t="n">
        <v>4518969</v>
      </c>
      <c r="BC15" t="s"/>
      <c r="BD15" t="s"/>
    </row>
    <row r="16" spans="1:56">
      <c r="A16" t="s">
        <v>56</v>
      </c>
      <c r="B16" t="s">
        <v>57</v>
      </c>
      <c r="C16" t="s">
        <v>58</v>
      </c>
      <c r="D16" t="n">
        <v>2</v>
      </c>
      <c r="E16" t="s">
        <v>111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64</v>
      </c>
      <c r="O16" t="s">
        <v>65</v>
      </c>
      <c r="P16" t="s">
        <v>111</v>
      </c>
      <c r="Q16" t="s"/>
      <c r="R16" t="s">
        <v>89</v>
      </c>
      <c r="S16" t="s">
        <v>112</v>
      </c>
      <c r="T16" t="s">
        <v>68</v>
      </c>
      <c r="U16" t="s">
        <v>69</v>
      </c>
      <c r="V16" t="s"/>
      <c r="W16" t="s">
        <v>94</v>
      </c>
      <c r="X16" t="s"/>
      <c r="Y16" t="s">
        <v>71</v>
      </c>
      <c r="Z16">
        <f>HYPERLINK("https://hotel-media.eclerx.com/savepage/tk_15481384667954104_sr_1278.html","info")</f>
        <v/>
      </c>
      <c r="AA16" t="n">
        <v>-2119325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211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2119325</v>
      </c>
      <c r="AZ16" t="s">
        <v>113</v>
      </c>
      <c r="BA16" t="s"/>
      <c r="BB16" t="n">
        <v>46834</v>
      </c>
      <c r="BC16" t="n">
        <v>46.20049850321422</v>
      </c>
      <c r="BD16" t="n">
        <v>46.20049850321422</v>
      </c>
    </row>
    <row r="17" spans="1:56">
      <c r="A17" t="s">
        <v>56</v>
      </c>
      <c r="B17" t="s">
        <v>57</v>
      </c>
      <c r="C17" t="s">
        <v>58</v>
      </c>
      <c r="D17" t="n">
        <v>2</v>
      </c>
      <c r="E17" t="s">
        <v>114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64</v>
      </c>
      <c r="O17" t="s">
        <v>65</v>
      </c>
      <c r="P17" t="s">
        <v>114</v>
      </c>
      <c r="Q17" t="s"/>
      <c r="R17" t="s">
        <v>63</v>
      </c>
      <c r="S17" t="s">
        <v>115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HYPERLINK("https://hotel-media.eclerx.com/savepage/tk_15481384124878438_sr_1278.html","info")</f>
        <v/>
      </c>
      <c r="AA17" t="n">
        <v>-10132775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128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10132775</v>
      </c>
      <c r="AZ17" t="s"/>
      <c r="BA17" t="s"/>
      <c r="BB17" t="n">
        <v>4513860</v>
      </c>
      <c r="BC17" t="s"/>
      <c r="BD17" t="s"/>
    </row>
    <row r="18" spans="1:56">
      <c r="A18" t="s">
        <v>56</v>
      </c>
      <c r="B18" t="s">
        <v>57</v>
      </c>
      <c r="C18" t="s">
        <v>58</v>
      </c>
      <c r="D18" t="n">
        <v>2</v>
      </c>
      <c r="E18" t="s">
        <v>100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101</v>
      </c>
      <c r="O18" t="s">
        <v>65</v>
      </c>
      <c r="P18" t="s">
        <v>100</v>
      </c>
      <c r="Q18" t="s"/>
      <c r="R18" t="s">
        <v>63</v>
      </c>
      <c r="S18" t="s">
        <v>102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HYPERLINK("https://hotel-media.eclerx.com/savepage/tk_15481384079291377_sr_1278.html","info")</f>
        <v/>
      </c>
      <c r="AA18" t="n">
        <v>-6167178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121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6167178</v>
      </c>
      <c r="AZ18" t="s"/>
      <c r="BA18" t="s"/>
      <c r="BB18" t="n">
        <v>493183</v>
      </c>
      <c r="BC18" t="n">
        <v>46.2538100756091</v>
      </c>
      <c r="BD18" t="n">
        <v>46.2538100756091</v>
      </c>
    </row>
    <row r="19" spans="1:56">
      <c r="A19" t="s">
        <v>56</v>
      </c>
      <c r="B19" t="s">
        <v>57</v>
      </c>
      <c r="C19" t="s">
        <v>58</v>
      </c>
      <c r="D19" t="n">
        <v>2</v>
      </c>
      <c r="E19" t="s">
        <v>116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64</v>
      </c>
      <c r="O19" t="s">
        <v>65</v>
      </c>
      <c r="P19" t="s">
        <v>116</v>
      </c>
      <c r="Q19" t="s"/>
      <c r="R19" t="s">
        <v>79</v>
      </c>
      <c r="S19" t="s">
        <v>117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HYPERLINK("https://hotel-media.eclerx.com/savepage/tk_15481384864645212_sr_1278.html","info")</f>
        <v/>
      </c>
      <c r="AA19" t="n">
        <v>-4959155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241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4959155</v>
      </c>
      <c r="AZ19" t="s">
        <v>118</v>
      </c>
      <c r="BA19" t="s"/>
      <c r="BB19" t="n">
        <v>246144</v>
      </c>
      <c r="BC19" t="n">
        <v>46.2006596668049</v>
      </c>
      <c r="BD19" t="n">
        <v>46.2006596668049</v>
      </c>
    </row>
    <row r="20" spans="1:56">
      <c r="A20" t="s">
        <v>56</v>
      </c>
      <c r="B20" t="s">
        <v>57</v>
      </c>
      <c r="C20" t="s">
        <v>58</v>
      </c>
      <c r="D20" t="n">
        <v>2</v>
      </c>
      <c r="E20" t="s">
        <v>119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/>
      <c r="O20" t="s">
        <v>65</v>
      </c>
      <c r="P20" t="s">
        <v>119</v>
      </c>
      <c r="Q20" t="s"/>
      <c r="R20" t="s">
        <v>63</v>
      </c>
      <c r="S20" t="s"/>
      <c r="T20" t="s"/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HYPERLINK("https://hotel-media.eclerx.com/savepage/tk_15481385054745295_sr_1278.html","info")</f>
        <v/>
      </c>
      <c r="AA20" t="n">
        <v>-10132742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270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10132742</v>
      </c>
      <c r="AZ20" t="s"/>
      <c r="BA20" t="s"/>
      <c r="BB20" t="n">
        <v>3891248</v>
      </c>
      <c r="BC20" t="s"/>
      <c r="BD20" t="s"/>
    </row>
    <row r="21" spans="1:56">
      <c r="A21" t="s">
        <v>56</v>
      </c>
      <c r="B21" t="s">
        <v>57</v>
      </c>
      <c r="C21" t="s">
        <v>58</v>
      </c>
      <c r="D21" t="n">
        <v>2</v>
      </c>
      <c r="E21" t="s">
        <v>120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121</v>
      </c>
      <c r="O21" t="s">
        <v>65</v>
      </c>
      <c r="P21" t="s">
        <v>120</v>
      </c>
      <c r="Q21" t="s"/>
      <c r="R21" t="s">
        <v>63</v>
      </c>
      <c r="S21" t="s">
        <v>122</v>
      </c>
      <c r="T21" t="s">
        <v>68</v>
      </c>
      <c r="U21" t="s">
        <v>69</v>
      </c>
      <c r="V21" t="s"/>
      <c r="W21" t="s">
        <v>70</v>
      </c>
      <c r="X21" t="s"/>
      <c r="Y21" t="s">
        <v>71</v>
      </c>
      <c r="Z21">
        <f>HYPERLINK("https://hotel-media.eclerx.com/savepage/tk_15481384183600647_sr_1278.html","info")</f>
        <v/>
      </c>
      <c r="AA21" t="n">
        <v>-8363539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137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8363539</v>
      </c>
      <c r="AZ21" t="s"/>
      <c r="BA21" t="s"/>
      <c r="BB21" t="n">
        <v>1706839</v>
      </c>
      <c r="BC21" t="n">
        <v>46.2014728969765</v>
      </c>
      <c r="BD21" t="n">
        <v>46.2014728969765</v>
      </c>
    </row>
    <row r="22" spans="1:56">
      <c r="A22" t="s">
        <v>56</v>
      </c>
      <c r="B22" t="s">
        <v>57</v>
      </c>
      <c r="C22" t="s">
        <v>58</v>
      </c>
      <c r="D22" t="n">
        <v>2</v>
      </c>
      <c r="E22" t="s">
        <v>123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64</v>
      </c>
      <c r="O22" t="s">
        <v>65</v>
      </c>
      <c r="P22" t="s">
        <v>123</v>
      </c>
      <c r="Q22" t="s"/>
      <c r="R22" t="s">
        <v>66</v>
      </c>
      <c r="S22" t="s">
        <v>124</v>
      </c>
      <c r="T22" t="s">
        <v>68</v>
      </c>
      <c r="U22" t="s">
        <v>69</v>
      </c>
      <c r="V22" t="s"/>
      <c r="W22" t="s">
        <v>94</v>
      </c>
      <c r="X22" t="s"/>
      <c r="Y22" t="s">
        <v>71</v>
      </c>
      <c r="Z22">
        <f>HYPERLINK("https://hotel-media.eclerx.com/savepage/tk_15481384930333421_sr_1278.html","info")</f>
        <v/>
      </c>
      <c r="AA22" t="n">
        <v>-10132784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251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10132784</v>
      </c>
      <c r="AZ22" t="s"/>
      <c r="BA22" t="s"/>
      <c r="BB22" t="n">
        <v>71357</v>
      </c>
      <c r="BC22" t="s"/>
      <c r="BD22" t="s"/>
    </row>
    <row r="23" spans="1:56">
      <c r="A23" t="s">
        <v>56</v>
      </c>
      <c r="B23" t="s">
        <v>57</v>
      </c>
      <c r="C23" t="s">
        <v>58</v>
      </c>
      <c r="D23" t="n">
        <v>2</v>
      </c>
      <c r="E23" t="s">
        <v>125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78</v>
      </c>
      <c r="O23" t="s">
        <v>65</v>
      </c>
      <c r="P23" t="s">
        <v>125</v>
      </c>
      <c r="Q23" t="s"/>
      <c r="R23" t="s">
        <v>97</v>
      </c>
      <c r="S23" t="s">
        <v>126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HYPERLINK("https://hotel-media.eclerx.com/savepage/tk_154813833719511_sr_1278.html","info")</f>
        <v/>
      </c>
      <c r="AA23" t="n">
        <v>-528802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13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528802</v>
      </c>
      <c r="AZ23" t="s">
        <v>127</v>
      </c>
      <c r="BA23" t="s"/>
      <c r="BB23" t="n">
        <v>182085</v>
      </c>
      <c r="BC23" t="n">
        <v>46.2083377568079</v>
      </c>
      <c r="BD23" t="n">
        <v>46.2083377568079</v>
      </c>
    </row>
    <row r="24" spans="1:56">
      <c r="A24" t="s">
        <v>56</v>
      </c>
      <c r="B24" t="s">
        <v>57</v>
      </c>
      <c r="C24" t="s">
        <v>58</v>
      </c>
      <c r="D24" t="n">
        <v>2</v>
      </c>
      <c r="E24" t="s">
        <v>128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64</v>
      </c>
      <c r="O24" t="s">
        <v>65</v>
      </c>
      <c r="P24" t="s">
        <v>128</v>
      </c>
      <c r="Q24" t="s"/>
      <c r="R24" t="s">
        <v>129</v>
      </c>
      <c r="S24" t="s">
        <v>130</v>
      </c>
      <c r="T24" t="s">
        <v>68</v>
      </c>
      <c r="U24" t="s">
        <v>69</v>
      </c>
      <c r="V24" t="s"/>
      <c r="W24" t="s">
        <v>94</v>
      </c>
      <c r="X24" t="s"/>
      <c r="Y24" t="s">
        <v>71</v>
      </c>
      <c r="Z24">
        <f>HYPERLINK("https://hotel-media.eclerx.com/savepage/tk_1548138428819824_sr_1278.html","info")</f>
        <v/>
      </c>
      <c r="AA24" t="n">
        <v>-528807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153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528807</v>
      </c>
      <c r="AZ24" t="s">
        <v>131</v>
      </c>
      <c r="BA24" t="s"/>
      <c r="BB24" t="n">
        <v>65338</v>
      </c>
      <c r="BC24" t="n">
        <v>46.2069149680379</v>
      </c>
      <c r="BD24" t="n">
        <v>46.2069149680379</v>
      </c>
    </row>
    <row r="25" spans="1:56">
      <c r="A25" t="s">
        <v>56</v>
      </c>
      <c r="B25" t="s">
        <v>57</v>
      </c>
      <c r="C25" t="s">
        <v>58</v>
      </c>
      <c r="D25" t="n">
        <v>2</v>
      </c>
      <c r="E25" t="s">
        <v>132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64</v>
      </c>
      <c r="O25" t="s">
        <v>65</v>
      </c>
      <c r="P25" t="s">
        <v>132</v>
      </c>
      <c r="Q25" t="s"/>
      <c r="R25" t="s">
        <v>97</v>
      </c>
      <c r="S25" t="s">
        <v>133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HYPERLINK("https://hotel-media.eclerx.com/savepage/tk_1548138441897202_sr_1278.html","info")</f>
        <v/>
      </c>
      <c r="AA25" t="n">
        <v>-10132740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173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10132740</v>
      </c>
      <c r="AZ25" t="s"/>
      <c r="BA25" t="s"/>
      <c r="BB25" t="n">
        <v>3756186</v>
      </c>
      <c r="BC25" t="s"/>
      <c r="BD25" t="s"/>
    </row>
    <row r="26" spans="1:56">
      <c r="A26" t="s">
        <v>56</v>
      </c>
      <c r="B26" t="s">
        <v>57</v>
      </c>
      <c r="C26" t="s">
        <v>58</v>
      </c>
      <c r="D26" t="n">
        <v>2</v>
      </c>
      <c r="E26" t="s">
        <v>134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121</v>
      </c>
      <c r="O26" t="s">
        <v>65</v>
      </c>
      <c r="P26" t="s">
        <v>134</v>
      </c>
      <c r="Q26" t="s"/>
      <c r="R26" t="s">
        <v>79</v>
      </c>
      <c r="S26" t="s">
        <v>135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HYPERLINK("https://hotel-media.eclerx.com/savepage/tk_15481383804220984_sr_1278.html","info")</f>
        <v/>
      </c>
      <c r="AA26" t="n">
        <v>-10132739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79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10132739</v>
      </c>
      <c r="AZ26" t="s"/>
      <c r="BA26" t="s"/>
      <c r="BB26" t="n">
        <v>346755</v>
      </c>
      <c r="BC26" t="s"/>
      <c r="BD26" t="s"/>
    </row>
    <row r="27" spans="1:56">
      <c r="A27" t="s">
        <v>56</v>
      </c>
      <c r="B27" t="s">
        <v>57</v>
      </c>
      <c r="C27" t="s">
        <v>58</v>
      </c>
      <c r="D27" t="n">
        <v>2</v>
      </c>
      <c r="E27" t="s">
        <v>136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64</v>
      </c>
      <c r="O27" t="s">
        <v>65</v>
      </c>
      <c r="P27" t="s">
        <v>136</v>
      </c>
      <c r="Q27" t="s"/>
      <c r="R27" t="s">
        <v>66</v>
      </c>
      <c r="S27" t="s">
        <v>137</v>
      </c>
      <c r="T27" t="s">
        <v>68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HYPERLINK("https://hotel-media.eclerx.com/savepage/tk_1548138400090609_sr_1278.html","info")</f>
        <v/>
      </c>
      <c r="AA27" t="n">
        <v>-10132772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109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10132772</v>
      </c>
      <c r="AZ27" t="s"/>
      <c r="BA27" t="s"/>
      <c r="BB27" t="n">
        <v>65203</v>
      </c>
      <c r="BC27" t="s"/>
      <c r="BD27" t="s"/>
    </row>
    <row r="28" spans="1:56">
      <c r="A28" t="s">
        <v>56</v>
      </c>
      <c r="B28" t="s">
        <v>57</v>
      </c>
      <c r="C28" t="s">
        <v>58</v>
      </c>
      <c r="D28" t="n">
        <v>2</v>
      </c>
      <c r="E28" t="s">
        <v>138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78</v>
      </c>
      <c r="O28" t="s">
        <v>65</v>
      </c>
      <c r="P28" t="s">
        <v>138</v>
      </c>
      <c r="Q28" t="s"/>
      <c r="R28" t="s">
        <v>79</v>
      </c>
      <c r="S28" t="s">
        <v>139</v>
      </c>
      <c r="T28" t="s">
        <v>68</v>
      </c>
      <c r="U28" t="s">
        <v>69</v>
      </c>
      <c r="V28" t="s"/>
      <c r="W28" t="s">
        <v>70</v>
      </c>
      <c r="X28" t="s"/>
      <c r="Y28" t="s">
        <v>71</v>
      </c>
      <c r="Z28">
        <f>HYPERLINK("https://hotel-media.eclerx.com/savepage/tk_15481384766520193_sr_1278.html","info")</f>
        <v/>
      </c>
      <c r="AA28" t="n">
        <v>-10132747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226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10132747</v>
      </c>
      <c r="AZ28" t="s"/>
      <c r="BA28" t="s"/>
      <c r="BB28" t="n">
        <v>67418</v>
      </c>
      <c r="BC28" t="s"/>
      <c r="BD28" t="s"/>
    </row>
    <row r="29" spans="1:56">
      <c r="A29" t="s">
        <v>56</v>
      </c>
      <c r="B29" t="s">
        <v>57</v>
      </c>
      <c r="C29" t="s">
        <v>58</v>
      </c>
      <c r="D29" t="n">
        <v>2</v>
      </c>
      <c r="E29" t="s">
        <v>140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101</v>
      </c>
      <c r="O29" t="s">
        <v>65</v>
      </c>
      <c r="P29" t="s">
        <v>140</v>
      </c>
      <c r="Q29" t="s"/>
      <c r="R29" t="s">
        <v>97</v>
      </c>
      <c r="S29" t="s">
        <v>141</v>
      </c>
      <c r="T29" t="s">
        <v>68</v>
      </c>
      <c r="U29" t="s">
        <v>69</v>
      </c>
      <c r="V29" t="s"/>
      <c r="W29" t="s">
        <v>94</v>
      </c>
      <c r="X29" t="s"/>
      <c r="Y29" t="s">
        <v>71</v>
      </c>
      <c r="Z29">
        <f>HYPERLINK("https://hotel-media.eclerx.com/savepage/tk_15481383326188002_sr_1278.html","info")</f>
        <v/>
      </c>
      <c r="AA29" t="n">
        <v>-547232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6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547232</v>
      </c>
      <c r="AZ29" t="s">
        <v>142</v>
      </c>
      <c r="BA29" t="s"/>
      <c r="BB29" t="n">
        <v>71675</v>
      </c>
      <c r="BC29" t="n">
        <v>46.2064703969974</v>
      </c>
      <c r="BD29" t="n">
        <v>46.2064703969974</v>
      </c>
    </row>
    <row r="30" spans="1:56">
      <c r="A30" t="s">
        <v>56</v>
      </c>
      <c r="B30" t="s">
        <v>57</v>
      </c>
      <c r="C30" t="s">
        <v>58</v>
      </c>
      <c r="D30" t="n">
        <v>2</v>
      </c>
      <c r="E30" t="s">
        <v>143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64</v>
      </c>
      <c r="O30" t="s">
        <v>65</v>
      </c>
      <c r="P30" t="s">
        <v>143</v>
      </c>
      <c r="Q30" t="s"/>
      <c r="R30" t="s">
        <v>89</v>
      </c>
      <c r="S30" t="s">
        <v>144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HYPERLINK("https://hotel-media.eclerx.com/savepage/tk_1548138363381065_sr_1278.html","info")</f>
        <v/>
      </c>
      <c r="AA30" t="n">
        <v>-547256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53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547256</v>
      </c>
      <c r="AZ30" t="s">
        <v>145</v>
      </c>
      <c r="BA30" t="s"/>
      <c r="BB30" t="n">
        <v>65060</v>
      </c>
      <c r="BC30" t="n">
        <v>46.21535556633211</v>
      </c>
      <c r="BD30" t="n">
        <v>46.21535556633211</v>
      </c>
    </row>
    <row r="31" spans="1:56">
      <c r="A31" t="s">
        <v>56</v>
      </c>
      <c r="B31" t="s">
        <v>57</v>
      </c>
      <c r="C31" t="s">
        <v>58</v>
      </c>
      <c r="D31" t="n">
        <v>2</v>
      </c>
      <c r="E31" t="s">
        <v>146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83</v>
      </c>
      <c r="O31" t="s">
        <v>65</v>
      </c>
      <c r="P31" t="s">
        <v>146</v>
      </c>
      <c r="Q31" t="s"/>
      <c r="R31" t="s">
        <v>63</v>
      </c>
      <c r="S31" t="s">
        <v>147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HYPERLINK("https://hotel-media.eclerx.com/savepage/tk_15481384196711843_sr_1278.html","info")</f>
        <v/>
      </c>
      <c r="AA31" t="n">
        <v>-8363540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139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8363540</v>
      </c>
      <c r="AZ31" t="s"/>
      <c r="BA31" t="s"/>
      <c r="BB31" t="n">
        <v>1860331</v>
      </c>
      <c r="BC31" t="n">
        <v>46.1992572730757</v>
      </c>
      <c r="BD31" t="n">
        <v>46.1992572730757</v>
      </c>
    </row>
    <row r="32" spans="1:56">
      <c r="A32" t="s">
        <v>56</v>
      </c>
      <c r="B32" t="s">
        <v>57</v>
      </c>
      <c r="C32" t="s">
        <v>58</v>
      </c>
      <c r="D32" t="n">
        <v>2</v>
      </c>
      <c r="E32" t="s">
        <v>148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101</v>
      </c>
      <c r="O32" t="s">
        <v>65</v>
      </c>
      <c r="P32" t="s">
        <v>148</v>
      </c>
      <c r="Q32" t="s"/>
      <c r="R32" t="s">
        <v>79</v>
      </c>
      <c r="S32" t="s">
        <v>149</v>
      </c>
      <c r="T32" t="s">
        <v>68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HYPERLINK("https://hotel-media.eclerx.com/savepage/tk_15481384799201894_sr_1278.html","info")</f>
        <v/>
      </c>
      <c r="AA32" t="n">
        <v>-528747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231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528747</v>
      </c>
      <c r="AZ32" t="s">
        <v>150</v>
      </c>
      <c r="BA32" t="s"/>
      <c r="BB32" t="n">
        <v>65056</v>
      </c>
      <c r="BC32" t="n">
        <v>46.2094366108436</v>
      </c>
      <c r="BD32" t="n">
        <v>46.2094366108436</v>
      </c>
    </row>
    <row r="33" spans="1:56">
      <c r="A33" t="s">
        <v>56</v>
      </c>
      <c r="B33" t="s">
        <v>57</v>
      </c>
      <c r="C33" t="s">
        <v>58</v>
      </c>
      <c r="D33" t="n">
        <v>2</v>
      </c>
      <c r="E33" t="s">
        <v>123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64</v>
      </c>
      <c r="O33" t="s">
        <v>65</v>
      </c>
      <c r="P33" t="s">
        <v>123</v>
      </c>
      <c r="Q33" t="s"/>
      <c r="R33" t="s">
        <v>66</v>
      </c>
      <c r="S33" t="s">
        <v>124</v>
      </c>
      <c r="T33" t="s">
        <v>68</v>
      </c>
      <c r="U33" t="s">
        <v>69</v>
      </c>
      <c r="V33" t="s"/>
      <c r="W33" t="s">
        <v>94</v>
      </c>
      <c r="X33" t="s"/>
      <c r="Y33" t="s">
        <v>71</v>
      </c>
      <c r="Z33">
        <f>HYPERLINK("https://hotel-media.eclerx.com/savepage/tk_15481383948505814_sr_1278.html","info")</f>
        <v/>
      </c>
      <c r="AA33" t="n">
        <v>-10132784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101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10132784</v>
      </c>
      <c r="AZ33" t="s"/>
      <c r="BA33" t="s"/>
      <c r="BB33" t="n">
        <v>71357</v>
      </c>
      <c r="BC33" t="s"/>
      <c r="BD33" t="s"/>
    </row>
    <row r="34" spans="1:56">
      <c r="A34" t="s">
        <v>56</v>
      </c>
      <c r="B34" t="s">
        <v>57</v>
      </c>
      <c r="C34" t="s">
        <v>58</v>
      </c>
      <c r="D34" t="n">
        <v>2</v>
      </c>
      <c r="E34" t="s">
        <v>151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101</v>
      </c>
      <c r="O34" t="s">
        <v>65</v>
      </c>
      <c r="P34" t="s">
        <v>151</v>
      </c>
      <c r="Q34" t="s"/>
      <c r="R34" t="s">
        <v>89</v>
      </c>
      <c r="S34" t="s">
        <v>152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HYPERLINK("https://hotel-media.eclerx.com/savepage/tk_15481383627307043_sr_1278.html","info")</f>
        <v/>
      </c>
      <c r="AA34" t="n">
        <v>-10132779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52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10132779</v>
      </c>
      <c r="AZ34" t="s"/>
      <c r="BA34" t="s"/>
      <c r="BB34" t="n">
        <v>65413</v>
      </c>
      <c r="BC34" t="s"/>
      <c r="BD34" t="s"/>
    </row>
    <row r="35" spans="1:56">
      <c r="A35" t="s">
        <v>56</v>
      </c>
      <c r="B35" t="s">
        <v>57</v>
      </c>
      <c r="C35" t="s">
        <v>58</v>
      </c>
      <c r="D35" t="n">
        <v>2</v>
      </c>
      <c r="E35" t="s">
        <v>153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64</v>
      </c>
      <c r="O35" t="s">
        <v>65</v>
      </c>
      <c r="P35" t="s">
        <v>153</v>
      </c>
      <c r="Q35" t="s"/>
      <c r="R35" t="s">
        <v>97</v>
      </c>
      <c r="S35" t="s">
        <v>154</v>
      </c>
      <c r="T35" t="s">
        <v>68</v>
      </c>
      <c r="U35" t="s">
        <v>69</v>
      </c>
      <c r="V35" t="s"/>
      <c r="W35" t="s">
        <v>70</v>
      </c>
      <c r="X35" t="s"/>
      <c r="Y35" t="s">
        <v>71</v>
      </c>
      <c r="Z35">
        <f>HYPERLINK("https://hotel-media.eclerx.com/savepage/tk_1548138438627161_sr_1278.html","info")</f>
        <v/>
      </c>
      <c r="AA35" t="n">
        <v>-6167237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168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6167237</v>
      </c>
      <c r="AZ35" t="s"/>
      <c r="BA35" t="s"/>
      <c r="BB35" t="n">
        <v>452607</v>
      </c>
      <c r="BC35" t="n">
        <v>46.2770295027525</v>
      </c>
      <c r="BD35" t="n">
        <v>46.2770295027525</v>
      </c>
    </row>
    <row r="36" spans="1:56">
      <c r="A36" t="s">
        <v>56</v>
      </c>
      <c r="B36" t="s">
        <v>57</v>
      </c>
      <c r="C36" t="s">
        <v>58</v>
      </c>
      <c r="D36" t="n">
        <v>2</v>
      </c>
      <c r="E36" t="s">
        <v>155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64</v>
      </c>
      <c r="O36" t="s">
        <v>65</v>
      </c>
      <c r="P36" t="s">
        <v>155</v>
      </c>
      <c r="Q36" t="s"/>
      <c r="R36" t="s">
        <v>89</v>
      </c>
      <c r="S36" t="s">
        <v>156</v>
      </c>
      <c r="T36" t="s">
        <v>68</v>
      </c>
      <c r="U36" t="s">
        <v>69</v>
      </c>
      <c r="V36" t="s"/>
      <c r="W36" t="s">
        <v>70</v>
      </c>
      <c r="X36" t="s"/>
      <c r="Y36" t="s">
        <v>71</v>
      </c>
      <c r="Z36">
        <f>HYPERLINK("https://hotel-media.eclerx.com/savepage/tk_1548138454353016_sr_1278.html","info")</f>
        <v/>
      </c>
      <c r="AA36" t="n">
        <v>-10132763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192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10132763</v>
      </c>
      <c r="AZ36" t="s"/>
      <c r="BA36" t="s"/>
      <c r="BB36" t="n">
        <v>2150443</v>
      </c>
      <c r="BC36" t="s"/>
      <c r="BD36" t="s"/>
    </row>
    <row r="37" spans="1:56">
      <c r="A37" t="s">
        <v>56</v>
      </c>
      <c r="B37" t="s">
        <v>57</v>
      </c>
      <c r="C37" t="s">
        <v>58</v>
      </c>
      <c r="D37" t="n">
        <v>2</v>
      </c>
      <c r="E37" t="s">
        <v>157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92</v>
      </c>
      <c r="O37" t="s">
        <v>65</v>
      </c>
      <c r="P37" t="s">
        <v>157</v>
      </c>
      <c r="Q37" t="s"/>
      <c r="R37" t="s">
        <v>79</v>
      </c>
      <c r="S37" t="s">
        <v>158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HYPERLINK("https://hotel-media.eclerx.com/savepage/tk_15481383823823256_sr_1278.html","info")</f>
        <v/>
      </c>
      <c r="AA37" t="n">
        <v>-2203030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82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2203030</v>
      </c>
      <c r="AZ37" t="s">
        <v>159</v>
      </c>
      <c r="BA37" t="s"/>
      <c r="BB37" t="n">
        <v>69979</v>
      </c>
      <c r="BC37" t="n">
        <v>46.2206689048744</v>
      </c>
      <c r="BD37" t="n">
        <v>46.2206689048744</v>
      </c>
    </row>
    <row r="38" spans="1:56">
      <c r="A38" t="s">
        <v>56</v>
      </c>
      <c r="B38" t="s">
        <v>57</v>
      </c>
      <c r="C38" t="s">
        <v>58</v>
      </c>
      <c r="D38" t="n">
        <v>2</v>
      </c>
      <c r="E38" t="s">
        <v>160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83</v>
      </c>
      <c r="O38" t="s">
        <v>65</v>
      </c>
      <c r="P38" t="s">
        <v>160</v>
      </c>
      <c r="Q38" t="s"/>
      <c r="R38" t="s">
        <v>63</v>
      </c>
      <c r="S38" t="s">
        <v>161</v>
      </c>
      <c r="T38" t="s">
        <v>68</v>
      </c>
      <c r="U38" t="s">
        <v>69</v>
      </c>
      <c r="V38" t="s"/>
      <c r="W38" t="s">
        <v>94</v>
      </c>
      <c r="X38" t="s"/>
      <c r="Y38" t="s">
        <v>71</v>
      </c>
      <c r="Z38">
        <f>HYPERLINK("https://hotel-media.eclerx.com/savepage/tk_15481384248934603_sr_1278.html","info")</f>
        <v/>
      </c>
      <c r="AA38" t="n">
        <v>-6395160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147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6395160</v>
      </c>
      <c r="AZ38" t="s"/>
      <c r="BA38" t="s"/>
      <c r="BB38" t="n">
        <v>333932</v>
      </c>
      <c r="BC38" t="n">
        <v>46.2541266640772</v>
      </c>
      <c r="BD38" t="n">
        <v>46.2541266640772</v>
      </c>
    </row>
    <row r="39" spans="1:56">
      <c r="A39" t="s">
        <v>56</v>
      </c>
      <c r="B39" t="s">
        <v>57</v>
      </c>
      <c r="C39" t="s">
        <v>58</v>
      </c>
      <c r="D39" t="n">
        <v>2</v>
      </c>
      <c r="E39" t="s">
        <v>162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78</v>
      </c>
      <c r="O39" t="s">
        <v>65</v>
      </c>
      <c r="P39" t="s">
        <v>162</v>
      </c>
      <c r="Q39" t="s"/>
      <c r="R39" t="s">
        <v>66</v>
      </c>
      <c r="S39" t="s">
        <v>163</v>
      </c>
      <c r="T39" t="s">
        <v>68</v>
      </c>
      <c r="U39" t="s">
        <v>69</v>
      </c>
      <c r="V39" t="s"/>
      <c r="W39" t="s">
        <v>70</v>
      </c>
      <c r="X39" t="s"/>
      <c r="Y39" t="s">
        <v>71</v>
      </c>
      <c r="Z39">
        <f>HYPERLINK("https://hotel-media.eclerx.com/savepage/tk_15481383922191448_sr_1278.html","info")</f>
        <v/>
      </c>
      <c r="AA39" t="n">
        <v>-528790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97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528790</v>
      </c>
      <c r="AZ39" t="s">
        <v>164</v>
      </c>
      <c r="BA39" t="s"/>
      <c r="BB39" t="n">
        <v>65247</v>
      </c>
      <c r="BC39" t="n">
        <v>46.20896514575732</v>
      </c>
      <c r="BD39" t="n">
        <v>46.20896514575732</v>
      </c>
    </row>
    <row r="40" spans="1:56">
      <c r="A40" t="s">
        <v>56</v>
      </c>
      <c r="B40" t="s">
        <v>57</v>
      </c>
      <c r="C40" t="s">
        <v>58</v>
      </c>
      <c r="D40" t="n">
        <v>2</v>
      </c>
      <c r="E40" t="s">
        <v>119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/>
      <c r="O40" t="s">
        <v>65</v>
      </c>
      <c r="P40" t="s">
        <v>119</v>
      </c>
      <c r="Q40" t="s"/>
      <c r="R40" t="s">
        <v>63</v>
      </c>
      <c r="S40" t="s"/>
      <c r="T40" t="s"/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HYPERLINK("https://hotel-media.eclerx.com/savepage/tk_15481384072801533_sr_1278.html","info")</f>
        <v/>
      </c>
      <c r="AA40" t="n">
        <v>-10132742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120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10132742</v>
      </c>
      <c r="AZ40" t="s"/>
      <c r="BA40" t="s"/>
      <c r="BB40" t="n">
        <v>3891248</v>
      </c>
      <c r="BC40" t="s"/>
      <c r="BD40" t="s"/>
    </row>
    <row r="41" spans="1:56">
      <c r="A41" t="s">
        <v>56</v>
      </c>
      <c r="B41" t="s">
        <v>57</v>
      </c>
      <c r="C41" t="s">
        <v>58</v>
      </c>
      <c r="D41" t="n">
        <v>2</v>
      </c>
      <c r="E41" t="s">
        <v>165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101</v>
      </c>
      <c r="O41" t="s">
        <v>65</v>
      </c>
      <c r="P41" t="s">
        <v>165</v>
      </c>
      <c r="Q41" t="s"/>
      <c r="R41" t="s">
        <v>89</v>
      </c>
      <c r="S41" t="s">
        <v>166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HYPERLINK("https://hotel-media.eclerx.com/savepage/tk_15481384589244437_sr_1278.html","info")</f>
        <v/>
      </c>
      <c r="AA41" t="n">
        <v>-547239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199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547239</v>
      </c>
      <c r="AZ41" t="s">
        <v>167</v>
      </c>
      <c r="BA41" t="s"/>
      <c r="BB41" t="n">
        <v>66173</v>
      </c>
      <c r="BC41" t="n">
        <v>46.2154873388909</v>
      </c>
      <c r="BD41" t="n">
        <v>46.2154873388909</v>
      </c>
    </row>
    <row r="42" spans="1:56">
      <c r="A42" t="s">
        <v>56</v>
      </c>
      <c r="B42" t="s">
        <v>57</v>
      </c>
      <c r="C42" t="s">
        <v>58</v>
      </c>
      <c r="D42" t="n">
        <v>2</v>
      </c>
      <c r="E42" t="s">
        <v>168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64</v>
      </c>
      <c r="O42" t="s">
        <v>65</v>
      </c>
      <c r="P42" t="s">
        <v>168</v>
      </c>
      <c r="Q42" t="s"/>
      <c r="R42" t="s">
        <v>129</v>
      </c>
      <c r="S42" t="s">
        <v>169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HYPERLINK("https://hotel-media.eclerx.com/savepage/tk_15481383319582129_sr_1278.html","info")</f>
        <v/>
      </c>
      <c r="AA42" t="n">
        <v>-8872509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5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8872509</v>
      </c>
      <c r="AZ42" t="s"/>
      <c r="BA42" t="s"/>
      <c r="BB42" t="n">
        <v>346695</v>
      </c>
      <c r="BC42" t="n">
        <v>46.3189535159736</v>
      </c>
      <c r="BD42" t="n">
        <v>46.3189535159736</v>
      </c>
    </row>
    <row r="43" spans="1:56">
      <c r="A43" t="s">
        <v>56</v>
      </c>
      <c r="B43" t="s">
        <v>57</v>
      </c>
      <c r="C43" t="s">
        <v>58</v>
      </c>
      <c r="D43" t="n">
        <v>2</v>
      </c>
      <c r="E43" t="s">
        <v>170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101</v>
      </c>
      <c r="O43" t="s">
        <v>65</v>
      </c>
      <c r="P43" t="s">
        <v>170</v>
      </c>
      <c r="Q43" t="s"/>
      <c r="R43" t="s">
        <v>89</v>
      </c>
      <c r="S43" t="s">
        <v>171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HYPERLINK("https://hotel-media.eclerx.com/savepage/tk_1548138457622477_sr_1278.html","info")</f>
        <v/>
      </c>
      <c r="AA43" t="n">
        <v>-10132762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197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10132762</v>
      </c>
      <c r="AZ43" t="s"/>
      <c r="BA43" t="s"/>
      <c r="BB43" t="n">
        <v>182052</v>
      </c>
      <c r="BC43" t="s"/>
      <c r="BD43" t="s"/>
    </row>
    <row r="44" spans="1:56">
      <c r="A44" t="s">
        <v>56</v>
      </c>
      <c r="B44" t="s">
        <v>57</v>
      </c>
      <c r="C44" t="s">
        <v>58</v>
      </c>
      <c r="D44" t="n">
        <v>2</v>
      </c>
      <c r="E44" t="s">
        <v>172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64</v>
      </c>
      <c r="O44" t="s">
        <v>65</v>
      </c>
      <c r="P44" t="s">
        <v>172</v>
      </c>
      <c r="Q44" t="s"/>
      <c r="R44" t="s">
        <v>89</v>
      </c>
      <c r="S44" t="s">
        <v>173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HYPERLINK("https://hotel-media.eclerx.com/savepage/tk_15481384550099015_sr_1278.html","info")</f>
        <v/>
      </c>
      <c r="AA44" t="n">
        <v>-10132757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193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10132757</v>
      </c>
      <c r="AZ44" t="s"/>
      <c r="BA44" t="s"/>
      <c r="BB44" t="n">
        <v>65020</v>
      </c>
      <c r="BC44" t="s"/>
      <c r="BD44" t="s"/>
    </row>
    <row r="45" spans="1:56">
      <c r="A45" t="s">
        <v>56</v>
      </c>
      <c r="B45" t="s">
        <v>57</v>
      </c>
      <c r="C45" t="s">
        <v>58</v>
      </c>
      <c r="D45" t="n">
        <v>2</v>
      </c>
      <c r="E45" t="s">
        <v>174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64</v>
      </c>
      <c r="O45" t="s">
        <v>65</v>
      </c>
      <c r="P45" t="s">
        <v>174</v>
      </c>
      <c r="Q45" t="s"/>
      <c r="R45" t="s">
        <v>79</v>
      </c>
      <c r="S45" t="s">
        <v>175</v>
      </c>
      <c r="T45" t="s">
        <v>68</v>
      </c>
      <c r="U45" t="s">
        <v>69</v>
      </c>
      <c r="V45" t="s"/>
      <c r="W45" t="s">
        <v>70</v>
      </c>
      <c r="X45" t="s"/>
      <c r="Y45" t="s">
        <v>71</v>
      </c>
      <c r="Z45">
        <f>HYPERLINK("https://hotel-media.eclerx.com/savepage/tk_1548138388946162_sr_1278.html","info")</f>
        <v/>
      </c>
      <c r="AA45" t="n">
        <v>-2119454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92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2119454</v>
      </c>
      <c r="AZ45" t="s">
        <v>176</v>
      </c>
      <c r="BA45" t="s"/>
      <c r="BB45" t="n">
        <v>65251</v>
      </c>
      <c r="BC45" t="n">
        <v>46.20654093460517</v>
      </c>
      <c r="BD45" t="n">
        <v>46.20654093460517</v>
      </c>
    </row>
    <row r="46" spans="1:56">
      <c r="A46" t="s">
        <v>56</v>
      </c>
      <c r="B46" t="s">
        <v>57</v>
      </c>
      <c r="C46" t="s">
        <v>58</v>
      </c>
      <c r="D46" t="n">
        <v>2</v>
      </c>
      <c r="E46" t="s">
        <v>177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64</v>
      </c>
      <c r="O46" t="s">
        <v>65</v>
      </c>
      <c r="P46" t="s">
        <v>177</v>
      </c>
      <c r="Q46" t="s"/>
      <c r="R46" t="s">
        <v>63</v>
      </c>
      <c r="S46" t="s">
        <v>178</v>
      </c>
      <c r="T46" t="s">
        <v>68</v>
      </c>
      <c r="U46" t="s">
        <v>69</v>
      </c>
      <c r="V46" t="s"/>
      <c r="W46" t="s">
        <v>70</v>
      </c>
      <c r="X46" t="s"/>
      <c r="Y46" t="s">
        <v>71</v>
      </c>
      <c r="Z46">
        <f>HYPERLINK("https://hotel-media.eclerx.com/savepage/tk_15481385146279998_sr_1278.html","info")</f>
        <v/>
      </c>
      <c r="AA46" t="n">
        <v>-10132785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284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10132785</v>
      </c>
      <c r="AZ46" t="s"/>
      <c r="BA46" t="s"/>
      <c r="BB46" t="n">
        <v>4229258</v>
      </c>
      <c r="BC46" t="s"/>
      <c r="BD46" t="s"/>
    </row>
    <row r="47" spans="1:56">
      <c r="A47" t="s">
        <v>56</v>
      </c>
      <c r="B47" t="s">
        <v>57</v>
      </c>
      <c r="C47" t="s">
        <v>58</v>
      </c>
      <c r="D47" t="n">
        <v>2</v>
      </c>
      <c r="E47" t="s">
        <v>179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/>
      <c r="O47" t="s">
        <v>65</v>
      </c>
      <c r="P47" t="s">
        <v>179</v>
      </c>
      <c r="Q47" t="s"/>
      <c r="R47" t="s">
        <v>89</v>
      </c>
      <c r="S47" t="s"/>
      <c r="T47" t="s"/>
      <c r="U47" t="s">
        <v>69</v>
      </c>
      <c r="V47" t="s"/>
      <c r="W47" t="s">
        <v>70</v>
      </c>
      <c r="X47" t="s"/>
      <c r="Y47" t="s">
        <v>71</v>
      </c>
      <c r="Z47">
        <f>HYPERLINK("https://hotel-media.eclerx.com/savepage/tk_15481383456847396_sr_1278.html","info")</f>
        <v/>
      </c>
      <c r="AA47" t="n">
        <v>-2119386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26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2119386</v>
      </c>
      <c r="AZ47" t="s">
        <v>180</v>
      </c>
      <c r="BA47" t="s"/>
      <c r="BB47" t="n">
        <v>68452</v>
      </c>
      <c r="BC47" t="n">
        <v>46.2100788363006</v>
      </c>
      <c r="BD47" t="n">
        <v>46.2100788363006</v>
      </c>
    </row>
    <row r="48" spans="1:56">
      <c r="A48" t="s">
        <v>56</v>
      </c>
      <c r="B48" t="s">
        <v>57</v>
      </c>
      <c r="C48" t="s">
        <v>58</v>
      </c>
      <c r="D48" t="n">
        <v>2</v>
      </c>
      <c r="E48" t="s">
        <v>181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78</v>
      </c>
      <c r="O48" t="s">
        <v>65</v>
      </c>
      <c r="P48" t="s">
        <v>181</v>
      </c>
      <c r="Q48" t="s"/>
      <c r="R48" t="s">
        <v>79</v>
      </c>
      <c r="S48" t="s">
        <v>182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HYPERLINK("https://hotel-media.eclerx.com/savepage/tk_15481384884317741_sr_1278.html","info")</f>
        <v/>
      </c>
      <c r="AA48" t="n">
        <v>-2119368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244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2119368</v>
      </c>
      <c r="AZ48" t="s">
        <v>183</v>
      </c>
      <c r="BA48" t="s"/>
      <c r="BB48" t="n">
        <v>29957</v>
      </c>
      <c r="BC48" t="n">
        <v>46.20025623519599</v>
      </c>
      <c r="BD48" t="n">
        <v>46.20025623519599</v>
      </c>
    </row>
    <row r="49" spans="1:56">
      <c r="A49" t="s">
        <v>56</v>
      </c>
      <c r="B49" t="s">
        <v>57</v>
      </c>
      <c r="C49" t="s">
        <v>58</v>
      </c>
      <c r="D49" t="n">
        <v>2</v>
      </c>
      <c r="E49" t="s">
        <v>184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185</v>
      </c>
      <c r="O49" t="s">
        <v>65</v>
      </c>
      <c r="P49" t="s">
        <v>184</v>
      </c>
      <c r="Q49" t="s"/>
      <c r="R49" t="s">
        <v>89</v>
      </c>
      <c r="S49" t="s">
        <v>186</v>
      </c>
      <c r="T49" t="s">
        <v>68</v>
      </c>
      <c r="U49" t="s">
        <v>69</v>
      </c>
      <c r="V49" t="s"/>
      <c r="W49" t="s">
        <v>70</v>
      </c>
      <c r="X49" t="s"/>
      <c r="Y49" t="s">
        <v>71</v>
      </c>
      <c r="Z49">
        <f>HYPERLINK("https://hotel-media.eclerx.com/savepage/tk_15481384504232783_sr_1278.html","info")</f>
        <v/>
      </c>
      <c r="AA49" t="n">
        <v>-1773054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186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1773054</v>
      </c>
      <c r="AZ49" t="s">
        <v>187</v>
      </c>
      <c r="BA49" t="s"/>
      <c r="BB49" t="n">
        <v>46344</v>
      </c>
      <c r="BC49" t="n">
        <v>46.21513099546802</v>
      </c>
      <c r="BD49" t="n">
        <v>46.21513099546802</v>
      </c>
    </row>
    <row r="50" spans="1:56">
      <c r="A50" t="s">
        <v>56</v>
      </c>
      <c r="B50" t="s">
        <v>57</v>
      </c>
      <c r="C50" t="s">
        <v>58</v>
      </c>
      <c r="D50" t="n">
        <v>2</v>
      </c>
      <c r="E50" t="s">
        <v>188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101</v>
      </c>
      <c r="O50" t="s">
        <v>65</v>
      </c>
      <c r="P50" t="s">
        <v>188</v>
      </c>
      <c r="Q50" t="s"/>
      <c r="R50" t="s">
        <v>89</v>
      </c>
      <c r="S50" t="s">
        <v>189</v>
      </c>
      <c r="T50" t="s">
        <v>68</v>
      </c>
      <c r="U50" t="s">
        <v>69</v>
      </c>
      <c r="V50" t="s"/>
      <c r="W50" t="s">
        <v>94</v>
      </c>
      <c r="X50" t="s"/>
      <c r="Y50" t="s">
        <v>71</v>
      </c>
      <c r="Z50">
        <f>HYPERLINK("https://hotel-media.eclerx.com/savepage/tk_15481383581401746_sr_1278.html","info")</f>
        <v/>
      </c>
      <c r="AA50" t="n">
        <v>-10132750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45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10132750</v>
      </c>
      <c r="AZ50" t="s"/>
      <c r="BA50" t="s"/>
      <c r="BB50" t="n">
        <v>65359</v>
      </c>
      <c r="BC50" t="s"/>
      <c r="BD50" t="s"/>
    </row>
    <row r="51" spans="1:56">
      <c r="A51" t="s">
        <v>56</v>
      </c>
      <c r="B51" t="s">
        <v>57</v>
      </c>
      <c r="C51" t="s">
        <v>58</v>
      </c>
      <c r="D51" t="n">
        <v>2</v>
      </c>
      <c r="E51" t="s">
        <v>148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101</v>
      </c>
      <c r="O51" t="s">
        <v>65</v>
      </c>
      <c r="P51" t="s">
        <v>148</v>
      </c>
      <c r="Q51" t="s"/>
      <c r="R51" t="s">
        <v>79</v>
      </c>
      <c r="S51" t="s">
        <v>149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HYPERLINK("https://hotel-media.eclerx.com/savepage/tk_15481383817292607_sr_1278.html","info")</f>
        <v/>
      </c>
      <c r="AA51" t="n">
        <v>-528747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81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528747</v>
      </c>
      <c r="AZ51" t="s">
        <v>150</v>
      </c>
      <c r="BA51" t="s"/>
      <c r="BB51" t="n">
        <v>65056</v>
      </c>
      <c r="BC51" t="n">
        <v>46.2094366108436</v>
      </c>
      <c r="BD51" t="n">
        <v>46.2094366108436</v>
      </c>
    </row>
    <row r="52" spans="1:56">
      <c r="A52" t="s">
        <v>56</v>
      </c>
      <c r="B52" t="s">
        <v>57</v>
      </c>
      <c r="C52" t="s">
        <v>58</v>
      </c>
      <c r="D52" t="n">
        <v>2</v>
      </c>
      <c r="E52" t="s">
        <v>190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78</v>
      </c>
      <c r="O52" t="s">
        <v>65</v>
      </c>
      <c r="P52" t="s">
        <v>190</v>
      </c>
      <c r="Q52" t="s"/>
      <c r="R52" t="s">
        <v>89</v>
      </c>
      <c r="S52" t="s">
        <v>191</v>
      </c>
      <c r="T52" t="s">
        <v>68</v>
      </c>
      <c r="U52" t="s">
        <v>69</v>
      </c>
      <c r="V52" t="s"/>
      <c r="W52" t="s">
        <v>94</v>
      </c>
      <c r="X52" t="s"/>
      <c r="Y52" t="s">
        <v>71</v>
      </c>
      <c r="Z52">
        <f>HYPERLINK("https://hotel-media.eclerx.com/savepage/tk_154813844715439_sr_1278.html","info")</f>
        <v/>
      </c>
      <c r="AA52" t="n">
        <v>-2119393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181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2119393</v>
      </c>
      <c r="AZ52" t="s">
        <v>192</v>
      </c>
      <c r="BA52" t="s"/>
      <c r="BB52" t="n">
        <v>68697</v>
      </c>
      <c r="BC52" t="n">
        <v>46.20912756036797</v>
      </c>
      <c r="BD52" t="n">
        <v>46.20912756036797</v>
      </c>
    </row>
    <row r="53" spans="1:56">
      <c r="A53" t="s">
        <v>56</v>
      </c>
      <c r="B53" t="s">
        <v>57</v>
      </c>
      <c r="C53" t="s">
        <v>58</v>
      </c>
      <c r="D53" t="n">
        <v>2</v>
      </c>
      <c r="E53" t="s">
        <v>193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78</v>
      </c>
      <c r="O53" t="s">
        <v>65</v>
      </c>
      <c r="P53" t="s">
        <v>193</v>
      </c>
      <c r="Q53" t="s"/>
      <c r="R53" t="s">
        <v>79</v>
      </c>
      <c r="S53" t="s">
        <v>194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HYPERLINK("https://hotel-media.eclerx.com/savepage/tk_15481383856567867_sr_1278.html","info")</f>
        <v/>
      </c>
      <c r="AA53" t="n">
        <v>-5148972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87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5148972</v>
      </c>
      <c r="AZ53" t="s">
        <v>195</v>
      </c>
      <c r="BA53" t="s"/>
      <c r="BB53" t="n">
        <v>65252</v>
      </c>
      <c r="BC53" t="n">
        <v>46.206358093514</v>
      </c>
      <c r="BD53" t="n">
        <v>46.206358093514</v>
      </c>
    </row>
    <row r="54" spans="1:56">
      <c r="A54" t="s">
        <v>56</v>
      </c>
      <c r="B54" t="s">
        <v>57</v>
      </c>
      <c r="C54" t="s">
        <v>58</v>
      </c>
      <c r="D54" t="n">
        <v>2</v>
      </c>
      <c r="E54" t="s">
        <v>143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64</v>
      </c>
      <c r="O54" t="s">
        <v>65</v>
      </c>
      <c r="P54" t="s">
        <v>143</v>
      </c>
      <c r="Q54" t="s"/>
      <c r="R54" t="s">
        <v>89</v>
      </c>
      <c r="S54" t="s">
        <v>144</v>
      </c>
      <c r="T54" t="s">
        <v>68</v>
      </c>
      <c r="U54" t="s">
        <v>69</v>
      </c>
      <c r="V54" t="s"/>
      <c r="W54" t="s">
        <v>70</v>
      </c>
      <c r="X54" t="s"/>
      <c r="Y54" t="s">
        <v>71</v>
      </c>
      <c r="Z54">
        <f>HYPERLINK("https://hotel-media.eclerx.com/savepage/tk_15481384615434422_sr_1278.html","info")</f>
        <v/>
      </c>
      <c r="AA54" t="n">
        <v>-547256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203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547256</v>
      </c>
      <c r="AZ54" t="s">
        <v>145</v>
      </c>
      <c r="BA54" t="s"/>
      <c r="BB54" t="n">
        <v>65060</v>
      </c>
      <c r="BC54" t="n">
        <v>46.21535556633211</v>
      </c>
      <c r="BD54" t="n">
        <v>46.21535556633211</v>
      </c>
    </row>
    <row r="55" spans="1:56">
      <c r="A55" t="s">
        <v>56</v>
      </c>
      <c r="B55" t="s">
        <v>57</v>
      </c>
      <c r="C55" t="s">
        <v>58</v>
      </c>
      <c r="D55" t="n">
        <v>2</v>
      </c>
      <c r="E55" t="s">
        <v>196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121</v>
      </c>
      <c r="O55" t="s">
        <v>65</v>
      </c>
      <c r="P55" t="s">
        <v>196</v>
      </c>
      <c r="Q55" t="s"/>
      <c r="R55" t="s">
        <v>79</v>
      </c>
      <c r="S55" t="s">
        <v>197</v>
      </c>
      <c r="T55" t="s">
        <v>68</v>
      </c>
      <c r="U55" t="s">
        <v>69</v>
      </c>
      <c r="V55" t="s"/>
      <c r="W55" t="s">
        <v>70</v>
      </c>
      <c r="X55" t="s"/>
      <c r="Y55" t="s">
        <v>71</v>
      </c>
      <c r="Z55">
        <f>HYPERLINK("https://hotel-media.eclerx.com/savepage/tk_15481384812340722_sr_1278.html","info")</f>
        <v/>
      </c>
      <c r="AA55" t="n">
        <v>-10132753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233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10132753</v>
      </c>
      <c r="AZ55" t="s"/>
      <c r="BA55" t="s"/>
      <c r="BB55" t="n">
        <v>1530791</v>
      </c>
      <c r="BC55" t="s"/>
      <c r="BD55" t="s"/>
    </row>
    <row r="56" spans="1:56">
      <c r="A56" t="s">
        <v>56</v>
      </c>
      <c r="B56" t="s">
        <v>57</v>
      </c>
      <c r="C56" t="s">
        <v>58</v>
      </c>
      <c r="D56" t="n">
        <v>2</v>
      </c>
      <c r="E56" t="s">
        <v>198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64</v>
      </c>
      <c r="O56" t="s">
        <v>65</v>
      </c>
      <c r="P56" t="s">
        <v>198</v>
      </c>
      <c r="Q56" t="s"/>
      <c r="R56" t="s">
        <v>89</v>
      </c>
      <c r="S56" t="s">
        <v>199</v>
      </c>
      <c r="T56" t="s">
        <v>68</v>
      </c>
      <c r="U56" t="s">
        <v>69</v>
      </c>
      <c r="V56" t="s"/>
      <c r="W56" t="s">
        <v>70</v>
      </c>
      <c r="X56" t="s"/>
      <c r="Y56" t="s">
        <v>71</v>
      </c>
      <c r="Z56">
        <f>HYPERLINK("https://hotel-media.eclerx.com/savepage/tk_15481383515842295_sr_1278.html","info")</f>
        <v/>
      </c>
      <c r="AA56" t="n">
        <v>-528804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35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528804</v>
      </c>
      <c r="AZ56" t="s">
        <v>200</v>
      </c>
      <c r="BA56" t="s"/>
      <c r="BB56" t="n">
        <v>73534</v>
      </c>
      <c r="BC56" t="n">
        <v>46.20036112531203</v>
      </c>
      <c r="BD56" t="n">
        <v>46.20036112531203</v>
      </c>
    </row>
    <row r="57" spans="1:56">
      <c r="A57" t="s">
        <v>56</v>
      </c>
      <c r="B57" t="s">
        <v>57</v>
      </c>
      <c r="C57" t="s">
        <v>58</v>
      </c>
      <c r="D57" t="n">
        <v>2</v>
      </c>
      <c r="E57" t="s">
        <v>201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64</v>
      </c>
      <c r="O57" t="s">
        <v>65</v>
      </c>
      <c r="P57" t="s">
        <v>201</v>
      </c>
      <c r="Q57" t="s"/>
      <c r="R57" t="s">
        <v>66</v>
      </c>
      <c r="S57" t="s">
        <v>202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HYPERLINK("https://hotel-media.eclerx.com/savepage/tk_15481383968238263_sr_1278.html","info")</f>
        <v/>
      </c>
      <c r="AA57" t="n">
        <v>-10132769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104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10132769</v>
      </c>
      <c r="AZ57" t="s"/>
      <c r="BA57" t="s"/>
      <c r="BB57" t="n">
        <v>72374</v>
      </c>
      <c r="BC57" t="s"/>
      <c r="BD57" t="s"/>
    </row>
    <row r="58" spans="1:56">
      <c r="A58" t="s">
        <v>56</v>
      </c>
      <c r="B58" t="s">
        <v>57</v>
      </c>
      <c r="C58" t="s">
        <v>58</v>
      </c>
      <c r="D58" t="n">
        <v>2</v>
      </c>
      <c r="E58" t="s">
        <v>203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83</v>
      </c>
      <c r="O58" t="s">
        <v>65</v>
      </c>
      <c r="P58" t="s">
        <v>203</v>
      </c>
      <c r="Q58" t="s"/>
      <c r="R58" t="s">
        <v>63</v>
      </c>
      <c r="S58" t="s">
        <v>204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HYPERLINK("https://hotel-media.eclerx.com/savepage/tk_15481384242405686_sr_1278.html","info")</f>
        <v/>
      </c>
      <c r="AA58" t="n">
        <v>-10132746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146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10132746</v>
      </c>
      <c r="AZ58" t="s"/>
      <c r="BA58" t="s"/>
      <c r="BB58" t="n">
        <v>2992915</v>
      </c>
      <c r="BC58" t="s"/>
      <c r="BD58" t="s"/>
    </row>
    <row r="59" spans="1:56">
      <c r="A59" t="s">
        <v>56</v>
      </c>
      <c r="B59" t="s">
        <v>57</v>
      </c>
      <c r="C59" t="s">
        <v>58</v>
      </c>
      <c r="D59" t="n">
        <v>2</v>
      </c>
      <c r="E59" t="s">
        <v>205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121</v>
      </c>
      <c r="O59" t="s">
        <v>65</v>
      </c>
      <c r="P59" t="s">
        <v>205</v>
      </c>
      <c r="Q59" t="s"/>
      <c r="R59" t="s">
        <v>63</v>
      </c>
      <c r="S59" t="s">
        <v>206</v>
      </c>
      <c r="T59" t="s">
        <v>68</v>
      </c>
      <c r="U59" t="s">
        <v>69</v>
      </c>
      <c r="V59" t="s"/>
      <c r="W59" t="s">
        <v>70</v>
      </c>
      <c r="X59" t="s"/>
      <c r="Y59" t="s">
        <v>71</v>
      </c>
      <c r="Z59">
        <f>HYPERLINK("https://hotel-media.eclerx.com/savepage/tk_15481385080852225_sr_1278.html","info")</f>
        <v/>
      </c>
      <c r="AA59" t="n">
        <v>-912390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274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912390</v>
      </c>
      <c r="AZ59" t="s">
        <v>207</v>
      </c>
      <c r="BA59" t="s"/>
      <c r="BB59" t="n">
        <v>360736</v>
      </c>
      <c r="BC59" t="n">
        <v>46.1924056163759</v>
      </c>
      <c r="BD59" t="n">
        <v>46.1924056163759</v>
      </c>
    </row>
    <row r="60" spans="1:56">
      <c r="A60" t="s">
        <v>56</v>
      </c>
      <c r="B60" t="s">
        <v>57</v>
      </c>
      <c r="C60" t="s">
        <v>58</v>
      </c>
      <c r="D60" t="n">
        <v>2</v>
      </c>
      <c r="E60" t="s">
        <v>85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64</v>
      </c>
      <c r="O60" t="s">
        <v>65</v>
      </c>
      <c r="P60" t="s">
        <v>85</v>
      </c>
      <c r="Q60" t="s"/>
      <c r="R60" t="s">
        <v>79</v>
      </c>
      <c r="S60" t="s">
        <v>86</v>
      </c>
      <c r="T60" t="s">
        <v>68</v>
      </c>
      <c r="U60" t="s">
        <v>69</v>
      </c>
      <c r="V60" t="s"/>
      <c r="W60" t="s">
        <v>70</v>
      </c>
      <c r="X60" t="s"/>
      <c r="Y60" t="s">
        <v>71</v>
      </c>
      <c r="Z60">
        <f>HYPERLINK("https://hotel-media.eclerx.com/savepage/tk_15481384818916452_sr_1278.html","info")</f>
        <v/>
      </c>
      <c r="AA60" t="n">
        <v>-2722784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234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2722784</v>
      </c>
      <c r="AZ60" t="s">
        <v>87</v>
      </c>
      <c r="BA60" t="s"/>
      <c r="BB60" t="n">
        <v>69974</v>
      </c>
      <c r="BC60" t="n">
        <v>46.20731312986114</v>
      </c>
      <c r="BD60" t="n">
        <v>46.20731312986114</v>
      </c>
    </row>
    <row r="61" spans="1:56">
      <c r="A61" t="s">
        <v>56</v>
      </c>
      <c r="B61" t="s">
        <v>57</v>
      </c>
      <c r="C61" t="s">
        <v>58</v>
      </c>
      <c r="D61" t="n">
        <v>2</v>
      </c>
      <c r="E61" t="s">
        <v>208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101</v>
      </c>
      <c r="O61" t="s">
        <v>65</v>
      </c>
      <c r="P61" t="s">
        <v>208</v>
      </c>
      <c r="Q61" t="s"/>
      <c r="R61" t="s">
        <v>89</v>
      </c>
      <c r="S61" t="s">
        <v>209</v>
      </c>
      <c r="T61" t="s">
        <v>68</v>
      </c>
      <c r="U61" t="s">
        <v>69</v>
      </c>
      <c r="V61" t="s"/>
      <c r="W61" t="s">
        <v>94</v>
      </c>
      <c r="X61" t="s"/>
      <c r="Y61" t="s">
        <v>71</v>
      </c>
      <c r="Z61">
        <f>HYPERLINK("https://hotel-media.eclerx.com/savepage/tk_15481384484582245_sr_1278.html","info")</f>
        <v/>
      </c>
      <c r="AA61" t="n">
        <v>-5177099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183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5177099</v>
      </c>
      <c r="AZ61" t="s">
        <v>210</v>
      </c>
      <c r="BA61" t="s"/>
      <c r="BB61" t="n">
        <v>173341</v>
      </c>
      <c r="BC61" t="n">
        <v>46.2099182806403</v>
      </c>
      <c r="BD61" t="n">
        <v>46.2099182806403</v>
      </c>
    </row>
    <row r="62" spans="1:56">
      <c r="A62" t="s">
        <v>56</v>
      </c>
      <c r="B62" t="s">
        <v>57</v>
      </c>
      <c r="C62" t="s">
        <v>58</v>
      </c>
      <c r="D62" t="n">
        <v>2</v>
      </c>
      <c r="E62" t="s">
        <v>211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/>
      <c r="O62" t="s">
        <v>65</v>
      </c>
      <c r="P62" t="s">
        <v>211</v>
      </c>
      <c r="Q62" t="s"/>
      <c r="R62" t="s">
        <v>63</v>
      </c>
      <c r="S62" t="s"/>
      <c r="T62" t="s"/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HYPERLINK("https://hotel-media.eclerx.com/savepage/tk_15481384262023137_sr_1278.html","info")</f>
        <v/>
      </c>
      <c r="AA62" t="n">
        <v>-5148974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149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5148974</v>
      </c>
      <c r="AZ62" t="s">
        <v>212</v>
      </c>
      <c r="BA62" t="s"/>
      <c r="BB62" t="n">
        <v>877951</v>
      </c>
      <c r="BC62" t="n">
        <v>46.2068980230641</v>
      </c>
      <c r="BD62" t="n">
        <v>46.2068980230641</v>
      </c>
    </row>
    <row r="63" spans="1:56">
      <c r="A63" t="s">
        <v>56</v>
      </c>
      <c r="B63" t="s">
        <v>57</v>
      </c>
      <c r="C63" t="s">
        <v>58</v>
      </c>
      <c r="D63" t="n">
        <v>2</v>
      </c>
      <c r="E63" t="s">
        <v>213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214</v>
      </c>
      <c r="O63" t="s">
        <v>65</v>
      </c>
      <c r="P63" t="s">
        <v>213</v>
      </c>
      <c r="Q63" t="s"/>
      <c r="R63" t="s">
        <v>97</v>
      </c>
      <c r="S63" t="s">
        <v>215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HYPERLINK("https://hotel-media.eclerx.com/savepage/tk_15481384392762704_sr_1278.html","info")</f>
        <v/>
      </c>
      <c r="AA63" t="n">
        <v>-10132777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169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10132777</v>
      </c>
      <c r="AZ63" t="s"/>
      <c r="BA63" t="s"/>
      <c r="BB63" t="n">
        <v>58710</v>
      </c>
      <c r="BC63" t="s"/>
      <c r="BD63" t="s"/>
    </row>
    <row r="64" spans="1:56">
      <c r="A64" t="s">
        <v>56</v>
      </c>
      <c r="B64" t="s">
        <v>57</v>
      </c>
      <c r="C64" t="s">
        <v>58</v>
      </c>
      <c r="D64" t="n">
        <v>2</v>
      </c>
      <c r="E64" t="s">
        <v>216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64</v>
      </c>
      <c r="O64" t="s">
        <v>65</v>
      </c>
      <c r="P64" t="s">
        <v>216</v>
      </c>
      <c r="Q64" t="s"/>
      <c r="R64" t="s">
        <v>79</v>
      </c>
      <c r="S64" t="s">
        <v>217</v>
      </c>
      <c r="T64" t="s">
        <v>68</v>
      </c>
      <c r="U64" t="s">
        <v>69</v>
      </c>
      <c r="V64" t="s"/>
      <c r="W64" t="s">
        <v>70</v>
      </c>
      <c r="X64" t="s"/>
      <c r="Y64" t="s">
        <v>71</v>
      </c>
      <c r="Z64">
        <f>HYPERLINK("https://hotel-media.eclerx.com/savepage/tk_1548138487774158_sr_1278.html","info")</f>
        <v/>
      </c>
      <c r="AA64" t="n">
        <v>-2119357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243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2119357</v>
      </c>
      <c r="AZ64" t="s">
        <v>218</v>
      </c>
      <c r="BA64" t="s"/>
      <c r="BB64" t="n">
        <v>29790</v>
      </c>
      <c r="BC64" t="n">
        <v>46.20159937048489</v>
      </c>
      <c r="BD64" t="n">
        <v>46.20159937048489</v>
      </c>
    </row>
    <row r="65" spans="1:56">
      <c r="A65" t="s">
        <v>56</v>
      </c>
      <c r="B65" t="s">
        <v>57</v>
      </c>
      <c r="C65" t="s">
        <v>58</v>
      </c>
      <c r="D65" t="n">
        <v>2</v>
      </c>
      <c r="E65" t="s">
        <v>219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64</v>
      </c>
      <c r="O65" t="s">
        <v>65</v>
      </c>
      <c r="P65" t="s">
        <v>219</v>
      </c>
      <c r="Q65" t="s"/>
      <c r="R65" t="s">
        <v>79</v>
      </c>
      <c r="S65" t="s">
        <v>220</v>
      </c>
      <c r="T65" t="s">
        <v>68</v>
      </c>
      <c r="U65" t="s">
        <v>69</v>
      </c>
      <c r="V65" t="s"/>
      <c r="W65" t="s">
        <v>70</v>
      </c>
      <c r="X65" t="s"/>
      <c r="Y65" t="s">
        <v>71</v>
      </c>
      <c r="Z65">
        <f>HYPERLINK("https://hotel-media.eclerx.com/savepage/tk_15481384851568055_sr_1278.html","info")</f>
        <v/>
      </c>
      <c r="AA65" t="n">
        <v>-10132748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239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10132748</v>
      </c>
      <c r="AZ65" t="s"/>
      <c r="BA65" t="s"/>
      <c r="BB65" t="n">
        <v>182119</v>
      </c>
      <c r="BC65" t="s"/>
      <c r="BD65" t="s"/>
    </row>
    <row r="66" spans="1:56">
      <c r="A66" t="s">
        <v>56</v>
      </c>
      <c r="B66" t="s">
        <v>57</v>
      </c>
      <c r="C66" t="s">
        <v>58</v>
      </c>
      <c r="D66" t="n">
        <v>2</v>
      </c>
      <c r="E66" t="s">
        <v>216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64</v>
      </c>
      <c r="O66" t="s">
        <v>65</v>
      </c>
      <c r="P66" t="s">
        <v>216</v>
      </c>
      <c r="Q66" t="s"/>
      <c r="R66" t="s">
        <v>79</v>
      </c>
      <c r="S66" t="s">
        <v>217</v>
      </c>
      <c r="T66" t="s">
        <v>68</v>
      </c>
      <c r="U66" t="s">
        <v>69</v>
      </c>
      <c r="V66" t="s"/>
      <c r="W66" t="s">
        <v>70</v>
      </c>
      <c r="X66" t="s"/>
      <c r="Y66" t="s">
        <v>71</v>
      </c>
      <c r="Z66">
        <f>HYPERLINK("https://hotel-media.eclerx.com/savepage/tk_15481383896022782_sr_1278.html","info")</f>
        <v/>
      </c>
      <c r="AA66" t="n">
        <v>-2119357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93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2119357</v>
      </c>
      <c r="AZ66" t="s">
        <v>218</v>
      </c>
      <c r="BA66" t="s"/>
      <c r="BB66" t="n">
        <v>29790</v>
      </c>
      <c r="BC66" t="n">
        <v>46.20159937048489</v>
      </c>
      <c r="BD66" t="n">
        <v>46.20159937048489</v>
      </c>
    </row>
    <row r="67" spans="1:56">
      <c r="A67" t="s">
        <v>56</v>
      </c>
      <c r="B67" t="s">
        <v>57</v>
      </c>
      <c r="C67" t="s">
        <v>58</v>
      </c>
      <c r="D67" t="n">
        <v>2</v>
      </c>
      <c r="E67" t="s">
        <v>213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214</v>
      </c>
      <c r="O67" t="s">
        <v>65</v>
      </c>
      <c r="P67" t="s">
        <v>213</v>
      </c>
      <c r="Q67" t="s"/>
      <c r="R67" t="s">
        <v>97</v>
      </c>
      <c r="S67" t="s">
        <v>215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HYPERLINK("https://hotel-media.eclerx.com/savepage/tk_154813834110402_sr_1278.html","info")</f>
        <v/>
      </c>
      <c r="AA67" t="n">
        <v>-10132777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19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10132777</v>
      </c>
      <c r="AZ67" t="s"/>
      <c r="BA67" t="s"/>
      <c r="BB67" t="n">
        <v>58710</v>
      </c>
      <c r="BC67" t="s"/>
      <c r="BD67" t="s"/>
    </row>
    <row r="68" spans="1:56">
      <c r="A68" t="s">
        <v>56</v>
      </c>
      <c r="B68" t="s">
        <v>57</v>
      </c>
      <c r="C68" t="s">
        <v>58</v>
      </c>
      <c r="D68" t="n">
        <v>2</v>
      </c>
      <c r="E68" t="s">
        <v>221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78</v>
      </c>
      <c r="O68" t="s">
        <v>65</v>
      </c>
      <c r="P68" t="s">
        <v>221</v>
      </c>
      <c r="Q68" t="s"/>
      <c r="R68" t="s">
        <v>79</v>
      </c>
      <c r="S68" t="s">
        <v>222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HYPERLINK("https://hotel-media.eclerx.com/savepage/tk_154813837910498_sr_1278.html","info")</f>
        <v/>
      </c>
      <c r="AA68" t="n">
        <v>-547195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77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547195</v>
      </c>
      <c r="AZ68" t="s">
        <v>223</v>
      </c>
      <c r="BA68" t="s"/>
      <c r="BB68" t="n">
        <v>65046</v>
      </c>
      <c r="BC68" t="n">
        <v>46.2128221310148</v>
      </c>
      <c r="BD68" t="n">
        <v>46.2128221310148</v>
      </c>
    </row>
    <row r="69" spans="1:56">
      <c r="A69" t="s">
        <v>56</v>
      </c>
      <c r="B69" t="s">
        <v>57</v>
      </c>
      <c r="C69" t="s">
        <v>58</v>
      </c>
      <c r="D69" t="n">
        <v>2</v>
      </c>
      <c r="E69" t="s">
        <v>224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64</v>
      </c>
      <c r="O69" t="s">
        <v>65</v>
      </c>
      <c r="P69" t="s">
        <v>224</v>
      </c>
      <c r="Q69" t="s"/>
      <c r="R69" t="s">
        <v>89</v>
      </c>
      <c r="S69" t="s">
        <v>225</v>
      </c>
      <c r="T69" t="s">
        <v>68</v>
      </c>
      <c r="U69" t="s">
        <v>69</v>
      </c>
      <c r="V69" t="s"/>
      <c r="W69" t="s">
        <v>94</v>
      </c>
      <c r="X69" t="s"/>
      <c r="Y69" t="s">
        <v>71</v>
      </c>
      <c r="Z69">
        <f>HYPERLINK("https://hotel-media.eclerx.com/savepage/tk_15481383509249282_sr_1278.html","info")</f>
        <v/>
      </c>
      <c r="AA69" t="n">
        <v>-1665714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34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1665714</v>
      </c>
      <c r="AZ69" t="s">
        <v>226</v>
      </c>
      <c r="BA69" t="s"/>
      <c r="BB69" t="n">
        <v>277814</v>
      </c>
      <c r="BC69" t="n">
        <v>46.2234951762019</v>
      </c>
      <c r="BD69" t="n">
        <v>46.2234951762019</v>
      </c>
    </row>
    <row r="70" spans="1:56">
      <c r="A70" t="s">
        <v>56</v>
      </c>
      <c r="B70" t="s">
        <v>57</v>
      </c>
      <c r="C70" t="s">
        <v>58</v>
      </c>
      <c r="D70" t="n">
        <v>2</v>
      </c>
      <c r="E70" t="s">
        <v>227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83</v>
      </c>
      <c r="O70" t="s">
        <v>65</v>
      </c>
      <c r="P70" t="s">
        <v>227</v>
      </c>
      <c r="Q70" t="s"/>
      <c r="R70" t="s">
        <v>63</v>
      </c>
      <c r="S70" t="s">
        <v>228</v>
      </c>
      <c r="T70" t="s">
        <v>68</v>
      </c>
      <c r="U70" t="s">
        <v>69</v>
      </c>
      <c r="V70" t="s"/>
      <c r="W70" t="s">
        <v>70</v>
      </c>
      <c r="X70" t="s"/>
      <c r="Y70" t="s">
        <v>71</v>
      </c>
      <c r="Z70">
        <f>HYPERLINK("https://hotel-media.eclerx.com/savepage/tk_1548138501543808_sr_1278.html","info")</f>
        <v/>
      </c>
      <c r="AA70" t="n">
        <v>-7654095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264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7654095</v>
      </c>
      <c r="AZ70" t="s"/>
      <c r="BA70" t="s"/>
      <c r="BB70" t="n">
        <v>3977536</v>
      </c>
      <c r="BC70" t="n">
        <v>46.2104919009432</v>
      </c>
      <c r="BD70" t="n">
        <v>46.2104919009432</v>
      </c>
    </row>
    <row r="71" spans="1:56">
      <c r="A71" t="s">
        <v>56</v>
      </c>
      <c r="B71" t="s">
        <v>57</v>
      </c>
      <c r="C71" t="s">
        <v>58</v>
      </c>
      <c r="D71" t="n">
        <v>2</v>
      </c>
      <c r="E71" t="s">
        <v>229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/>
      <c r="O71" t="s">
        <v>65</v>
      </c>
      <c r="P71" t="s">
        <v>229</v>
      </c>
      <c r="Q71" t="s"/>
      <c r="R71" t="s">
        <v>63</v>
      </c>
      <c r="S71" t="s"/>
      <c r="T71" t="s"/>
      <c r="U71" t="s">
        <v>69</v>
      </c>
      <c r="V71" t="s"/>
      <c r="W71" t="s">
        <v>70</v>
      </c>
      <c r="X71" t="s"/>
      <c r="Y71" t="s">
        <v>71</v>
      </c>
      <c r="Z71">
        <f>HYPERLINK("https://hotel-media.eclerx.com/savepage/tk_1548138423591323_sr_1278.html","info")</f>
        <v/>
      </c>
      <c r="AA71" t="n">
        <v>-10132749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145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10132749</v>
      </c>
      <c r="AZ71" t="s"/>
      <c r="BA71" t="s"/>
      <c r="BB71" t="n">
        <v>2890657</v>
      </c>
      <c r="BC71" t="s"/>
      <c r="BD71" t="s"/>
    </row>
    <row r="72" spans="1:56">
      <c r="A72" t="s">
        <v>56</v>
      </c>
      <c r="B72" t="s">
        <v>57</v>
      </c>
      <c r="C72" t="s">
        <v>58</v>
      </c>
      <c r="D72" t="n">
        <v>2</v>
      </c>
      <c r="E72" t="s">
        <v>230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214</v>
      </c>
      <c r="O72" t="s">
        <v>65</v>
      </c>
      <c r="P72" t="s">
        <v>230</v>
      </c>
      <c r="Q72" t="s"/>
      <c r="R72" t="s">
        <v>129</v>
      </c>
      <c r="S72" t="s">
        <v>231</v>
      </c>
      <c r="T72" t="s">
        <v>68</v>
      </c>
      <c r="U72" t="s">
        <v>69</v>
      </c>
      <c r="V72" t="s"/>
      <c r="W72" t="s">
        <v>70</v>
      </c>
      <c r="X72" t="s"/>
      <c r="Y72" t="s">
        <v>71</v>
      </c>
      <c r="Z72">
        <f>HYPERLINK("https://hotel-media.eclerx.com/savepage/tk_15481383293265064_sr_1278.html","info")</f>
        <v/>
      </c>
      <c r="AA72" t="n">
        <v>-6075362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1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6075362</v>
      </c>
      <c r="AZ72" t="s">
        <v>232</v>
      </c>
      <c r="BA72" t="s"/>
      <c r="BB72" t="n">
        <v>2832817</v>
      </c>
      <c r="BC72" t="n">
        <v>46.234181</v>
      </c>
      <c r="BD72" t="n">
        <v>46.234181</v>
      </c>
    </row>
    <row r="73" spans="1:56">
      <c r="A73" t="s">
        <v>56</v>
      </c>
      <c r="B73" t="s">
        <v>57</v>
      </c>
      <c r="C73" t="s">
        <v>58</v>
      </c>
      <c r="D73" t="n">
        <v>2</v>
      </c>
      <c r="E73" t="s">
        <v>233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101</v>
      </c>
      <c r="O73" t="s">
        <v>65</v>
      </c>
      <c r="P73" t="s">
        <v>233</v>
      </c>
      <c r="Q73" t="s"/>
      <c r="R73" t="s">
        <v>97</v>
      </c>
      <c r="S73" t="s">
        <v>234</v>
      </c>
      <c r="T73" t="s">
        <v>68</v>
      </c>
      <c r="U73" t="s">
        <v>69</v>
      </c>
      <c r="V73" t="s"/>
      <c r="W73" t="s">
        <v>94</v>
      </c>
      <c r="X73" t="s"/>
      <c r="Y73" t="s">
        <v>71</v>
      </c>
      <c r="Z73">
        <f>HYPERLINK("https://hotel-media.eclerx.com/savepage/tk_15481383332691333_sr_1278.html","info")</f>
        <v/>
      </c>
      <c r="AA73" t="n">
        <v>-3080168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7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3080168</v>
      </c>
      <c r="AZ73" t="s">
        <v>235</v>
      </c>
      <c r="BA73" t="s"/>
      <c r="BB73" t="n">
        <v>48621</v>
      </c>
      <c r="BC73" t="n">
        <v>46.20296196485506</v>
      </c>
      <c r="BD73" t="n">
        <v>46.20296196485506</v>
      </c>
    </row>
    <row r="74" spans="1:56">
      <c r="A74" t="s">
        <v>56</v>
      </c>
      <c r="B74" t="s">
        <v>57</v>
      </c>
      <c r="C74" t="s">
        <v>58</v>
      </c>
      <c r="D74" t="n">
        <v>2</v>
      </c>
      <c r="E74" t="s">
        <v>236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64</v>
      </c>
      <c r="O74" t="s">
        <v>65</v>
      </c>
      <c r="P74" t="s">
        <v>236</v>
      </c>
      <c r="Q74" t="s"/>
      <c r="R74" t="s">
        <v>63</v>
      </c>
      <c r="S74" t="s">
        <v>237</v>
      </c>
      <c r="T74" t="s">
        <v>68</v>
      </c>
      <c r="U74" t="s">
        <v>69</v>
      </c>
      <c r="V74" t="s"/>
      <c r="W74" t="s">
        <v>70</v>
      </c>
      <c r="X74" t="s"/>
      <c r="Y74" t="s">
        <v>71</v>
      </c>
      <c r="Z74">
        <f>HYPERLINK("https://hotel-media.eclerx.com/savepage/tk_1548138415088976_sr_1278.html","info")</f>
        <v/>
      </c>
      <c r="AA74" t="n">
        <v>-2602626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132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2602626</v>
      </c>
      <c r="AZ74" t="s">
        <v>238</v>
      </c>
      <c r="BA74" t="s"/>
      <c r="BB74" t="n">
        <v>1681757</v>
      </c>
      <c r="BC74" t="n">
        <v>46.16823806525914</v>
      </c>
      <c r="BD74" t="n">
        <v>46.16823806525914</v>
      </c>
    </row>
    <row r="75" spans="1:56">
      <c r="A75" t="s">
        <v>56</v>
      </c>
      <c r="B75" t="s">
        <v>57</v>
      </c>
      <c r="C75" t="s">
        <v>58</v>
      </c>
      <c r="D75" t="n">
        <v>2</v>
      </c>
      <c r="E75" t="s">
        <v>239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83</v>
      </c>
      <c r="O75" t="s">
        <v>65</v>
      </c>
      <c r="P75" t="s">
        <v>239</v>
      </c>
      <c r="Q75" t="s"/>
      <c r="R75" t="s">
        <v>63</v>
      </c>
      <c r="S75" t="s">
        <v>240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HYPERLINK("https://hotel-media.eclerx.com/savepage/tk_1548138420323566_sr_1278.html","info")</f>
        <v/>
      </c>
      <c r="AA75" t="n">
        <v>-10132782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140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10132782</v>
      </c>
      <c r="AZ75" t="s"/>
      <c r="BA75" t="s"/>
      <c r="BB75" t="n">
        <v>1985028</v>
      </c>
      <c r="BC75" t="s"/>
      <c r="BD75" t="s"/>
    </row>
    <row r="76" spans="1:56">
      <c r="A76" t="s">
        <v>56</v>
      </c>
      <c r="B76" t="s">
        <v>57</v>
      </c>
      <c r="C76" t="s">
        <v>58</v>
      </c>
      <c r="D76" t="n">
        <v>2</v>
      </c>
      <c r="E76" t="s">
        <v>241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101</v>
      </c>
      <c r="O76" t="s">
        <v>65</v>
      </c>
      <c r="P76" t="s">
        <v>241</v>
      </c>
      <c r="Q76" t="s"/>
      <c r="R76" t="s">
        <v>63</v>
      </c>
      <c r="S76" t="s">
        <v>242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HYPERLINK("https://hotel-media.eclerx.com/savepage/tk_15481384053112166_sr_1278.html","info")</f>
        <v/>
      </c>
      <c r="AA76" t="n">
        <v>-2119336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117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2119336</v>
      </c>
      <c r="AZ76" t="s">
        <v>243</v>
      </c>
      <c r="BA76" t="s"/>
      <c r="BB76" t="n">
        <v>647468</v>
      </c>
      <c r="BC76" t="n">
        <v>46.21490536543801</v>
      </c>
      <c r="BD76" t="n">
        <v>46.21490536543801</v>
      </c>
    </row>
    <row r="77" spans="1:56">
      <c r="A77" t="s">
        <v>56</v>
      </c>
      <c r="B77" t="s">
        <v>57</v>
      </c>
      <c r="C77" t="s">
        <v>58</v>
      </c>
      <c r="D77" t="n">
        <v>2</v>
      </c>
      <c r="E77" t="s">
        <v>244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78</v>
      </c>
      <c r="O77" t="s">
        <v>65</v>
      </c>
      <c r="P77" t="s">
        <v>244</v>
      </c>
      <c r="Q77" t="s"/>
      <c r="R77" t="s">
        <v>79</v>
      </c>
      <c r="S77" t="s">
        <v>245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HYPERLINK("https://hotel-media.eclerx.com/savepage/tk_15481384753442233_sr_1278.html","info")</f>
        <v/>
      </c>
      <c r="AA77" t="n">
        <v>-3865808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224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3865808</v>
      </c>
      <c r="AZ77" t="s">
        <v>246</v>
      </c>
      <c r="BA77" t="s"/>
      <c r="BB77" t="n">
        <v>65048</v>
      </c>
      <c r="BC77" t="n">
        <v>46.2154826990175</v>
      </c>
      <c r="BD77" t="n">
        <v>46.2154826990175</v>
      </c>
    </row>
    <row r="78" spans="1:56">
      <c r="A78" t="s">
        <v>56</v>
      </c>
      <c r="B78" t="s">
        <v>57</v>
      </c>
      <c r="C78" t="s">
        <v>58</v>
      </c>
      <c r="D78" t="n">
        <v>2</v>
      </c>
      <c r="E78" t="s">
        <v>247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214</v>
      </c>
      <c r="O78" t="s">
        <v>65</v>
      </c>
      <c r="P78" t="s">
        <v>247</v>
      </c>
      <c r="Q78" t="s"/>
      <c r="R78" t="s">
        <v>129</v>
      </c>
      <c r="S78" t="s">
        <v>248</v>
      </c>
      <c r="T78" t="s">
        <v>68</v>
      </c>
      <c r="U78" t="s">
        <v>69</v>
      </c>
      <c r="V78" t="s"/>
      <c r="W78" t="s">
        <v>70</v>
      </c>
      <c r="X78" t="s"/>
      <c r="Y78" t="s">
        <v>71</v>
      </c>
      <c r="Z78">
        <f>HYPERLINK("https://hotel-media.eclerx.com/savepage/tk_15481384294690695_sr_1278.html","info")</f>
        <v/>
      </c>
      <c r="AA78" t="n">
        <v>-10132760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154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10132760</v>
      </c>
      <c r="AZ78" t="s"/>
      <c r="BA78" t="s"/>
      <c r="BB78" t="n">
        <v>575138</v>
      </c>
      <c r="BC78" t="s"/>
      <c r="BD78" t="s"/>
    </row>
    <row r="79" spans="1:56">
      <c r="A79" t="s">
        <v>56</v>
      </c>
      <c r="B79" t="s">
        <v>57</v>
      </c>
      <c r="C79" t="s">
        <v>58</v>
      </c>
      <c r="D79" t="n">
        <v>2</v>
      </c>
      <c r="E79" t="s">
        <v>230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214</v>
      </c>
      <c r="O79" t="s">
        <v>65</v>
      </c>
      <c r="P79" t="s">
        <v>230</v>
      </c>
      <c r="Q79" t="s"/>
      <c r="R79" t="s">
        <v>129</v>
      </c>
      <c r="S79" t="s">
        <v>231</v>
      </c>
      <c r="T79" t="s">
        <v>68</v>
      </c>
      <c r="U79" t="s">
        <v>69</v>
      </c>
      <c r="V79" t="s"/>
      <c r="W79" t="s">
        <v>70</v>
      </c>
      <c r="X79" t="s"/>
      <c r="Y79" t="s">
        <v>71</v>
      </c>
      <c r="Z79">
        <f>HYPERLINK("https://hotel-media.eclerx.com/savepage/tk_15481384275104392_sr_1278.html","info")</f>
        <v/>
      </c>
      <c r="AA79" t="n">
        <v>-6075362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151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6075362</v>
      </c>
      <c r="AZ79" t="s">
        <v>232</v>
      </c>
      <c r="BA79" t="s"/>
      <c r="BB79" t="n">
        <v>2832817</v>
      </c>
      <c r="BC79" t="n">
        <v>46.234181</v>
      </c>
      <c r="BD79" t="n">
        <v>46.234181</v>
      </c>
    </row>
    <row r="80" spans="1:56">
      <c r="A80" t="s">
        <v>56</v>
      </c>
      <c r="B80" t="s">
        <v>57</v>
      </c>
      <c r="C80" t="s">
        <v>58</v>
      </c>
      <c r="D80" t="n">
        <v>2</v>
      </c>
      <c r="E80" t="s">
        <v>249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121</v>
      </c>
      <c r="O80" t="s">
        <v>65</v>
      </c>
      <c r="P80" t="s">
        <v>249</v>
      </c>
      <c r="Q80" t="s"/>
      <c r="R80" t="s">
        <v>63</v>
      </c>
      <c r="S80" t="s">
        <v>250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HYPERLINK("https://hotel-media.eclerx.com/savepage/tk_15481384059657893_sr_1278.html","info")</f>
        <v/>
      </c>
      <c r="AA80" t="n">
        <v>-5148966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118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5148966</v>
      </c>
      <c r="AZ80" t="s">
        <v>251</v>
      </c>
      <c r="BA80" t="s"/>
      <c r="BB80" t="n">
        <v>253724</v>
      </c>
      <c r="BC80" t="n">
        <v>46.1925532261525</v>
      </c>
      <c r="BD80" t="n">
        <v>46.1925532261525</v>
      </c>
    </row>
    <row r="81" spans="1:56">
      <c r="A81" t="s">
        <v>56</v>
      </c>
      <c r="B81" t="s">
        <v>57</v>
      </c>
      <c r="C81" t="s">
        <v>58</v>
      </c>
      <c r="D81" t="n">
        <v>2</v>
      </c>
      <c r="E81" t="s">
        <v>252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83</v>
      </c>
      <c r="O81" t="s">
        <v>65</v>
      </c>
      <c r="P81" t="s">
        <v>252</v>
      </c>
      <c r="Q81" t="s"/>
      <c r="R81" t="s">
        <v>63</v>
      </c>
      <c r="S81" t="s">
        <v>253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HYPERLINK("https://hotel-media.eclerx.com/savepage/tk_15481385074381943_sr_1278.html","info")</f>
        <v/>
      </c>
      <c r="AA81" t="n">
        <v>-6589848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273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6589848</v>
      </c>
      <c r="AZ81" t="s"/>
      <c r="BA81" t="s"/>
      <c r="BB81" t="n">
        <v>3319238</v>
      </c>
      <c r="BC81" t="n">
        <v>46.179567</v>
      </c>
      <c r="BD81" t="n">
        <v>46.179567</v>
      </c>
    </row>
    <row r="82" spans="1:56">
      <c r="A82" t="s">
        <v>56</v>
      </c>
      <c r="B82" t="s">
        <v>57</v>
      </c>
      <c r="C82" t="s">
        <v>58</v>
      </c>
      <c r="D82" t="n">
        <v>2</v>
      </c>
      <c r="E82" t="s">
        <v>254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64</v>
      </c>
      <c r="O82" t="s">
        <v>65</v>
      </c>
      <c r="P82" t="s">
        <v>254</v>
      </c>
      <c r="Q82" t="s"/>
      <c r="R82" t="s">
        <v>79</v>
      </c>
      <c r="S82" t="s">
        <v>255</v>
      </c>
      <c r="T82" t="s">
        <v>68</v>
      </c>
      <c r="U82" t="s">
        <v>69</v>
      </c>
      <c r="V82" t="s"/>
      <c r="W82" t="s">
        <v>70</v>
      </c>
      <c r="X82" t="s"/>
      <c r="Y82" t="s">
        <v>71</v>
      </c>
      <c r="Z82">
        <f>HYPERLINK("https://hotel-media.eclerx.com/savepage/tk_1548138387634354_sr_1278.html","info")</f>
        <v/>
      </c>
      <c r="AA82" t="n">
        <v>-528812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90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528812</v>
      </c>
      <c r="AZ82" t="s">
        <v>256</v>
      </c>
      <c r="BA82" t="s"/>
      <c r="BB82" t="n">
        <v>66527</v>
      </c>
      <c r="BC82" t="n">
        <v>46.1941824775376</v>
      </c>
      <c r="BD82" t="n">
        <v>46.1941824775376</v>
      </c>
    </row>
    <row r="83" spans="1:56">
      <c r="A83" t="s">
        <v>56</v>
      </c>
      <c r="B83" t="s">
        <v>57</v>
      </c>
      <c r="C83" t="s">
        <v>58</v>
      </c>
      <c r="D83" t="n">
        <v>2</v>
      </c>
      <c r="E83" t="s">
        <v>257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64</v>
      </c>
      <c r="O83" t="s">
        <v>65</v>
      </c>
      <c r="P83" t="s">
        <v>257</v>
      </c>
      <c r="Q83" t="s"/>
      <c r="R83" t="s">
        <v>66</v>
      </c>
      <c r="S83" t="s">
        <v>258</v>
      </c>
      <c r="T83" t="s">
        <v>68</v>
      </c>
      <c r="U83" t="s">
        <v>69</v>
      </c>
      <c r="V83" t="s"/>
      <c r="W83" t="s">
        <v>70</v>
      </c>
      <c r="X83" t="s"/>
      <c r="Y83" t="s">
        <v>71</v>
      </c>
      <c r="Z83">
        <f>HYPERLINK("https://hotel-media.eclerx.com/savepage/tk_15481384956601317_sr_1278.html","info")</f>
        <v/>
      </c>
      <c r="AA83" t="n">
        <v>-10132778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255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10132778</v>
      </c>
      <c r="AZ83" t="s"/>
      <c r="BA83" t="s"/>
      <c r="BB83" t="n">
        <v>66344</v>
      </c>
      <c r="BC83" t="s"/>
      <c r="BD83" t="s"/>
    </row>
    <row r="84" spans="1:56">
      <c r="A84" t="s">
        <v>56</v>
      </c>
      <c r="B84" t="s">
        <v>57</v>
      </c>
      <c r="C84" t="s">
        <v>58</v>
      </c>
      <c r="D84" t="n">
        <v>2</v>
      </c>
      <c r="E84" t="s">
        <v>165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101</v>
      </c>
      <c r="O84" t="s">
        <v>65</v>
      </c>
      <c r="P84" t="s">
        <v>165</v>
      </c>
      <c r="Q84" t="s"/>
      <c r="R84" t="s">
        <v>89</v>
      </c>
      <c r="S84" t="s">
        <v>166</v>
      </c>
      <c r="T84" t="s">
        <v>68</v>
      </c>
      <c r="U84" t="s">
        <v>69</v>
      </c>
      <c r="V84" t="s"/>
      <c r="W84" t="s">
        <v>70</v>
      </c>
      <c r="X84" t="s"/>
      <c r="Y84" t="s">
        <v>71</v>
      </c>
      <c r="Z84">
        <f>HYPERLINK("https://hotel-media.eclerx.com/savepage/tk_15481383607596598_sr_1278.html","info")</f>
        <v/>
      </c>
      <c r="AA84" t="n">
        <v>-547239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49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547239</v>
      </c>
      <c r="AZ84" t="s">
        <v>167</v>
      </c>
      <c r="BA84" t="s"/>
      <c r="BB84" t="n">
        <v>66173</v>
      </c>
      <c r="BC84" t="n">
        <v>46.2154873388909</v>
      </c>
      <c r="BD84" t="n">
        <v>46.2154873388909</v>
      </c>
    </row>
    <row r="85" spans="1:56">
      <c r="A85" t="s">
        <v>56</v>
      </c>
      <c r="B85" t="s">
        <v>57</v>
      </c>
      <c r="C85" t="s">
        <v>58</v>
      </c>
      <c r="D85" t="n">
        <v>2</v>
      </c>
      <c r="E85" t="s">
        <v>259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78</v>
      </c>
      <c r="O85" t="s">
        <v>65</v>
      </c>
      <c r="P85" t="s">
        <v>259</v>
      </c>
      <c r="Q85" t="s"/>
      <c r="R85" t="s">
        <v>66</v>
      </c>
      <c r="S85" t="s">
        <v>260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HYPERLINK("https://hotel-media.eclerx.com/savepage/tk_15481384897418742_sr_1278.html","info")</f>
        <v/>
      </c>
      <c r="AA85" t="n">
        <v>-528787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246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528787</v>
      </c>
      <c r="AZ85" t="s">
        <v>261</v>
      </c>
      <c r="BA85" t="s"/>
      <c r="BB85" t="n">
        <v>68794</v>
      </c>
      <c r="BC85" t="n">
        <v>46.21052245007813</v>
      </c>
      <c r="BD85" t="n">
        <v>46.21052245007813</v>
      </c>
    </row>
    <row r="86" spans="1:56">
      <c r="A86" t="s">
        <v>56</v>
      </c>
      <c r="B86" t="s">
        <v>57</v>
      </c>
      <c r="C86" t="s">
        <v>58</v>
      </c>
      <c r="D86" t="n">
        <v>2</v>
      </c>
      <c r="E86" t="s">
        <v>188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101</v>
      </c>
      <c r="O86" t="s">
        <v>65</v>
      </c>
      <c r="P86" t="s">
        <v>188</v>
      </c>
      <c r="Q86" t="s"/>
      <c r="R86" t="s">
        <v>89</v>
      </c>
      <c r="S86" t="s">
        <v>189</v>
      </c>
      <c r="T86" t="s">
        <v>68</v>
      </c>
      <c r="U86" t="s">
        <v>69</v>
      </c>
      <c r="V86" t="s"/>
      <c r="W86" t="s">
        <v>94</v>
      </c>
      <c r="X86" t="s"/>
      <c r="Y86" t="s">
        <v>71</v>
      </c>
      <c r="Z86">
        <f>HYPERLINK("https://hotel-media.eclerx.com/savepage/tk_1548138456314744_sr_1278.html","info")</f>
        <v/>
      </c>
      <c r="AA86" t="n">
        <v>-10132750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195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10132750</v>
      </c>
      <c r="AZ86" t="s"/>
      <c r="BA86" t="s"/>
      <c r="BB86" t="n">
        <v>65359</v>
      </c>
      <c r="BC86" t="s"/>
      <c r="BD86" t="s"/>
    </row>
    <row r="87" spans="1:56">
      <c r="A87" t="s">
        <v>56</v>
      </c>
      <c r="B87" t="s">
        <v>57</v>
      </c>
      <c r="C87" t="s">
        <v>58</v>
      </c>
      <c r="D87" t="n">
        <v>2</v>
      </c>
      <c r="E87" t="s">
        <v>262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83</v>
      </c>
      <c r="O87" t="s">
        <v>65</v>
      </c>
      <c r="P87" t="s">
        <v>262</v>
      </c>
      <c r="Q87" t="s"/>
      <c r="R87" t="s">
        <v>63</v>
      </c>
      <c r="S87" t="s">
        <v>263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HYPERLINK("https://hotel-media.eclerx.com/savepage/tk_1548138420973968_sr_1278.html","info")</f>
        <v/>
      </c>
      <c r="AA87" t="n">
        <v>-10132770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141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10132770</v>
      </c>
      <c r="AZ87" t="s"/>
      <c r="BA87" t="s"/>
      <c r="BB87" t="n">
        <v>1599106</v>
      </c>
      <c r="BC87" t="s"/>
      <c r="BD87" t="s"/>
    </row>
    <row r="88" spans="1:56">
      <c r="A88" t="s">
        <v>56</v>
      </c>
      <c r="B88" t="s">
        <v>57</v>
      </c>
      <c r="C88" t="s">
        <v>58</v>
      </c>
      <c r="D88" t="n">
        <v>2</v>
      </c>
      <c r="E88" t="s">
        <v>264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101</v>
      </c>
      <c r="O88" t="s">
        <v>65</v>
      </c>
      <c r="P88" t="s">
        <v>264</v>
      </c>
      <c r="Q88" t="s"/>
      <c r="R88" t="s">
        <v>89</v>
      </c>
      <c r="S88" t="s">
        <v>265</v>
      </c>
      <c r="T88" t="s">
        <v>68</v>
      </c>
      <c r="U88" t="s">
        <v>69</v>
      </c>
      <c r="V88" t="s"/>
      <c r="W88" t="s">
        <v>70</v>
      </c>
      <c r="X88" t="s"/>
      <c r="Y88" t="s">
        <v>71</v>
      </c>
      <c r="Z88">
        <f>HYPERLINK("https://hotel-media.eclerx.com/savepage/tk_15481384648298743_sr_1278.html","info")</f>
        <v/>
      </c>
      <c r="AA88" t="n">
        <v>-5148968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208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5148968</v>
      </c>
      <c r="AZ88" t="s">
        <v>266</v>
      </c>
      <c r="BA88" t="s"/>
      <c r="BB88" t="n">
        <v>1057215</v>
      </c>
      <c r="BC88" t="n">
        <v>46.1743722184887</v>
      </c>
      <c r="BD88" t="n">
        <v>46.1743722184887</v>
      </c>
    </row>
    <row r="89" spans="1:56">
      <c r="A89" t="s">
        <v>56</v>
      </c>
      <c r="B89" t="s">
        <v>57</v>
      </c>
      <c r="C89" t="s">
        <v>58</v>
      </c>
      <c r="D89" t="n">
        <v>2</v>
      </c>
      <c r="E89" t="s">
        <v>116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64</v>
      </c>
      <c r="O89" t="s">
        <v>65</v>
      </c>
      <c r="P89" t="s">
        <v>116</v>
      </c>
      <c r="Q89" t="s"/>
      <c r="R89" t="s">
        <v>79</v>
      </c>
      <c r="S89" t="s">
        <v>117</v>
      </c>
      <c r="T89" t="s">
        <v>68</v>
      </c>
      <c r="U89" t="s">
        <v>69</v>
      </c>
      <c r="V89" t="s"/>
      <c r="W89" t="s">
        <v>70</v>
      </c>
      <c r="X89" t="s"/>
      <c r="Y89" t="s">
        <v>71</v>
      </c>
      <c r="Z89">
        <f>HYPERLINK("https://hotel-media.eclerx.com/savepage/tk_1548138388288978_sr_1278.html","info")</f>
        <v/>
      </c>
      <c r="AA89" t="n">
        <v>-4959155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91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4959155</v>
      </c>
      <c r="AZ89" t="s">
        <v>118</v>
      </c>
      <c r="BA89" t="s"/>
      <c r="BB89" t="n">
        <v>246144</v>
      </c>
      <c r="BC89" t="n">
        <v>46.2006596668049</v>
      </c>
      <c r="BD89" t="n">
        <v>46.2006596668049</v>
      </c>
    </row>
    <row r="90" spans="1:56">
      <c r="A90" t="s">
        <v>56</v>
      </c>
      <c r="B90" t="s">
        <v>57</v>
      </c>
      <c r="C90" t="s">
        <v>58</v>
      </c>
      <c r="D90" t="n">
        <v>2</v>
      </c>
      <c r="E90" t="s">
        <v>132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64</v>
      </c>
      <c r="O90" t="s">
        <v>65</v>
      </c>
      <c r="P90" t="s">
        <v>132</v>
      </c>
      <c r="Q90" t="s"/>
      <c r="R90" t="s">
        <v>97</v>
      </c>
      <c r="S90" t="s">
        <v>133</v>
      </c>
      <c r="T90" t="s">
        <v>68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HYPERLINK("https://hotel-media.eclerx.com/savepage/tk_1548138343721558_sr_1278.html","info")</f>
        <v/>
      </c>
      <c r="AA90" t="n">
        <v>-10132740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23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10132740</v>
      </c>
      <c r="AZ90" t="s"/>
      <c r="BA90" t="s"/>
      <c r="BB90" t="n">
        <v>3756186</v>
      </c>
      <c r="BC90" t="s"/>
      <c r="BD90" t="s"/>
    </row>
    <row r="91" spans="1:56">
      <c r="A91" t="s">
        <v>56</v>
      </c>
      <c r="B91" t="s">
        <v>57</v>
      </c>
      <c r="C91" t="s">
        <v>58</v>
      </c>
      <c r="D91" t="n">
        <v>2</v>
      </c>
      <c r="E91" t="s">
        <v>267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101</v>
      </c>
      <c r="O91" t="s">
        <v>65</v>
      </c>
      <c r="P91" t="s">
        <v>267</v>
      </c>
      <c r="Q91" t="s"/>
      <c r="R91" t="s">
        <v>89</v>
      </c>
      <c r="S91" t="s">
        <v>268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HYPERLINK("https://hotel-media.eclerx.com/savepage/tk_15481383574881206_sr_1278.html","info")</f>
        <v/>
      </c>
      <c r="AA91" t="n">
        <v>-782866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44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782866</v>
      </c>
      <c r="AZ91" t="s">
        <v>269</v>
      </c>
      <c r="BA91" t="s"/>
      <c r="BB91" t="n">
        <v>65080</v>
      </c>
      <c r="BC91" t="n">
        <v>46.2096045925048</v>
      </c>
      <c r="BD91" t="n">
        <v>46.2096045925048</v>
      </c>
    </row>
    <row r="92" spans="1:56">
      <c r="A92" t="s">
        <v>56</v>
      </c>
      <c r="B92" t="s">
        <v>57</v>
      </c>
      <c r="C92" t="s">
        <v>58</v>
      </c>
      <c r="D92" t="n">
        <v>2</v>
      </c>
      <c r="E92" t="s">
        <v>270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101</v>
      </c>
      <c r="O92" t="s">
        <v>65</v>
      </c>
      <c r="P92" t="s">
        <v>270</v>
      </c>
      <c r="Q92" t="s"/>
      <c r="R92" t="s">
        <v>97</v>
      </c>
      <c r="S92" t="s">
        <v>271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HYPERLINK("https://hotel-media.eclerx.com/savepage/tk_15481383391446877_sr_1278.html","info")</f>
        <v/>
      </c>
      <c r="AA92" t="n">
        <v>-2235675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16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2235675</v>
      </c>
      <c r="AZ92" t="s">
        <v>272</v>
      </c>
      <c r="BA92" t="s"/>
      <c r="BB92" t="n">
        <v>1483057</v>
      </c>
      <c r="BC92" t="n">
        <v>46.19577292646242</v>
      </c>
      <c r="BD92" t="n">
        <v>46.19577292646242</v>
      </c>
    </row>
    <row r="93" spans="1:56">
      <c r="A93" t="s">
        <v>56</v>
      </c>
      <c r="B93" t="s">
        <v>57</v>
      </c>
      <c r="C93" t="s">
        <v>58</v>
      </c>
      <c r="D93" t="n">
        <v>2</v>
      </c>
      <c r="E93" t="s">
        <v>96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/>
      <c r="O93" t="s">
        <v>65</v>
      </c>
      <c r="P93" t="s">
        <v>96</v>
      </c>
      <c r="Q93" t="s"/>
      <c r="R93" t="s">
        <v>97</v>
      </c>
      <c r="S93" t="s"/>
      <c r="T93" t="s"/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HYPERLINK("https://hotel-media.eclerx.com/savepage/tk_15481383384995232_sr_1278.html","info")</f>
        <v/>
      </c>
      <c r="AA93" t="n">
        <v>-10132758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15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10132758</v>
      </c>
      <c r="AZ93" t="s"/>
      <c r="BA93" t="s"/>
      <c r="BB93" t="n">
        <v>669631</v>
      </c>
      <c r="BC93" t="s"/>
      <c r="BD93" t="s"/>
    </row>
    <row r="94" spans="1:56">
      <c r="A94" t="s">
        <v>56</v>
      </c>
      <c r="B94" t="s">
        <v>57</v>
      </c>
      <c r="C94" t="s">
        <v>58</v>
      </c>
      <c r="D94" t="n">
        <v>2</v>
      </c>
      <c r="E94" t="s">
        <v>136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64</v>
      </c>
      <c r="O94" t="s">
        <v>65</v>
      </c>
      <c r="P94" t="s">
        <v>136</v>
      </c>
      <c r="Q94" t="s"/>
      <c r="R94" t="s">
        <v>66</v>
      </c>
      <c r="S94" t="s">
        <v>137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HYPERLINK("https://hotel-media.eclerx.com/savepage/tk_15481384982844133_sr_1278.html","info")</f>
        <v/>
      </c>
      <c r="AA94" t="n">
        <v>-10132772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259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10132772</v>
      </c>
      <c r="AZ94" t="s"/>
      <c r="BA94" t="s"/>
      <c r="BB94" t="n">
        <v>65203</v>
      </c>
      <c r="BC94" t="s"/>
      <c r="BD94" t="s"/>
    </row>
    <row r="95" spans="1:56">
      <c r="A95" t="s">
        <v>56</v>
      </c>
      <c r="B95" t="s">
        <v>57</v>
      </c>
      <c r="C95" t="s">
        <v>58</v>
      </c>
      <c r="D95" t="n">
        <v>2</v>
      </c>
      <c r="E95" t="s">
        <v>273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64</v>
      </c>
      <c r="O95" t="s">
        <v>65</v>
      </c>
      <c r="P95" t="s">
        <v>273</v>
      </c>
      <c r="Q95" t="s"/>
      <c r="R95" t="s">
        <v>97</v>
      </c>
      <c r="S95" t="s">
        <v>274</v>
      </c>
      <c r="T95" t="s">
        <v>68</v>
      </c>
      <c r="U95" t="s">
        <v>69</v>
      </c>
      <c r="V95" t="s"/>
      <c r="W95" t="s">
        <v>94</v>
      </c>
      <c r="X95" t="s"/>
      <c r="Y95" t="s">
        <v>71</v>
      </c>
      <c r="Z95">
        <f>HYPERLINK("https://hotel-media.eclerx.com/savepage/tk_1548138339795699_sr_1278.html","info")</f>
        <v/>
      </c>
      <c r="AA95" t="n">
        <v>-5148967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17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5148967</v>
      </c>
      <c r="AZ95" t="s">
        <v>275</v>
      </c>
      <c r="BA95" t="s"/>
      <c r="BB95" t="n">
        <v>1223414</v>
      </c>
      <c r="BC95" t="n">
        <v>46.1813651316971</v>
      </c>
      <c r="BD95" t="n">
        <v>46.1813651316971</v>
      </c>
    </row>
    <row r="96" spans="1:56">
      <c r="A96" t="s">
        <v>56</v>
      </c>
      <c r="B96" t="s">
        <v>57</v>
      </c>
      <c r="C96" t="s">
        <v>58</v>
      </c>
      <c r="D96" t="n">
        <v>2</v>
      </c>
      <c r="E96" t="s">
        <v>276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78</v>
      </c>
      <c r="O96" t="s">
        <v>65</v>
      </c>
      <c r="P96" t="s">
        <v>276</v>
      </c>
      <c r="Q96" t="s"/>
      <c r="R96" t="s">
        <v>79</v>
      </c>
      <c r="S96" t="s">
        <v>277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HYPERLINK("https://hotel-media.eclerx.com/savepage/tk_15481383810749948_sr_1278.html","info")</f>
        <v/>
      </c>
      <c r="AA96" t="n">
        <v>-528826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80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528826</v>
      </c>
      <c r="AZ96" t="s">
        <v>278</v>
      </c>
      <c r="BA96" t="s"/>
      <c r="BB96" t="n">
        <v>79900</v>
      </c>
      <c r="BC96" t="n">
        <v>46.2019929298228</v>
      </c>
      <c r="BD96" t="n">
        <v>46.2019929298228</v>
      </c>
    </row>
    <row r="97" spans="1:56">
      <c r="A97" t="s">
        <v>56</v>
      </c>
      <c r="B97" t="s">
        <v>57</v>
      </c>
      <c r="C97" t="s">
        <v>58</v>
      </c>
      <c r="D97" t="n">
        <v>2</v>
      </c>
      <c r="E97" t="s">
        <v>279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101</v>
      </c>
      <c r="O97" t="s">
        <v>65</v>
      </c>
      <c r="P97" t="s">
        <v>279</v>
      </c>
      <c r="Q97" t="s"/>
      <c r="R97" t="s">
        <v>89</v>
      </c>
      <c r="S97" t="s">
        <v>280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HYPERLINK("https://hotel-media.eclerx.com/savepage/tk_15481383614185479_sr_1278.html","info")</f>
        <v/>
      </c>
      <c r="AA97" t="n">
        <v>-6075363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50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6075363</v>
      </c>
      <c r="AZ97" t="s">
        <v>232</v>
      </c>
      <c r="BA97" t="s"/>
      <c r="BB97" t="n">
        <v>2832818</v>
      </c>
      <c r="BC97" t="n">
        <v>46.234181</v>
      </c>
      <c r="BD97" t="n">
        <v>46.234181</v>
      </c>
    </row>
    <row r="98" spans="1:56">
      <c r="A98" t="s">
        <v>56</v>
      </c>
      <c r="B98" t="s">
        <v>57</v>
      </c>
      <c r="C98" t="s">
        <v>58</v>
      </c>
      <c r="D98" t="n">
        <v>2</v>
      </c>
      <c r="E98" t="s">
        <v>281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101</v>
      </c>
      <c r="O98" t="s">
        <v>65</v>
      </c>
      <c r="P98" t="s">
        <v>281</v>
      </c>
      <c r="Q98" t="s"/>
      <c r="R98" t="s">
        <v>79</v>
      </c>
      <c r="S98" t="s">
        <v>282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HYPERLINK("https://hotel-media.eclerx.com/savepage/tk_1548138484504918_sr_1278.html","info")</f>
        <v/>
      </c>
      <c r="AA98" t="n">
        <v>-2119359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238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2119359</v>
      </c>
      <c r="AZ98" t="s">
        <v>283</v>
      </c>
      <c r="BA98" t="s"/>
      <c r="BB98" t="n">
        <v>29948</v>
      </c>
      <c r="BC98" t="n">
        <v>46.20512274004334</v>
      </c>
      <c r="BD98" t="n">
        <v>46.20512274004334</v>
      </c>
    </row>
    <row r="99" spans="1:56">
      <c r="A99" t="s">
        <v>56</v>
      </c>
      <c r="B99" t="s">
        <v>57</v>
      </c>
      <c r="C99" t="s">
        <v>58</v>
      </c>
      <c r="D99" t="n">
        <v>2</v>
      </c>
      <c r="E99" t="s">
        <v>190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78</v>
      </c>
      <c r="O99" t="s">
        <v>65</v>
      </c>
      <c r="P99" t="s">
        <v>190</v>
      </c>
      <c r="Q99" t="s"/>
      <c r="R99" t="s">
        <v>89</v>
      </c>
      <c r="S99" t="s">
        <v>191</v>
      </c>
      <c r="T99" t="s">
        <v>68</v>
      </c>
      <c r="U99" t="s">
        <v>69</v>
      </c>
      <c r="V99" t="s"/>
      <c r="W99" t="s">
        <v>94</v>
      </c>
      <c r="X99" t="s"/>
      <c r="Y99" t="s">
        <v>71</v>
      </c>
      <c r="Z99">
        <f>HYPERLINK("https://hotel-media.eclerx.com/savepage/tk_15481383489613316_sr_1278.html","info")</f>
        <v/>
      </c>
      <c r="AA99" t="n">
        <v>-2119393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31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2119393</v>
      </c>
      <c r="AZ99" t="s">
        <v>192</v>
      </c>
      <c r="BA99" t="s"/>
      <c r="BB99" t="n">
        <v>68697</v>
      </c>
      <c r="BC99" t="n">
        <v>46.20912756036797</v>
      </c>
      <c r="BD99" t="n">
        <v>46.20912756036797</v>
      </c>
    </row>
    <row r="100" spans="1:56">
      <c r="A100" t="s">
        <v>56</v>
      </c>
      <c r="B100" t="s">
        <v>57</v>
      </c>
      <c r="C100" t="s">
        <v>58</v>
      </c>
      <c r="D100" t="n">
        <v>2</v>
      </c>
      <c r="E100" t="s">
        <v>284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64</v>
      </c>
      <c r="O100" t="s">
        <v>65</v>
      </c>
      <c r="P100" t="s">
        <v>284</v>
      </c>
      <c r="Q100" t="s"/>
      <c r="R100" t="s">
        <v>89</v>
      </c>
      <c r="S100" t="s">
        <v>285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HYPERLINK("https://hotel-media.eclerx.com/savepage/tk_15481384700854795_sr_1278.html","info")</f>
        <v/>
      </c>
      <c r="AA100" t="n">
        <v>-1272913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216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1272913</v>
      </c>
      <c r="AZ100" t="s">
        <v>286</v>
      </c>
      <c r="BA100" t="s"/>
      <c r="BB100" t="n">
        <v>65159</v>
      </c>
      <c r="BC100" t="n">
        <v>46.22161534154788</v>
      </c>
      <c r="BD100" t="n">
        <v>46.22161534154788</v>
      </c>
    </row>
    <row r="101" spans="1:56">
      <c r="A101" t="s">
        <v>56</v>
      </c>
      <c r="B101" t="s">
        <v>57</v>
      </c>
      <c r="C101" t="s">
        <v>58</v>
      </c>
      <c r="D101" t="n">
        <v>2</v>
      </c>
      <c r="E101" t="s">
        <v>287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83</v>
      </c>
      <c r="O101" t="s">
        <v>65</v>
      </c>
      <c r="P101" t="s">
        <v>287</v>
      </c>
      <c r="Q101" t="s"/>
      <c r="R101" t="s">
        <v>63</v>
      </c>
      <c r="S101" t="s">
        <v>288</v>
      </c>
      <c r="T101" t="s">
        <v>68</v>
      </c>
      <c r="U101" t="s">
        <v>69</v>
      </c>
      <c r="V101" t="s"/>
      <c r="W101" t="s">
        <v>70</v>
      </c>
      <c r="X101" t="s"/>
      <c r="Y101" t="s">
        <v>71</v>
      </c>
      <c r="Z101">
        <f>HYPERLINK("https://hotel-media.eclerx.com/savepage/tk_15481384066226828_sr_1278.html","info")</f>
        <v/>
      </c>
      <c r="AA101" t="n">
        <v>-8537331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119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8537331</v>
      </c>
      <c r="AZ101" t="s"/>
      <c r="BA101" t="s"/>
      <c r="BB101" t="n">
        <v>4152311</v>
      </c>
      <c r="BC101" t="n">
        <v>46.200966</v>
      </c>
      <c r="BD101" t="n">
        <v>46.200966</v>
      </c>
    </row>
    <row r="102" spans="1:56">
      <c r="A102" t="s">
        <v>56</v>
      </c>
      <c r="B102" t="s">
        <v>57</v>
      </c>
      <c r="C102" t="s">
        <v>58</v>
      </c>
      <c r="D102" t="n">
        <v>2</v>
      </c>
      <c r="E102" t="s">
        <v>289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64</v>
      </c>
      <c r="O102" t="s">
        <v>65</v>
      </c>
      <c r="P102" t="s">
        <v>289</v>
      </c>
      <c r="Q102" t="s"/>
      <c r="R102" t="s">
        <v>66</v>
      </c>
      <c r="S102" t="s">
        <v>290</v>
      </c>
      <c r="T102" t="s">
        <v>68</v>
      </c>
      <c r="U102" t="s">
        <v>69</v>
      </c>
      <c r="V102" t="s"/>
      <c r="W102" t="s">
        <v>70</v>
      </c>
      <c r="X102" t="s"/>
      <c r="Y102" t="s">
        <v>71</v>
      </c>
      <c r="Z102">
        <f>HYPERLINK("https://hotel-media.eclerx.com/savepage/tk_1548138398784136_sr_1278.html","info")</f>
        <v/>
      </c>
      <c r="AA102" t="n">
        <v>-1379565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107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1379565</v>
      </c>
      <c r="AZ102" t="s">
        <v>291</v>
      </c>
      <c r="BA102" t="s"/>
      <c r="BB102" t="n">
        <v>544441</v>
      </c>
      <c r="BC102" t="n">
        <v>46.2069972</v>
      </c>
      <c r="BD102" t="n">
        <v>46.2069972</v>
      </c>
    </row>
    <row r="103" spans="1:56">
      <c r="A103" t="s">
        <v>56</v>
      </c>
      <c r="B103" t="s">
        <v>57</v>
      </c>
      <c r="C103" t="s">
        <v>58</v>
      </c>
      <c r="D103" t="n">
        <v>2</v>
      </c>
      <c r="E103" t="s">
        <v>292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293</v>
      </c>
      <c r="O103" t="s">
        <v>65</v>
      </c>
      <c r="P103" t="s">
        <v>292</v>
      </c>
      <c r="Q103" t="s"/>
      <c r="R103" t="s">
        <v>89</v>
      </c>
      <c r="S103" t="s">
        <v>294</v>
      </c>
      <c r="T103" t="s">
        <v>68</v>
      </c>
      <c r="U103" t="s">
        <v>69</v>
      </c>
      <c r="V103" t="s"/>
      <c r="W103" t="s">
        <v>94</v>
      </c>
      <c r="X103" t="s"/>
      <c r="Y103" t="s">
        <v>71</v>
      </c>
      <c r="Z103">
        <f>HYPERLINK("https://hotel-media.eclerx.com/savepage/tk_15481384523930998_sr_1278.html","info")</f>
        <v/>
      </c>
      <c r="AA103" t="n">
        <v>-547224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189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547224</v>
      </c>
      <c r="AZ103" t="s">
        <v>295</v>
      </c>
      <c r="BA103" t="s"/>
      <c r="BB103" t="n">
        <v>21674</v>
      </c>
      <c r="BC103" t="n">
        <v>46.2089011078645</v>
      </c>
      <c r="BD103" t="n">
        <v>46.2089011078645</v>
      </c>
    </row>
    <row r="104" spans="1:56">
      <c r="A104" t="s">
        <v>56</v>
      </c>
      <c r="B104" t="s">
        <v>57</v>
      </c>
      <c r="C104" t="s">
        <v>58</v>
      </c>
      <c r="D104" t="n">
        <v>2</v>
      </c>
      <c r="E104" t="s">
        <v>296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>
        <v>64</v>
      </c>
      <c r="O104" t="s">
        <v>65</v>
      </c>
      <c r="P104" t="s">
        <v>296</v>
      </c>
      <c r="Q104" t="s"/>
      <c r="R104" t="s">
        <v>66</v>
      </c>
      <c r="S104" t="s">
        <v>297</v>
      </c>
      <c r="T104" t="s">
        <v>68</v>
      </c>
      <c r="U104" t="s">
        <v>69</v>
      </c>
      <c r="V104" t="s"/>
      <c r="W104" t="s">
        <v>70</v>
      </c>
      <c r="X104" t="s"/>
      <c r="Y104" t="s">
        <v>71</v>
      </c>
      <c r="Z104">
        <f>HYPERLINK("https://hotel-media.eclerx.com/savepage/tk_1548138498935477_sr_1278.html","info")</f>
        <v/>
      </c>
      <c r="AA104" t="n">
        <v>-6331392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260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6331392</v>
      </c>
      <c r="AZ104" t="s">
        <v>298</v>
      </c>
      <c r="BA104" t="s"/>
      <c r="BB104" t="n">
        <v>67051</v>
      </c>
      <c r="BC104" t="n">
        <v>46.2505764014237</v>
      </c>
      <c r="BD104" t="n">
        <v>46.2505764014237</v>
      </c>
    </row>
    <row r="105" spans="1:56">
      <c r="A105" t="s">
        <v>56</v>
      </c>
      <c r="B105" t="s">
        <v>57</v>
      </c>
      <c r="C105" t="s">
        <v>58</v>
      </c>
      <c r="D105" t="n">
        <v>2</v>
      </c>
      <c r="E105" t="s">
        <v>287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83</v>
      </c>
      <c r="O105" t="s">
        <v>65</v>
      </c>
      <c r="P105" t="s">
        <v>287</v>
      </c>
      <c r="Q105" t="s"/>
      <c r="R105" t="s">
        <v>63</v>
      </c>
      <c r="S105" t="s">
        <v>288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HYPERLINK("https://hotel-media.eclerx.com/savepage/tk_15481385048186152_sr_1278.html","info")</f>
        <v/>
      </c>
      <c r="AA105" t="n">
        <v>-8537331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269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8537331</v>
      </c>
      <c r="AZ105" t="s"/>
      <c r="BA105" t="s"/>
      <c r="BB105" t="n">
        <v>4152311</v>
      </c>
      <c r="BC105" t="n">
        <v>46.200966</v>
      </c>
      <c r="BD105" t="n">
        <v>46.200966</v>
      </c>
    </row>
    <row r="106" spans="1:56">
      <c r="A106" t="s">
        <v>56</v>
      </c>
      <c r="B106" t="s">
        <v>57</v>
      </c>
      <c r="C106" t="s">
        <v>58</v>
      </c>
      <c r="D106" t="n">
        <v>2</v>
      </c>
      <c r="E106" t="s">
        <v>299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83</v>
      </c>
      <c r="O106" t="s">
        <v>65</v>
      </c>
      <c r="P106" t="s">
        <v>299</v>
      </c>
      <c r="Q106" t="s"/>
      <c r="R106" t="s">
        <v>63</v>
      </c>
      <c r="S106" t="s">
        <v>300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HYPERLINK("https://hotel-media.eclerx.com/savepage/tk_15481385120178494_sr_1278.html","info")</f>
        <v/>
      </c>
      <c r="AA106" t="n">
        <v>-7882120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280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7882120</v>
      </c>
      <c r="AZ106" t="s"/>
      <c r="BA106" t="s"/>
      <c r="BB106" t="n">
        <v>2738304</v>
      </c>
      <c r="BC106" t="n">
        <v>46.2102776740906</v>
      </c>
      <c r="BD106" t="n">
        <v>46.2102776740906</v>
      </c>
    </row>
    <row r="107" spans="1:56">
      <c r="A107" t="s">
        <v>56</v>
      </c>
      <c r="B107" t="s">
        <v>57</v>
      </c>
      <c r="C107" t="s">
        <v>58</v>
      </c>
      <c r="D107" t="n">
        <v>2</v>
      </c>
      <c r="E107" t="s">
        <v>301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64</v>
      </c>
      <c r="O107" t="s">
        <v>65</v>
      </c>
      <c r="P107" t="s">
        <v>301</v>
      </c>
      <c r="Q107" t="s"/>
      <c r="R107" t="s">
        <v>66</v>
      </c>
      <c r="S107" t="s">
        <v>302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HYPERLINK("https://hotel-media.eclerx.com/savepage/tk_15481384963169553_sr_1278.html","info")</f>
        <v/>
      </c>
      <c r="AA107" t="n">
        <v>-10132774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256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10132774</v>
      </c>
      <c r="AZ107" t="s"/>
      <c r="BA107" t="s"/>
      <c r="BB107" t="n">
        <v>48673</v>
      </c>
      <c r="BC107" t="s"/>
      <c r="BD107" t="s"/>
    </row>
    <row r="108" spans="1:56">
      <c r="A108" t="s">
        <v>56</v>
      </c>
      <c r="B108" t="s">
        <v>57</v>
      </c>
      <c r="C108" t="s">
        <v>58</v>
      </c>
      <c r="D108" t="n">
        <v>2</v>
      </c>
      <c r="E108" t="s">
        <v>303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64</v>
      </c>
      <c r="O108" t="s">
        <v>65</v>
      </c>
      <c r="P108" t="s">
        <v>303</v>
      </c>
      <c r="Q108" t="s"/>
      <c r="R108" t="s">
        <v>79</v>
      </c>
      <c r="S108" t="s">
        <v>204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HYPERLINK("https://hotel-media.eclerx.com/savepage/tk_15481383738568654_sr_1278.html","info")</f>
        <v/>
      </c>
      <c r="AA108" t="n">
        <v>-10132786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69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10132786</v>
      </c>
      <c r="AZ108" t="s"/>
      <c r="BA108" t="s"/>
      <c r="BB108" t="n">
        <v>65303</v>
      </c>
      <c r="BC108" t="s"/>
      <c r="BD108" t="s"/>
    </row>
    <row r="109" spans="1:56">
      <c r="A109" t="s">
        <v>56</v>
      </c>
      <c r="B109" t="s">
        <v>57</v>
      </c>
      <c r="C109" t="s">
        <v>58</v>
      </c>
      <c r="D109" t="n">
        <v>2</v>
      </c>
      <c r="E109" t="s">
        <v>304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64</v>
      </c>
      <c r="O109" t="s">
        <v>65</v>
      </c>
      <c r="P109" t="s">
        <v>304</v>
      </c>
      <c r="Q109" t="s"/>
      <c r="R109" t="s">
        <v>89</v>
      </c>
      <c r="S109" t="s">
        <v>305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HYPERLINK("https://hotel-media.eclerx.com/savepage/tk_15481383483005922_sr_1278.html","info")</f>
        <v/>
      </c>
      <c r="AA109" t="n">
        <v>-1665709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30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1665709</v>
      </c>
      <c r="AZ109" t="s">
        <v>306</v>
      </c>
      <c r="BA109" t="s"/>
      <c r="BB109" t="n">
        <v>65049</v>
      </c>
      <c r="BC109" t="n">
        <v>46.21142265949249</v>
      </c>
      <c r="BD109" t="n">
        <v>46.21142265949249</v>
      </c>
    </row>
    <row r="110" spans="1:56">
      <c r="A110" t="s">
        <v>56</v>
      </c>
      <c r="B110" t="s">
        <v>57</v>
      </c>
      <c r="C110" t="s">
        <v>58</v>
      </c>
      <c r="D110" t="n">
        <v>2</v>
      </c>
      <c r="E110" t="s">
        <v>138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78</v>
      </c>
      <c r="O110" t="s">
        <v>65</v>
      </c>
      <c r="P110" t="s">
        <v>138</v>
      </c>
      <c r="Q110" t="s"/>
      <c r="R110" t="s">
        <v>79</v>
      </c>
      <c r="S110" t="s">
        <v>139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HYPERLINK("https://hotel-media.eclerx.com/savepage/tk_15481383784497986_sr_1278.html","info")</f>
        <v/>
      </c>
      <c r="AA110" t="n">
        <v>-10132747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76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10132747</v>
      </c>
      <c r="AZ110" t="s"/>
      <c r="BA110" t="s"/>
      <c r="BB110" t="n">
        <v>67418</v>
      </c>
      <c r="BC110" t="s"/>
      <c r="BD110" t="s"/>
    </row>
    <row r="111" spans="1:56">
      <c r="A111" t="s">
        <v>56</v>
      </c>
      <c r="B111" t="s">
        <v>57</v>
      </c>
      <c r="C111" t="s">
        <v>58</v>
      </c>
      <c r="D111" t="n">
        <v>2</v>
      </c>
      <c r="E111" t="s">
        <v>307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78</v>
      </c>
      <c r="O111" t="s">
        <v>65</v>
      </c>
      <c r="P111" t="s">
        <v>307</v>
      </c>
      <c r="Q111" t="s"/>
      <c r="R111" t="s">
        <v>89</v>
      </c>
      <c r="S111" t="s">
        <v>308</v>
      </c>
      <c r="T111" t="s">
        <v>68</v>
      </c>
      <c r="U111" t="s">
        <v>69</v>
      </c>
      <c r="V111" t="s"/>
      <c r="W111" t="s">
        <v>94</v>
      </c>
      <c r="X111" t="s"/>
      <c r="Y111" t="s">
        <v>71</v>
      </c>
      <c r="Z111">
        <f>HYPERLINK("https://hotel-media.eclerx.com/savepage/tk_1548138462195055_sr_1278.html","info")</f>
        <v/>
      </c>
      <c r="AA111" t="n">
        <v>-10132756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204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10132756</v>
      </c>
      <c r="AZ111" t="s"/>
      <c r="BA111" t="s"/>
      <c r="BB111" t="n">
        <v>72661</v>
      </c>
      <c r="BC111" t="s"/>
      <c r="BD111" t="s"/>
    </row>
    <row r="112" spans="1:56">
      <c r="A112" t="s">
        <v>56</v>
      </c>
      <c r="B112" t="s">
        <v>57</v>
      </c>
      <c r="C112" t="s">
        <v>58</v>
      </c>
      <c r="D112" t="n">
        <v>2</v>
      </c>
      <c r="E112" t="s">
        <v>281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101</v>
      </c>
      <c r="O112" t="s">
        <v>65</v>
      </c>
      <c r="P112" t="s">
        <v>281</v>
      </c>
      <c r="Q112" t="s"/>
      <c r="R112" t="s">
        <v>79</v>
      </c>
      <c r="S112" t="s">
        <v>282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HYPERLINK("https://hotel-media.eclerx.com/savepage/tk_1548138386317529_sr_1278.html","info")</f>
        <v/>
      </c>
      <c r="AA112" t="n">
        <v>-2119359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88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2119359</v>
      </c>
      <c r="AZ112" t="s">
        <v>283</v>
      </c>
      <c r="BA112" t="s"/>
      <c r="BB112" t="n">
        <v>29948</v>
      </c>
      <c r="BC112" t="n">
        <v>46.20512274004334</v>
      </c>
      <c r="BD112" t="n">
        <v>46.20512274004334</v>
      </c>
    </row>
    <row r="113" spans="1:56">
      <c r="A113" t="s">
        <v>56</v>
      </c>
      <c r="B113" t="s">
        <v>57</v>
      </c>
      <c r="C113" t="s">
        <v>58</v>
      </c>
      <c r="D113" t="n">
        <v>2</v>
      </c>
      <c r="E113" t="s">
        <v>264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101</v>
      </c>
      <c r="O113" t="s">
        <v>65</v>
      </c>
      <c r="P113" t="s">
        <v>264</v>
      </c>
      <c r="Q113" t="s"/>
      <c r="R113" t="s">
        <v>89</v>
      </c>
      <c r="S113" t="s">
        <v>265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HYPERLINK("https://hotel-media.eclerx.com/savepage/tk_15481383666436908_sr_1278.html","info")</f>
        <v/>
      </c>
      <c r="AA113" t="n">
        <v>-5148968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58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5148968</v>
      </c>
      <c r="AZ113" t="s">
        <v>266</v>
      </c>
      <c r="BA113" t="s"/>
      <c r="BB113" t="n">
        <v>1057215</v>
      </c>
      <c r="BC113" t="n">
        <v>46.1743722184887</v>
      </c>
      <c r="BD113" t="n">
        <v>46.1743722184887</v>
      </c>
    </row>
    <row r="114" spans="1:56">
      <c r="A114" t="s">
        <v>56</v>
      </c>
      <c r="B114" t="s">
        <v>57</v>
      </c>
      <c r="C114" t="s">
        <v>58</v>
      </c>
      <c r="D114" t="n">
        <v>2</v>
      </c>
      <c r="E114" t="s">
        <v>309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/>
      <c r="O114" t="s">
        <v>65</v>
      </c>
      <c r="P114" t="s">
        <v>309</v>
      </c>
      <c r="Q114" t="s"/>
      <c r="R114" t="s">
        <v>97</v>
      </c>
      <c r="S114" t="s"/>
      <c r="T114" t="s"/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HYPERLINK("https://hotel-media.eclerx.com/savepage/tk_15481383339238615_sr_1278.html","info")</f>
        <v/>
      </c>
      <c r="AA114" t="n">
        <v>-6658252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8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6658252</v>
      </c>
      <c r="AZ114" t="s"/>
      <c r="BA114" t="s"/>
      <c r="BB114" t="n">
        <v>68116</v>
      </c>
      <c r="BC114" t="n">
        <v>46.2099034315382</v>
      </c>
      <c r="BD114" t="n">
        <v>46.2099034315382</v>
      </c>
    </row>
    <row r="115" spans="1:56">
      <c r="A115" t="s">
        <v>56</v>
      </c>
      <c r="B115" t="s">
        <v>57</v>
      </c>
      <c r="C115" t="s">
        <v>58</v>
      </c>
      <c r="D115" t="n">
        <v>2</v>
      </c>
      <c r="E115" t="s">
        <v>224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64</v>
      </c>
      <c r="O115" t="s">
        <v>65</v>
      </c>
      <c r="P115" t="s">
        <v>224</v>
      </c>
      <c r="Q115" t="s"/>
      <c r="R115" t="s">
        <v>89</v>
      </c>
      <c r="S115" t="s">
        <v>225</v>
      </c>
      <c r="T115" t="s">
        <v>68</v>
      </c>
      <c r="U115" t="s">
        <v>69</v>
      </c>
      <c r="V115" t="s"/>
      <c r="W115" t="s">
        <v>94</v>
      </c>
      <c r="X115" t="s"/>
      <c r="Y115" t="s">
        <v>71</v>
      </c>
      <c r="Z115">
        <f>HYPERLINK("https://hotel-media.eclerx.com/savepage/tk_15481384491161642_sr_1278.html","info")</f>
        <v/>
      </c>
      <c r="AA115" t="n">
        <v>-1665714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184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1665714</v>
      </c>
      <c r="AZ115" t="s">
        <v>226</v>
      </c>
      <c r="BA115" t="s"/>
      <c r="BB115" t="n">
        <v>277814</v>
      </c>
      <c r="BC115" t="n">
        <v>46.2234951762019</v>
      </c>
      <c r="BD115" t="n">
        <v>46.2234951762019</v>
      </c>
    </row>
    <row r="116" spans="1:56">
      <c r="A116" t="s">
        <v>56</v>
      </c>
      <c r="B116" t="s">
        <v>57</v>
      </c>
      <c r="C116" t="s">
        <v>58</v>
      </c>
      <c r="D116" t="n">
        <v>2</v>
      </c>
      <c r="E116" t="s">
        <v>157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92</v>
      </c>
      <c r="O116" t="s">
        <v>65</v>
      </c>
      <c r="P116" t="s">
        <v>157</v>
      </c>
      <c r="Q116" t="s"/>
      <c r="R116" t="s">
        <v>79</v>
      </c>
      <c r="S116" t="s">
        <v>158</v>
      </c>
      <c r="T116" t="s">
        <v>68</v>
      </c>
      <c r="U116" t="s">
        <v>69</v>
      </c>
      <c r="V116" t="s"/>
      <c r="W116" t="s">
        <v>70</v>
      </c>
      <c r="X116" t="s"/>
      <c r="Y116" t="s">
        <v>71</v>
      </c>
      <c r="Z116">
        <f>HYPERLINK("https://hotel-media.eclerx.com/savepage/tk_15481384805774028_sr_1278.html","info")</f>
        <v/>
      </c>
      <c r="AA116" t="n">
        <v>-2203030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232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2203030</v>
      </c>
      <c r="AZ116" t="s">
        <v>159</v>
      </c>
      <c r="BA116" t="s"/>
      <c r="BB116" t="n">
        <v>69979</v>
      </c>
      <c r="BC116" t="n">
        <v>46.2206689048744</v>
      </c>
      <c r="BD116" t="n">
        <v>46.2206689048744</v>
      </c>
    </row>
    <row r="117" spans="1:56">
      <c r="A117" t="s">
        <v>56</v>
      </c>
      <c r="B117" t="s">
        <v>57</v>
      </c>
      <c r="C117" t="s">
        <v>58</v>
      </c>
      <c r="D117" t="n">
        <v>2</v>
      </c>
      <c r="E117" t="s">
        <v>310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64</v>
      </c>
      <c r="O117" t="s">
        <v>65</v>
      </c>
      <c r="P117" t="s">
        <v>310</v>
      </c>
      <c r="Q117" t="s"/>
      <c r="R117" t="s">
        <v>89</v>
      </c>
      <c r="S117" t="s">
        <v>311</v>
      </c>
      <c r="T117" t="s">
        <v>68</v>
      </c>
      <c r="U117" t="s">
        <v>69</v>
      </c>
      <c r="V117" t="s"/>
      <c r="W117" t="s">
        <v>70</v>
      </c>
      <c r="X117" t="s"/>
      <c r="Y117" t="s">
        <v>71</v>
      </c>
      <c r="Z117">
        <f>HYPERLINK("https://hotel-media.eclerx.com/savepage/tk_15481384654838502_sr_1278.html","info")</f>
        <v/>
      </c>
      <c r="AA117" t="n">
        <v>-2119333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209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2119333</v>
      </c>
      <c r="AZ117" t="s">
        <v>312</v>
      </c>
      <c r="BA117" t="s"/>
      <c r="BB117" t="n">
        <v>1159725</v>
      </c>
      <c r="BC117" t="n">
        <v>46.19475436064452</v>
      </c>
      <c r="BD117" t="n">
        <v>46.19475436064452</v>
      </c>
    </row>
    <row r="118" spans="1:56">
      <c r="A118" t="s">
        <v>56</v>
      </c>
      <c r="B118" t="s">
        <v>57</v>
      </c>
      <c r="C118" t="s">
        <v>58</v>
      </c>
      <c r="D118" t="n">
        <v>2</v>
      </c>
      <c r="E118" t="s">
        <v>296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64</v>
      </c>
      <c r="O118" t="s">
        <v>65</v>
      </c>
      <c r="P118" t="s">
        <v>296</v>
      </c>
      <c r="Q118" t="s"/>
      <c r="R118" t="s">
        <v>66</v>
      </c>
      <c r="S118" t="s">
        <v>297</v>
      </c>
      <c r="T118" t="s">
        <v>68</v>
      </c>
      <c r="U118" t="s">
        <v>69</v>
      </c>
      <c r="V118" t="s"/>
      <c r="W118" t="s">
        <v>70</v>
      </c>
      <c r="X118" t="s"/>
      <c r="Y118" t="s">
        <v>71</v>
      </c>
      <c r="Z118">
        <f>HYPERLINK("https://hotel-media.eclerx.com/savepage/tk_1548138400746305_sr_1278.html","info")</f>
        <v/>
      </c>
      <c r="AA118" t="n">
        <v>-6331392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110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6331392</v>
      </c>
      <c r="AZ118" t="s">
        <v>298</v>
      </c>
      <c r="BA118" t="s"/>
      <c r="BB118" t="n">
        <v>67051</v>
      </c>
      <c r="BC118" t="n">
        <v>46.2505764014237</v>
      </c>
      <c r="BD118" t="n">
        <v>46.2505764014237</v>
      </c>
    </row>
    <row r="119" spans="1:56">
      <c r="A119" t="s">
        <v>56</v>
      </c>
      <c r="B119" t="s">
        <v>57</v>
      </c>
      <c r="C119" t="s">
        <v>58</v>
      </c>
      <c r="D119" t="n">
        <v>2</v>
      </c>
      <c r="E119" t="s">
        <v>168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64</v>
      </c>
      <c r="O119" t="s">
        <v>65</v>
      </c>
      <c r="P119" t="s">
        <v>168</v>
      </c>
      <c r="Q119" t="s"/>
      <c r="R119" t="s">
        <v>129</v>
      </c>
      <c r="S119" t="s">
        <v>169</v>
      </c>
      <c r="T119" t="s">
        <v>68</v>
      </c>
      <c r="U119" t="s">
        <v>69</v>
      </c>
      <c r="V119" t="s"/>
      <c r="W119" t="s">
        <v>70</v>
      </c>
      <c r="X119" t="s"/>
      <c r="Y119" t="s">
        <v>71</v>
      </c>
      <c r="Z119">
        <f>HYPERLINK("https://hotel-media.eclerx.com/savepage/tk_15481384301244707_sr_1278.html","info")</f>
        <v/>
      </c>
      <c r="AA119" t="n">
        <v>-8872509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155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8872509</v>
      </c>
      <c r="AZ119" t="s"/>
      <c r="BA119" t="s"/>
      <c r="BB119" t="n">
        <v>346695</v>
      </c>
      <c r="BC119" t="n">
        <v>46.3189535159736</v>
      </c>
      <c r="BD119" t="n">
        <v>46.3189535159736</v>
      </c>
    </row>
    <row r="120" spans="1:56">
      <c r="A120" t="s">
        <v>56</v>
      </c>
      <c r="B120" t="s">
        <v>57</v>
      </c>
      <c r="C120" t="s">
        <v>58</v>
      </c>
      <c r="D120" t="n">
        <v>2</v>
      </c>
      <c r="E120" t="s">
        <v>196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121</v>
      </c>
      <c r="O120" t="s">
        <v>65</v>
      </c>
      <c r="P120" t="s">
        <v>196</v>
      </c>
      <c r="Q120" t="s"/>
      <c r="R120" t="s">
        <v>79</v>
      </c>
      <c r="S120" t="s">
        <v>197</v>
      </c>
      <c r="T120" t="s">
        <v>68</v>
      </c>
      <c r="U120" t="s">
        <v>69</v>
      </c>
      <c r="V120" t="s"/>
      <c r="W120" t="s">
        <v>70</v>
      </c>
      <c r="X120" t="s"/>
      <c r="Y120" t="s">
        <v>71</v>
      </c>
      <c r="Z120">
        <f>HYPERLINK("https://hotel-media.eclerx.com/savepage/tk_1548138383042701_sr_1278.html","info")</f>
        <v/>
      </c>
      <c r="AA120" t="n">
        <v>-10132753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83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10132753</v>
      </c>
      <c r="AZ120" t="s"/>
      <c r="BA120" t="s"/>
      <c r="BB120" t="n">
        <v>1530791</v>
      </c>
      <c r="BC120" t="s"/>
      <c r="BD120" t="s"/>
    </row>
    <row r="121" spans="1:56">
      <c r="A121" t="s">
        <v>56</v>
      </c>
      <c r="B121" t="s">
        <v>57</v>
      </c>
      <c r="C121" t="s">
        <v>58</v>
      </c>
      <c r="D121" t="n">
        <v>2</v>
      </c>
      <c r="E121" t="s">
        <v>105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64</v>
      </c>
      <c r="O121" t="s">
        <v>65</v>
      </c>
      <c r="P121" t="s">
        <v>105</v>
      </c>
      <c r="Q121" t="s"/>
      <c r="R121" t="s">
        <v>97</v>
      </c>
      <c r="S121" t="s">
        <v>106</v>
      </c>
      <c r="T121" t="s">
        <v>68</v>
      </c>
      <c r="U121" t="s">
        <v>69</v>
      </c>
      <c r="V121" t="s"/>
      <c r="W121" t="s">
        <v>94</v>
      </c>
      <c r="X121" t="s"/>
      <c r="Y121" t="s">
        <v>71</v>
      </c>
      <c r="Z121">
        <f>HYPERLINK("https://hotel-media.eclerx.com/savepage/tk_1548138335230885_sr_1278.html","info")</f>
        <v/>
      </c>
      <c r="AA121" t="n">
        <v>-8313784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10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8313784</v>
      </c>
      <c r="AZ121" t="s"/>
      <c r="BA121" t="s"/>
      <c r="BB121" t="n">
        <v>247551</v>
      </c>
      <c r="BC121" t="n">
        <v>46.2056499265904</v>
      </c>
      <c r="BD121" t="n">
        <v>46.2056499265904</v>
      </c>
    </row>
    <row r="122" spans="1:56">
      <c r="A122" t="s">
        <v>56</v>
      </c>
      <c r="B122" t="s">
        <v>57</v>
      </c>
      <c r="C122" t="s">
        <v>58</v>
      </c>
      <c r="D122" t="n">
        <v>2</v>
      </c>
      <c r="E122" t="s">
        <v>181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78</v>
      </c>
      <c r="O122" t="s">
        <v>65</v>
      </c>
      <c r="P122" t="s">
        <v>181</v>
      </c>
      <c r="Q122" t="s"/>
      <c r="R122" t="s">
        <v>79</v>
      </c>
      <c r="S122" t="s">
        <v>182</v>
      </c>
      <c r="T122" t="s">
        <v>68</v>
      </c>
      <c r="U122" t="s">
        <v>69</v>
      </c>
      <c r="V122" t="s"/>
      <c r="W122" t="s">
        <v>70</v>
      </c>
      <c r="X122" t="s"/>
      <c r="Y122" t="s">
        <v>71</v>
      </c>
      <c r="Z122">
        <f>HYPERLINK("https://hotel-media.eclerx.com/savepage/tk_15481383902582338_sr_1278.html","info")</f>
        <v/>
      </c>
      <c r="AA122" t="n">
        <v>-2119368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94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2119368</v>
      </c>
      <c r="AZ122" t="s">
        <v>183</v>
      </c>
      <c r="BA122" t="s"/>
      <c r="BB122" t="n">
        <v>29957</v>
      </c>
      <c r="BC122" t="n">
        <v>46.20025623519599</v>
      </c>
      <c r="BD122" t="n">
        <v>46.20025623519599</v>
      </c>
    </row>
    <row r="123" spans="1:56">
      <c r="A123" t="s">
        <v>56</v>
      </c>
      <c r="B123" t="s">
        <v>57</v>
      </c>
      <c r="C123" t="s">
        <v>58</v>
      </c>
      <c r="D123" t="n">
        <v>2</v>
      </c>
      <c r="E123" t="s">
        <v>313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64</v>
      </c>
      <c r="O123" t="s">
        <v>65</v>
      </c>
      <c r="P123" t="s">
        <v>313</v>
      </c>
      <c r="Q123" t="s"/>
      <c r="R123" t="s">
        <v>89</v>
      </c>
      <c r="S123" t="s">
        <v>314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HYPERLINK("https://hotel-media.eclerx.com/savepage/tk_15481384687638602_sr_1278.html","info")</f>
        <v/>
      </c>
      <c r="AA123" t="n">
        <v>-6167206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214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6167206</v>
      </c>
      <c r="AZ123" t="s"/>
      <c r="BA123" t="s"/>
      <c r="BB123" t="n">
        <v>21920</v>
      </c>
      <c r="BC123" t="n">
        <v>46.2942668391047</v>
      </c>
      <c r="BD123" t="n">
        <v>46.2942668391047</v>
      </c>
    </row>
    <row r="124" spans="1:56">
      <c r="A124" t="s">
        <v>56</v>
      </c>
      <c r="B124" t="s">
        <v>57</v>
      </c>
      <c r="C124" t="s">
        <v>58</v>
      </c>
      <c r="D124" t="n">
        <v>2</v>
      </c>
      <c r="E124" t="s">
        <v>299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83</v>
      </c>
      <c r="O124" t="s">
        <v>65</v>
      </c>
      <c r="P124" t="s">
        <v>299</v>
      </c>
      <c r="Q124" t="s"/>
      <c r="R124" t="s">
        <v>63</v>
      </c>
      <c r="S124" t="s">
        <v>300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HYPERLINK("https://hotel-media.eclerx.com/savepage/tk_15481384137868915_sr_1278.html","info")</f>
        <v/>
      </c>
      <c r="AA124" t="n">
        <v>-7882120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130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7882120</v>
      </c>
      <c r="AZ124" t="s"/>
      <c r="BA124" t="s"/>
      <c r="BB124" t="n">
        <v>2738304</v>
      </c>
      <c r="BC124" t="n">
        <v>46.2102776740906</v>
      </c>
      <c r="BD124" t="n">
        <v>46.2102776740906</v>
      </c>
    </row>
    <row r="125" spans="1:56">
      <c r="A125" t="s">
        <v>56</v>
      </c>
      <c r="B125" t="s">
        <v>57</v>
      </c>
      <c r="C125" t="s">
        <v>58</v>
      </c>
      <c r="D125" t="n">
        <v>2</v>
      </c>
      <c r="E125" t="s">
        <v>315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101</v>
      </c>
      <c r="O125" t="s">
        <v>65</v>
      </c>
      <c r="P125" t="s">
        <v>315</v>
      </c>
      <c r="Q125" t="s"/>
      <c r="R125" t="s">
        <v>63</v>
      </c>
      <c r="S125" t="s">
        <v>263</v>
      </c>
      <c r="T125" t="s">
        <v>68</v>
      </c>
      <c r="U125" t="s">
        <v>69</v>
      </c>
      <c r="V125" t="s"/>
      <c r="W125" t="s">
        <v>94</v>
      </c>
      <c r="X125" t="s"/>
      <c r="Y125" t="s">
        <v>71</v>
      </c>
      <c r="Z125">
        <f>HYPERLINK("https://hotel-media.eclerx.com/savepage/tk_15481385002319844_sr_1278.html","info")</f>
        <v/>
      </c>
      <c r="AA125" t="n">
        <v>-2119422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262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2119422</v>
      </c>
      <c r="AZ125" t="s">
        <v>316</v>
      </c>
      <c r="BA125" t="s"/>
      <c r="BB125" t="n">
        <v>245908</v>
      </c>
      <c r="BC125" t="n">
        <v>46.19713051481092</v>
      </c>
      <c r="BD125" t="n">
        <v>46.19713051481092</v>
      </c>
    </row>
    <row r="126" spans="1:56">
      <c r="A126" t="s">
        <v>56</v>
      </c>
      <c r="B126" t="s">
        <v>57</v>
      </c>
      <c r="C126" t="s">
        <v>58</v>
      </c>
      <c r="D126" t="n">
        <v>2</v>
      </c>
      <c r="E126" t="s">
        <v>317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101</v>
      </c>
      <c r="O126" t="s">
        <v>65</v>
      </c>
      <c r="P126" t="s">
        <v>317</v>
      </c>
      <c r="Q126" t="s"/>
      <c r="R126" t="s">
        <v>79</v>
      </c>
      <c r="S126" t="s">
        <v>318</v>
      </c>
      <c r="T126" t="s">
        <v>68</v>
      </c>
      <c r="U126" t="s">
        <v>69</v>
      </c>
      <c r="V126" t="s"/>
      <c r="W126" t="s">
        <v>94</v>
      </c>
      <c r="X126" t="s"/>
      <c r="Y126" t="s">
        <v>71</v>
      </c>
      <c r="Z126">
        <f>HYPERLINK("https://hotel-media.eclerx.com/savepage/tk_15481384746946585_sr_1278.html","info")</f>
        <v/>
      </c>
      <c r="AA126" t="n">
        <v>-5148949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223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5148949</v>
      </c>
      <c r="AZ126" t="s">
        <v>319</v>
      </c>
      <c r="BA126" t="s"/>
      <c r="BB126" t="n">
        <v>65484</v>
      </c>
      <c r="BC126" t="n">
        <v>46.2071934031828</v>
      </c>
      <c r="BD126" t="n">
        <v>46.2071934031828</v>
      </c>
    </row>
    <row r="127" spans="1:56">
      <c r="A127" t="s">
        <v>56</v>
      </c>
      <c r="B127" t="s">
        <v>57</v>
      </c>
      <c r="C127" t="s">
        <v>58</v>
      </c>
      <c r="D127" t="n">
        <v>2</v>
      </c>
      <c r="E127" t="s">
        <v>320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64</v>
      </c>
      <c r="O127" t="s">
        <v>65</v>
      </c>
      <c r="P127" t="s">
        <v>320</v>
      </c>
      <c r="Q127" t="s"/>
      <c r="R127" t="s">
        <v>66</v>
      </c>
      <c r="S127" t="s">
        <v>321</v>
      </c>
      <c r="T127" t="s">
        <v>68</v>
      </c>
      <c r="U127" t="s">
        <v>69</v>
      </c>
      <c r="V127" t="s"/>
      <c r="W127" t="s">
        <v>70</v>
      </c>
      <c r="X127" t="s"/>
      <c r="Y127" t="s">
        <v>71</v>
      </c>
      <c r="Z127">
        <f>HYPERLINK("https://hotel-media.eclerx.com/savepage/tk_15481383994388773_sr_1278.html","info")</f>
        <v/>
      </c>
      <c r="AA127" t="n">
        <v>-1082741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108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1082741</v>
      </c>
      <c r="AZ127" t="s">
        <v>322</v>
      </c>
      <c r="BA127" t="s"/>
      <c r="BB127" t="n">
        <v>65451</v>
      </c>
      <c r="BC127" t="n">
        <v>46.2097020401943</v>
      </c>
      <c r="BD127" t="n">
        <v>46.2097020401943</v>
      </c>
    </row>
    <row r="128" spans="1:56">
      <c r="A128" t="s">
        <v>56</v>
      </c>
      <c r="B128" t="s">
        <v>57</v>
      </c>
      <c r="C128" t="s">
        <v>58</v>
      </c>
      <c r="D128" t="n">
        <v>2</v>
      </c>
      <c r="E128" t="s">
        <v>323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/>
      <c r="O128" t="s">
        <v>65</v>
      </c>
      <c r="P128" t="s">
        <v>323</v>
      </c>
      <c r="Q128" t="s"/>
      <c r="R128" t="s">
        <v>97</v>
      </c>
      <c r="S128" t="s"/>
      <c r="T128" t="s"/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HYPERLINK("https://hotel-media.eclerx.com/savepage/tk_15481384412380986_sr_1278.html","info")</f>
        <v/>
      </c>
      <c r="AA128" t="n">
        <v>-10132759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172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10132759</v>
      </c>
      <c r="AZ128" t="s"/>
      <c r="BA128" t="s"/>
      <c r="BB128" t="n">
        <v>841160</v>
      </c>
      <c r="BC128" t="s"/>
      <c r="BD128" t="s"/>
    </row>
    <row r="129" spans="1:56">
      <c r="A129" t="s">
        <v>56</v>
      </c>
      <c r="B129" t="s">
        <v>57</v>
      </c>
      <c r="C129" t="s">
        <v>58</v>
      </c>
      <c r="D129" t="n">
        <v>2</v>
      </c>
      <c r="E129" t="s">
        <v>244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78</v>
      </c>
      <c r="O129" t="s">
        <v>65</v>
      </c>
      <c r="P129" t="s">
        <v>244</v>
      </c>
      <c r="Q129" t="s"/>
      <c r="R129" t="s">
        <v>79</v>
      </c>
      <c r="S129" t="s">
        <v>245</v>
      </c>
      <c r="T129" t="s">
        <v>68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HYPERLINK("https://hotel-media.eclerx.com/savepage/tk_1548138377137896_sr_1278.html","info")</f>
        <v/>
      </c>
      <c r="AA129" t="n">
        <v>-3865808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74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3865808</v>
      </c>
      <c r="AZ129" t="s">
        <v>246</v>
      </c>
      <c r="BA129" t="s"/>
      <c r="BB129" t="n">
        <v>65048</v>
      </c>
      <c r="BC129" t="n">
        <v>46.2154826990175</v>
      </c>
      <c r="BD129" t="n">
        <v>46.2154826990175</v>
      </c>
    </row>
    <row r="130" spans="1:56">
      <c r="A130" t="s">
        <v>56</v>
      </c>
      <c r="B130" t="s">
        <v>57</v>
      </c>
      <c r="C130" t="s">
        <v>58</v>
      </c>
      <c r="D130" t="n">
        <v>2</v>
      </c>
      <c r="E130" t="s">
        <v>324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/>
      <c r="O130" t="s">
        <v>65</v>
      </c>
      <c r="P130" t="s">
        <v>324</v>
      </c>
      <c r="Q130" t="s"/>
      <c r="R130" t="s">
        <v>63</v>
      </c>
      <c r="S130" t="s"/>
      <c r="T130" t="s"/>
      <c r="U130" t="s">
        <v>69</v>
      </c>
      <c r="V130" t="s"/>
      <c r="W130" t="s">
        <v>70</v>
      </c>
      <c r="X130" t="s"/>
      <c r="Y130" t="s">
        <v>71</v>
      </c>
      <c r="Z130">
        <f>HYPERLINK("https://hotel-media.eclerx.com/savepage/tk_15481385008865428_sr_1278.html","info")</f>
        <v/>
      </c>
      <c r="AA130" t="n">
        <v>-10132783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263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10132783</v>
      </c>
      <c r="AZ130" t="s"/>
      <c r="BA130" t="s"/>
      <c r="BB130" t="n">
        <v>4105450</v>
      </c>
      <c r="BC130" t="s"/>
      <c r="BD130" t="s"/>
    </row>
    <row r="131" spans="1:56">
      <c r="A131" t="s">
        <v>56</v>
      </c>
      <c r="B131" t="s">
        <v>57</v>
      </c>
      <c r="C131" t="s">
        <v>58</v>
      </c>
      <c r="D131" t="n">
        <v>2</v>
      </c>
      <c r="E131" t="s">
        <v>325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78</v>
      </c>
      <c r="O131" t="s">
        <v>65</v>
      </c>
      <c r="P131" t="s">
        <v>325</v>
      </c>
      <c r="Q131" t="s"/>
      <c r="R131" t="s">
        <v>89</v>
      </c>
      <c r="S131" t="s">
        <v>326</v>
      </c>
      <c r="T131" t="s">
        <v>68</v>
      </c>
      <c r="U131" t="s">
        <v>69</v>
      </c>
      <c r="V131" t="s"/>
      <c r="W131" t="s">
        <v>94</v>
      </c>
      <c r="X131" t="s"/>
      <c r="Y131" t="s">
        <v>71</v>
      </c>
      <c r="Z131">
        <f>HYPERLINK("https://hotel-media.eclerx.com/savepage/tk_1548138345031518_sr_1278.html","info")</f>
        <v/>
      </c>
      <c r="AA131" t="n">
        <v>-547257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25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547257</v>
      </c>
      <c r="AZ131" t="s">
        <v>327</v>
      </c>
      <c r="BA131" t="s"/>
      <c r="BB131" t="n">
        <v>65047</v>
      </c>
      <c r="BC131" t="n">
        <v>46.21262724653419</v>
      </c>
      <c r="BD131" t="n">
        <v>46.21262724653419</v>
      </c>
    </row>
    <row r="132" spans="1:56">
      <c r="A132" t="s">
        <v>56</v>
      </c>
      <c r="B132" t="s">
        <v>57</v>
      </c>
      <c r="C132" t="s">
        <v>58</v>
      </c>
      <c r="D132" t="n">
        <v>2</v>
      </c>
      <c r="E132" t="s">
        <v>328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64</v>
      </c>
      <c r="O132" t="s">
        <v>65</v>
      </c>
      <c r="P132" t="s">
        <v>328</v>
      </c>
      <c r="Q132" t="s"/>
      <c r="R132" t="s">
        <v>97</v>
      </c>
      <c r="S132" t="s">
        <v>126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HYPERLINK("https://hotel-media.eclerx.com/savepage/tk_15481384347112482_sr_1278.html","info")</f>
        <v/>
      </c>
      <c r="AA132" t="n">
        <v>-10132765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162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10132765</v>
      </c>
      <c r="AZ132" t="s"/>
      <c r="BA132" t="s"/>
      <c r="BB132" t="n">
        <v>243001</v>
      </c>
      <c r="BC132" t="s"/>
      <c r="BD132" t="s"/>
    </row>
    <row r="133" spans="1:56">
      <c r="A133" t="s">
        <v>56</v>
      </c>
      <c r="B133" t="s">
        <v>57</v>
      </c>
      <c r="C133" t="s">
        <v>58</v>
      </c>
      <c r="D133" t="n">
        <v>2</v>
      </c>
      <c r="E133" t="s">
        <v>329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64</v>
      </c>
      <c r="O133" t="s">
        <v>65</v>
      </c>
      <c r="P133" t="s">
        <v>329</v>
      </c>
      <c r="Q133" t="s"/>
      <c r="R133" t="s">
        <v>89</v>
      </c>
      <c r="S133" t="s">
        <v>330</v>
      </c>
      <c r="T133" t="s">
        <v>68</v>
      </c>
      <c r="U133" t="s">
        <v>69</v>
      </c>
      <c r="V133" t="s"/>
      <c r="W133" t="s">
        <v>94</v>
      </c>
      <c r="X133" t="s"/>
      <c r="Y133" t="s">
        <v>71</v>
      </c>
      <c r="Z133">
        <f>HYPERLINK("https://hotel-media.eclerx.com/savepage/tk_15481384635177498_sr_1278.html","info")</f>
        <v/>
      </c>
      <c r="AA133" t="n">
        <v>-528798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206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528798</v>
      </c>
      <c r="AZ133" t="s">
        <v>331</v>
      </c>
      <c r="BA133" t="s"/>
      <c r="BB133" t="n">
        <v>65300</v>
      </c>
      <c r="BC133" t="n">
        <v>46.22199483951387</v>
      </c>
      <c r="BD133" t="n">
        <v>46.22199483951387</v>
      </c>
    </row>
    <row r="134" spans="1:56">
      <c r="A134" t="s">
        <v>56</v>
      </c>
      <c r="B134" t="s">
        <v>57</v>
      </c>
      <c r="C134" t="s">
        <v>58</v>
      </c>
      <c r="D134" t="n">
        <v>2</v>
      </c>
      <c r="E134" t="s">
        <v>332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121</v>
      </c>
      <c r="O134" t="s">
        <v>65</v>
      </c>
      <c r="P134" t="s">
        <v>332</v>
      </c>
      <c r="Q134" t="s"/>
      <c r="R134" t="s">
        <v>89</v>
      </c>
      <c r="S134" t="s">
        <v>333</v>
      </c>
      <c r="T134" t="s">
        <v>68</v>
      </c>
      <c r="U134" t="s">
        <v>69</v>
      </c>
      <c r="V134" t="s"/>
      <c r="W134" t="s">
        <v>94</v>
      </c>
      <c r="X134" t="s"/>
      <c r="Y134" t="s">
        <v>71</v>
      </c>
      <c r="Z134">
        <f>HYPERLINK("https://hotel-media.eclerx.com/savepage/tk_15481384661365116_sr_1278.html","info")</f>
        <v/>
      </c>
      <c r="AA134" t="n">
        <v>-2672056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210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2672056</v>
      </c>
      <c r="AZ134" t="s">
        <v>334</v>
      </c>
      <c r="BA134" t="s"/>
      <c r="BB134" t="n">
        <v>1690949</v>
      </c>
      <c r="BC134" t="n">
        <v>46.20125857140984</v>
      </c>
      <c r="BD134" t="n">
        <v>46.20125857140984</v>
      </c>
    </row>
    <row r="135" spans="1:56">
      <c r="A135" t="s">
        <v>56</v>
      </c>
      <c r="B135" t="s">
        <v>57</v>
      </c>
      <c r="C135" t="s">
        <v>58</v>
      </c>
      <c r="D135" t="n">
        <v>2</v>
      </c>
      <c r="E135" t="s">
        <v>335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121</v>
      </c>
      <c r="O135" t="s">
        <v>65</v>
      </c>
      <c r="P135" t="s">
        <v>335</v>
      </c>
      <c r="Q135" t="s"/>
      <c r="R135" t="s">
        <v>97</v>
      </c>
      <c r="S135" t="s">
        <v>336</v>
      </c>
      <c r="T135" t="s">
        <v>68</v>
      </c>
      <c r="U135" t="s">
        <v>69</v>
      </c>
      <c r="V135" t="s"/>
      <c r="W135" t="s">
        <v>94</v>
      </c>
      <c r="X135" t="s"/>
      <c r="Y135" t="s">
        <v>71</v>
      </c>
      <c r="Z135">
        <f>HYPERLINK("https://hotel-media.eclerx.com/savepage/tk_15481383345817354_sr_1278.html","info")</f>
        <v/>
      </c>
      <c r="AA135" t="n">
        <v>-1695202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9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1695202</v>
      </c>
      <c r="AZ135" t="s">
        <v>337</v>
      </c>
      <c r="BA135" t="s"/>
      <c r="BB135" t="n">
        <v>591090</v>
      </c>
      <c r="BC135" t="n">
        <v>46.21145897165435</v>
      </c>
      <c r="BD135" t="n">
        <v>46.21145897165435</v>
      </c>
    </row>
    <row r="136" spans="1:56">
      <c r="A136" t="s">
        <v>56</v>
      </c>
      <c r="B136" t="s">
        <v>57</v>
      </c>
      <c r="C136" t="s">
        <v>58</v>
      </c>
      <c r="D136" t="n">
        <v>2</v>
      </c>
      <c r="E136" t="s">
        <v>338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83</v>
      </c>
      <c r="O136" t="s">
        <v>65</v>
      </c>
      <c r="P136" t="s">
        <v>338</v>
      </c>
      <c r="Q136" t="s"/>
      <c r="R136" t="s">
        <v>63</v>
      </c>
      <c r="S136" t="s">
        <v>339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HYPERLINK("https://hotel-media.eclerx.com/savepage/tk_15481385152804723_sr_1278.html","info")</f>
        <v/>
      </c>
      <c r="AA136" t="n">
        <v>-10132738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285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10132738</v>
      </c>
      <c r="AZ136" t="s"/>
      <c r="BA136" t="s"/>
      <c r="BB136" t="n">
        <v>4122414</v>
      </c>
      <c r="BC136" t="s"/>
      <c r="BD136" t="s"/>
    </row>
    <row r="137" spans="1:56">
      <c r="A137" t="s">
        <v>56</v>
      </c>
      <c r="B137" t="s">
        <v>57</v>
      </c>
      <c r="C137" t="s">
        <v>58</v>
      </c>
      <c r="D137" t="n">
        <v>2</v>
      </c>
      <c r="E137" t="s">
        <v>313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64</v>
      </c>
      <c r="O137" t="s">
        <v>65</v>
      </c>
      <c r="P137" t="s">
        <v>313</v>
      </c>
      <c r="Q137" t="s"/>
      <c r="R137" t="s">
        <v>89</v>
      </c>
      <c r="S137" t="s">
        <v>314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HYPERLINK("https://hotel-media.eclerx.com/savepage/tk_15481383705771909_sr_1278.html","info")</f>
        <v/>
      </c>
      <c r="AA137" t="n">
        <v>-6167206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64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6167206</v>
      </c>
      <c r="AZ137" t="s"/>
      <c r="BA137" t="s"/>
      <c r="BB137" t="n">
        <v>21920</v>
      </c>
      <c r="BC137" t="n">
        <v>46.2942668391047</v>
      </c>
      <c r="BD137" t="n">
        <v>46.2942668391047</v>
      </c>
    </row>
    <row r="138" spans="1:56">
      <c r="A138" t="s">
        <v>56</v>
      </c>
      <c r="B138" t="s">
        <v>57</v>
      </c>
      <c r="C138" t="s">
        <v>58</v>
      </c>
      <c r="D138" t="n">
        <v>2</v>
      </c>
      <c r="E138" t="s">
        <v>340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78</v>
      </c>
      <c r="O138" t="s">
        <v>65</v>
      </c>
      <c r="P138" t="s">
        <v>340</v>
      </c>
      <c r="Q138" t="s"/>
      <c r="R138" t="s">
        <v>63</v>
      </c>
      <c r="S138" t="s">
        <v>102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HYPERLINK("https://hotel-media.eclerx.com/savepage/tk_15481384085811694_sr_1278.html","info")</f>
        <v/>
      </c>
      <c r="AA138" t="n">
        <v>-6167264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122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6167264</v>
      </c>
      <c r="AZ138" t="s"/>
      <c r="BA138" t="s"/>
      <c r="BB138" t="n">
        <v>546087</v>
      </c>
      <c r="BC138" t="n">
        <v>46.2541296</v>
      </c>
      <c r="BD138" t="n">
        <v>46.2541296</v>
      </c>
    </row>
    <row r="139" spans="1:56">
      <c r="A139" t="s">
        <v>56</v>
      </c>
      <c r="B139" t="s">
        <v>57</v>
      </c>
      <c r="C139" t="s">
        <v>58</v>
      </c>
      <c r="D139" t="n">
        <v>2</v>
      </c>
      <c r="E139" t="s">
        <v>284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64</v>
      </c>
      <c r="O139" t="s">
        <v>65</v>
      </c>
      <c r="P139" t="s">
        <v>284</v>
      </c>
      <c r="Q139" t="s"/>
      <c r="R139" t="s">
        <v>89</v>
      </c>
      <c r="S139" t="s">
        <v>285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HYPERLINK("https://hotel-media.eclerx.com/savepage/tk_15481383718951304_sr_1278.html","info")</f>
        <v/>
      </c>
      <c r="AA139" t="n">
        <v>-1272913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66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1272913</v>
      </c>
      <c r="AZ139" t="s">
        <v>286</v>
      </c>
      <c r="BA139" t="s"/>
      <c r="BB139" t="n">
        <v>65159</v>
      </c>
      <c r="BC139" t="n">
        <v>46.22161534154788</v>
      </c>
      <c r="BD139" t="n">
        <v>46.22161534154788</v>
      </c>
    </row>
    <row r="140" spans="1:56">
      <c r="A140" t="s">
        <v>56</v>
      </c>
      <c r="B140" t="s">
        <v>57</v>
      </c>
      <c r="C140" t="s">
        <v>58</v>
      </c>
      <c r="D140" t="n">
        <v>2</v>
      </c>
      <c r="E140" t="s">
        <v>303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64</v>
      </c>
      <c r="O140" t="s">
        <v>65</v>
      </c>
      <c r="P140" t="s">
        <v>303</v>
      </c>
      <c r="Q140" t="s"/>
      <c r="R140" t="s">
        <v>79</v>
      </c>
      <c r="S140" t="s">
        <v>204</v>
      </c>
      <c r="T140" t="s">
        <v>68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HYPERLINK("https://hotel-media.eclerx.com/savepage/tk_1548138472057823_sr_1278.html","info")</f>
        <v/>
      </c>
      <c r="AA140" t="n">
        <v>-10132786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219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10132786</v>
      </c>
      <c r="AZ140" t="s"/>
      <c r="BA140" t="s"/>
      <c r="BB140" t="n">
        <v>65303</v>
      </c>
      <c r="BC140" t="s"/>
      <c r="BD140" t="s"/>
    </row>
    <row r="141" spans="1:56">
      <c r="A141" t="s">
        <v>56</v>
      </c>
      <c r="B141" t="s">
        <v>57</v>
      </c>
      <c r="C141" t="s">
        <v>58</v>
      </c>
      <c r="D141" t="n">
        <v>2</v>
      </c>
      <c r="E141" t="s">
        <v>341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64</v>
      </c>
      <c r="O141" t="s">
        <v>65</v>
      </c>
      <c r="P141" t="s">
        <v>341</v>
      </c>
      <c r="Q141" t="s"/>
      <c r="R141" t="s">
        <v>66</v>
      </c>
      <c r="S141" t="s">
        <v>342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HYPERLINK("https://hotel-media.eclerx.com/savepage/tk_15481384917264602_sr_1278.html","info")</f>
        <v/>
      </c>
      <c r="AA141" t="n">
        <v>-10132771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249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10132771</v>
      </c>
      <c r="AZ141" t="s"/>
      <c r="BA141" t="s"/>
      <c r="BB141" t="n">
        <v>65335</v>
      </c>
      <c r="BC141" t="s"/>
      <c r="BD141" t="s"/>
    </row>
    <row r="142" spans="1:56">
      <c r="A142" t="s">
        <v>56</v>
      </c>
      <c r="B142" t="s">
        <v>57</v>
      </c>
      <c r="C142" t="s">
        <v>58</v>
      </c>
      <c r="D142" t="n">
        <v>2</v>
      </c>
      <c r="E142" t="s">
        <v>343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101</v>
      </c>
      <c r="O142" t="s">
        <v>65</v>
      </c>
      <c r="P142" t="s">
        <v>343</v>
      </c>
      <c r="Q142" t="s"/>
      <c r="R142" t="s">
        <v>66</v>
      </c>
      <c r="S142" t="s">
        <v>344</v>
      </c>
      <c r="T142" t="s">
        <v>68</v>
      </c>
      <c r="U142" t="s">
        <v>69</v>
      </c>
      <c r="V142" t="s"/>
      <c r="W142" t="s">
        <v>94</v>
      </c>
      <c r="X142" t="s"/>
      <c r="Y142" t="s">
        <v>71</v>
      </c>
      <c r="Z142">
        <f>HYPERLINK("https://hotel-media.eclerx.com/savepage/tk_1548138394189059_sr_1278.html","info")</f>
        <v/>
      </c>
      <c r="AA142" t="n">
        <v>-2119364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100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2119364</v>
      </c>
      <c r="AZ142" t="s">
        <v>345</v>
      </c>
      <c r="BA142" t="s"/>
      <c r="BB142" t="n">
        <v>243466</v>
      </c>
      <c r="BC142" t="n">
        <v>46.20284501325806</v>
      </c>
      <c r="BD142" t="n">
        <v>46.20284501325806</v>
      </c>
    </row>
    <row r="143" spans="1:56">
      <c r="A143" t="s">
        <v>56</v>
      </c>
      <c r="B143" t="s">
        <v>57</v>
      </c>
      <c r="C143" t="s">
        <v>58</v>
      </c>
      <c r="D143" t="n">
        <v>2</v>
      </c>
      <c r="E143" t="s">
        <v>346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64</v>
      </c>
      <c r="O143" t="s">
        <v>65</v>
      </c>
      <c r="P143" t="s">
        <v>346</v>
      </c>
      <c r="Q143" t="s"/>
      <c r="R143" t="s">
        <v>79</v>
      </c>
      <c r="S143" t="s">
        <v>347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HYPERLINK("https://hotel-media.eclerx.com/savepage/tk_1548138374511058_sr_1278.html","info")</f>
        <v/>
      </c>
      <c r="AA143" t="n">
        <v>-528816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70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528816</v>
      </c>
      <c r="AZ143" t="s">
        <v>337</v>
      </c>
      <c r="BA143" t="s"/>
      <c r="BB143" t="n">
        <v>69759</v>
      </c>
      <c r="BC143" t="n">
        <v>46.21147370185233</v>
      </c>
      <c r="BD143" t="n">
        <v>46.21147370185233</v>
      </c>
    </row>
    <row r="144" spans="1:56">
      <c r="A144" t="s">
        <v>56</v>
      </c>
      <c r="B144" t="s">
        <v>57</v>
      </c>
      <c r="C144" t="s">
        <v>58</v>
      </c>
      <c r="D144" t="n">
        <v>2</v>
      </c>
      <c r="E144" t="s">
        <v>174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64</v>
      </c>
      <c r="O144" t="s">
        <v>65</v>
      </c>
      <c r="P144" t="s">
        <v>174</v>
      </c>
      <c r="Q144" t="s"/>
      <c r="R144" t="s">
        <v>79</v>
      </c>
      <c r="S144" t="s">
        <v>175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HYPERLINK("https://hotel-media.eclerx.com/savepage/tk_15481384871197467_sr_1278.html","info")</f>
        <v/>
      </c>
      <c r="AA144" t="n">
        <v>-2119454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242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2119454</v>
      </c>
      <c r="AZ144" t="s">
        <v>176</v>
      </c>
      <c r="BA144" t="s"/>
      <c r="BB144" t="n">
        <v>65251</v>
      </c>
      <c r="BC144" t="n">
        <v>46.20654093460517</v>
      </c>
      <c r="BD144" t="n">
        <v>46.20654093460517</v>
      </c>
    </row>
    <row r="145" spans="1:56">
      <c r="A145" t="s">
        <v>56</v>
      </c>
      <c r="B145" t="s">
        <v>57</v>
      </c>
      <c r="C145" t="s">
        <v>58</v>
      </c>
      <c r="D145" t="n">
        <v>2</v>
      </c>
      <c r="E145" t="s">
        <v>170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101</v>
      </c>
      <c r="O145" t="s">
        <v>65</v>
      </c>
      <c r="P145" t="s">
        <v>170</v>
      </c>
      <c r="Q145" t="s"/>
      <c r="R145" t="s">
        <v>89</v>
      </c>
      <c r="S145" t="s">
        <v>171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HYPERLINK("https://hotel-media.eclerx.com/savepage/tk_15481383594450762_sr_1278.html","info")</f>
        <v/>
      </c>
      <c r="AA145" t="n">
        <v>-10132762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47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10132762</v>
      </c>
      <c r="AZ145" t="s"/>
      <c r="BA145" t="s"/>
      <c r="BB145" t="n">
        <v>182052</v>
      </c>
      <c r="BC145" t="s"/>
      <c r="BD145" t="s"/>
    </row>
    <row r="146" spans="1:56">
      <c r="A146" t="s">
        <v>56</v>
      </c>
      <c r="B146" t="s">
        <v>57</v>
      </c>
      <c r="C146" t="s">
        <v>58</v>
      </c>
      <c r="D146" t="n">
        <v>2</v>
      </c>
      <c r="E146" t="s">
        <v>348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83</v>
      </c>
      <c r="O146" t="s">
        <v>65</v>
      </c>
      <c r="P146" t="s">
        <v>348</v>
      </c>
      <c r="Q146" t="s"/>
      <c r="R146" t="s">
        <v>63</v>
      </c>
      <c r="S146" t="s">
        <v>349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HYPERLINK("https://hotel-media.eclerx.com/savepage/tk_15481385022060795_sr_1278.html","info")</f>
        <v/>
      </c>
      <c r="AA146" t="n">
        <v>-10132741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265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10132741</v>
      </c>
      <c r="AZ146" t="s"/>
      <c r="BA146" t="s"/>
      <c r="BB146" t="n">
        <v>3048770</v>
      </c>
      <c r="BC146" t="s"/>
      <c r="BD146" t="s"/>
    </row>
    <row r="147" spans="1:56">
      <c r="A147" t="s">
        <v>56</v>
      </c>
      <c r="B147" t="s">
        <v>57</v>
      </c>
      <c r="C147" t="s">
        <v>58</v>
      </c>
      <c r="D147" t="n">
        <v>2</v>
      </c>
      <c r="E147" t="s">
        <v>350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64</v>
      </c>
      <c r="O147" t="s">
        <v>65</v>
      </c>
      <c r="P147" t="s">
        <v>350</v>
      </c>
      <c r="Q147" t="s"/>
      <c r="R147" t="s">
        <v>79</v>
      </c>
      <c r="S147" t="s">
        <v>351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HYPERLINK("https://hotel-media.eclerx.com/savepage/tk_15481384714018102_sr_1278.html","info")</f>
        <v/>
      </c>
      <c r="AA147" t="n">
        <v>-2119380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218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2119380</v>
      </c>
      <c r="AZ147" t="s">
        <v>352</v>
      </c>
      <c r="BA147" t="s"/>
      <c r="BB147" t="n">
        <v>65329</v>
      </c>
      <c r="BC147" t="n">
        <v>46.21117951159994</v>
      </c>
      <c r="BD147" t="n">
        <v>46.21117951159994</v>
      </c>
    </row>
    <row r="148" spans="1:56">
      <c r="A148" t="s">
        <v>56</v>
      </c>
      <c r="B148" t="s">
        <v>57</v>
      </c>
      <c r="C148" t="s">
        <v>58</v>
      </c>
      <c r="D148" t="n">
        <v>2</v>
      </c>
      <c r="E148" t="s">
        <v>353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78</v>
      </c>
      <c r="O148" t="s">
        <v>65</v>
      </c>
      <c r="P148" t="s">
        <v>353</v>
      </c>
      <c r="Q148" t="s"/>
      <c r="R148" t="s">
        <v>79</v>
      </c>
      <c r="S148" t="s">
        <v>354</v>
      </c>
      <c r="T148" t="s">
        <v>68</v>
      </c>
      <c r="U148" t="s">
        <v>69</v>
      </c>
      <c r="V148" t="s"/>
      <c r="W148" t="s">
        <v>70</v>
      </c>
      <c r="X148" t="s"/>
      <c r="Y148" t="s">
        <v>71</v>
      </c>
      <c r="Z148">
        <f>HYPERLINK("https://hotel-media.eclerx.com/savepage/tk_15481383850034237_sr_1278.html","info")</f>
        <v/>
      </c>
      <c r="AA148" t="n">
        <v>-528785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86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528785</v>
      </c>
      <c r="AZ148" t="s">
        <v>355</v>
      </c>
      <c r="BA148" t="s"/>
      <c r="BB148" t="n">
        <v>79857</v>
      </c>
      <c r="BC148" t="n">
        <v>46.20981897719361</v>
      </c>
      <c r="BD148" t="n">
        <v>46.20981897719361</v>
      </c>
    </row>
    <row r="149" spans="1:56">
      <c r="A149" t="s">
        <v>56</v>
      </c>
      <c r="B149" t="s">
        <v>57</v>
      </c>
      <c r="C149" t="s">
        <v>58</v>
      </c>
      <c r="D149" t="n">
        <v>2</v>
      </c>
      <c r="E149" t="s">
        <v>356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78</v>
      </c>
      <c r="O149" t="s">
        <v>65</v>
      </c>
      <c r="P149" t="s">
        <v>356</v>
      </c>
      <c r="Q149" t="s"/>
      <c r="R149" t="s">
        <v>89</v>
      </c>
      <c r="S149" t="s">
        <v>357</v>
      </c>
      <c r="T149" t="s">
        <v>68</v>
      </c>
      <c r="U149" t="s">
        <v>69</v>
      </c>
      <c r="V149" t="s"/>
      <c r="W149" t="s">
        <v>70</v>
      </c>
      <c r="X149" t="s"/>
      <c r="Y149" t="s">
        <v>71</v>
      </c>
      <c r="Z149">
        <f>HYPERLINK("https://hotel-media.eclerx.com/savepage/tk_15481383699162498_sr_1278.html","info")</f>
        <v/>
      </c>
      <c r="AA149" t="n">
        <v>-5148953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63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5148953</v>
      </c>
      <c r="AZ149" t="s">
        <v>358</v>
      </c>
      <c r="BA149" t="s"/>
      <c r="BB149" t="n">
        <v>1161955</v>
      </c>
      <c r="BC149" t="n">
        <v>46.1950613095234</v>
      </c>
      <c r="BD149" t="n">
        <v>46.1950613095234</v>
      </c>
    </row>
    <row r="150" spans="1:56">
      <c r="A150" t="s">
        <v>56</v>
      </c>
      <c r="B150" t="s">
        <v>57</v>
      </c>
      <c r="C150" t="s">
        <v>58</v>
      </c>
      <c r="D150" t="n">
        <v>2</v>
      </c>
      <c r="E150" t="s">
        <v>279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101</v>
      </c>
      <c r="O150" t="s">
        <v>65</v>
      </c>
      <c r="P150" t="s">
        <v>279</v>
      </c>
      <c r="Q150" t="s"/>
      <c r="R150" t="s">
        <v>89</v>
      </c>
      <c r="S150" t="s">
        <v>280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HYPERLINK("https://hotel-media.eclerx.com/savepage/tk_15481384595759866_sr_1278.html","info")</f>
        <v/>
      </c>
      <c r="AA150" t="n">
        <v>-6075363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200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6075363</v>
      </c>
      <c r="AZ150" t="s">
        <v>232</v>
      </c>
      <c r="BA150" t="s"/>
      <c r="BB150" t="n">
        <v>2832818</v>
      </c>
      <c r="BC150" t="n">
        <v>46.234181</v>
      </c>
      <c r="BD150" t="n">
        <v>46.234181</v>
      </c>
    </row>
    <row r="151" spans="1:56">
      <c r="A151" t="s">
        <v>56</v>
      </c>
      <c r="B151" t="s">
        <v>57</v>
      </c>
      <c r="C151" t="s">
        <v>58</v>
      </c>
      <c r="D151" t="n">
        <v>2</v>
      </c>
      <c r="E151" t="s">
        <v>359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78</v>
      </c>
      <c r="O151" t="s">
        <v>65</v>
      </c>
      <c r="P151" t="s">
        <v>359</v>
      </c>
      <c r="Q151" t="s"/>
      <c r="R151" t="s">
        <v>79</v>
      </c>
      <c r="S151" t="s">
        <v>360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HYPERLINK("https://hotel-media.eclerx.com/savepage/tk_15481383797665403_sr_1278.html","info")</f>
        <v/>
      </c>
      <c r="AA151" t="n">
        <v>-10132776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78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10132776</v>
      </c>
      <c r="AZ151" t="s"/>
      <c r="BA151" t="s"/>
      <c r="BB151" t="n">
        <v>65354</v>
      </c>
      <c r="BC151" t="s"/>
      <c r="BD151" t="s"/>
    </row>
    <row r="152" spans="1:56">
      <c r="A152" t="s">
        <v>56</v>
      </c>
      <c r="B152" t="s">
        <v>57</v>
      </c>
      <c r="C152" t="s">
        <v>58</v>
      </c>
      <c r="D152" t="n">
        <v>2</v>
      </c>
      <c r="E152" t="s">
        <v>134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121</v>
      </c>
      <c r="O152" t="s">
        <v>65</v>
      </c>
      <c r="P152" t="s">
        <v>134</v>
      </c>
      <c r="Q152" t="s"/>
      <c r="R152" t="s">
        <v>79</v>
      </c>
      <c r="S152" t="s">
        <v>135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HYPERLINK("https://hotel-media.eclerx.com/savepage/tk_15481384786164954_sr_1278.html","info")</f>
        <v/>
      </c>
      <c r="AA152" t="n">
        <v>-10132739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229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10132739</v>
      </c>
      <c r="AZ152" t="s"/>
      <c r="BA152" t="s"/>
      <c r="BB152" t="n">
        <v>346755</v>
      </c>
      <c r="BC152" t="s"/>
      <c r="BD152" t="s"/>
    </row>
    <row r="153" spans="1:56">
      <c r="A153" t="s">
        <v>56</v>
      </c>
      <c r="B153" t="s">
        <v>57</v>
      </c>
      <c r="C153" t="s">
        <v>58</v>
      </c>
      <c r="D153" t="n">
        <v>2</v>
      </c>
      <c r="E153" t="s">
        <v>320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320</v>
      </c>
      <c r="Q153" t="s"/>
      <c r="R153" t="s">
        <v>66</v>
      </c>
      <c r="S153" t="s">
        <v>321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HYPERLINK("https://hotel-media.eclerx.com/savepage/tk_1548138497631496_sr_1278.html","info")</f>
        <v/>
      </c>
      <c r="AA153" t="n">
        <v>-1082741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258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1082741</v>
      </c>
      <c r="AZ153" t="s">
        <v>322</v>
      </c>
      <c r="BA153" t="s"/>
      <c r="BB153" t="n">
        <v>65451</v>
      </c>
      <c r="BC153" t="n">
        <v>46.2097020401943</v>
      </c>
      <c r="BD153" t="n">
        <v>46.2097020401943</v>
      </c>
    </row>
    <row r="154" spans="1:56">
      <c r="A154" t="s">
        <v>56</v>
      </c>
      <c r="B154" t="s">
        <v>57</v>
      </c>
      <c r="C154" t="s">
        <v>58</v>
      </c>
      <c r="D154" t="n">
        <v>2</v>
      </c>
      <c r="E154" t="s">
        <v>361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83</v>
      </c>
      <c r="O154" t="s">
        <v>65</v>
      </c>
      <c r="P154" t="s">
        <v>361</v>
      </c>
      <c r="Q154" t="s"/>
      <c r="R154" t="s">
        <v>97</v>
      </c>
      <c r="S154" t="s">
        <v>362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HYPERLINK("https://hotel-media.eclerx.com/savepage/tk_15481384405845668_sr_1278.html","info")</f>
        <v/>
      </c>
      <c r="AA154" t="n">
        <v>-10132780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171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10132780</v>
      </c>
      <c r="AZ154" t="s"/>
      <c r="BA154" t="s"/>
      <c r="BB154" t="n">
        <v>58307</v>
      </c>
      <c r="BC154" t="s"/>
      <c r="BD154" t="s"/>
    </row>
    <row r="155" spans="1:56">
      <c r="A155" t="s">
        <v>56</v>
      </c>
      <c r="B155" t="s">
        <v>57</v>
      </c>
      <c r="C155" t="s">
        <v>58</v>
      </c>
      <c r="D155" t="n">
        <v>2</v>
      </c>
      <c r="E155" t="s">
        <v>363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83</v>
      </c>
      <c r="O155" t="s">
        <v>65</v>
      </c>
      <c r="P155" t="s">
        <v>363</v>
      </c>
      <c r="Q155" t="s"/>
      <c r="R155" t="s">
        <v>63</v>
      </c>
      <c r="S155" t="s">
        <v>154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HYPERLINK("https://hotel-media.eclerx.com/savepage/tk_1548138502855973_sr_1278.html","info")</f>
        <v/>
      </c>
      <c r="AA155" t="n">
        <v>-10132781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266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10132781</v>
      </c>
      <c r="AZ155" t="s"/>
      <c r="BA155" t="s"/>
      <c r="BB155" t="n">
        <v>1745646</v>
      </c>
      <c r="BC155" t="s"/>
      <c r="BD155" t="s"/>
    </row>
    <row r="156" spans="1:56">
      <c r="A156" t="s">
        <v>56</v>
      </c>
      <c r="B156" t="s">
        <v>57</v>
      </c>
      <c r="C156" t="s">
        <v>58</v>
      </c>
      <c r="D156" t="n">
        <v>2</v>
      </c>
      <c r="E156" t="s">
        <v>356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78</v>
      </c>
      <c r="O156" t="s">
        <v>65</v>
      </c>
      <c r="P156" t="s">
        <v>356</v>
      </c>
      <c r="Q156" t="s"/>
      <c r="R156" t="s">
        <v>89</v>
      </c>
      <c r="S156" t="s">
        <v>357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HYPERLINK("https://hotel-media.eclerx.com/savepage/tk_15481384681077518_sr_1278.html","info")</f>
        <v/>
      </c>
      <c r="AA156" t="n">
        <v>-5148953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213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5148953</v>
      </c>
      <c r="AZ156" t="s">
        <v>358</v>
      </c>
      <c r="BA156" t="s"/>
      <c r="BB156" t="n">
        <v>1161955</v>
      </c>
      <c r="BC156" t="n">
        <v>46.1950613095234</v>
      </c>
      <c r="BD156" t="n">
        <v>46.1950613095234</v>
      </c>
    </row>
    <row r="157" spans="1:56">
      <c r="A157" t="s">
        <v>56</v>
      </c>
      <c r="B157" t="s">
        <v>57</v>
      </c>
      <c r="C157" t="s">
        <v>58</v>
      </c>
      <c r="D157" t="n">
        <v>2</v>
      </c>
      <c r="E157" t="s">
        <v>267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101</v>
      </c>
      <c r="O157" t="s">
        <v>65</v>
      </c>
      <c r="P157" t="s">
        <v>267</v>
      </c>
      <c r="Q157" t="s"/>
      <c r="R157" t="s">
        <v>89</v>
      </c>
      <c r="S157" t="s">
        <v>268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HYPERLINK("https://hotel-media.eclerx.com/savepage/tk_15481384556609874_sr_1278.html","info")</f>
        <v/>
      </c>
      <c r="AA157" t="n">
        <v>-782866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194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782866</v>
      </c>
      <c r="AZ157" t="s">
        <v>269</v>
      </c>
      <c r="BA157" t="s"/>
      <c r="BB157" t="n">
        <v>65080</v>
      </c>
      <c r="BC157" t="n">
        <v>46.2096045925048</v>
      </c>
      <c r="BD157" t="n">
        <v>46.2096045925048</v>
      </c>
    </row>
    <row r="158" spans="1:56">
      <c r="A158" t="s">
        <v>56</v>
      </c>
      <c r="B158" t="s">
        <v>57</v>
      </c>
      <c r="C158" t="s">
        <v>58</v>
      </c>
      <c r="D158" t="n">
        <v>2</v>
      </c>
      <c r="E158" t="s">
        <v>364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101</v>
      </c>
      <c r="O158" t="s">
        <v>65</v>
      </c>
      <c r="P158" t="s">
        <v>364</v>
      </c>
      <c r="Q158" t="s"/>
      <c r="R158" t="s">
        <v>97</v>
      </c>
      <c r="S158" t="s">
        <v>365</v>
      </c>
      <c r="T158" t="s">
        <v>68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HYPERLINK("https://hotel-media.eclerx.com/savepage/tk_15481383358894274_sr_1278.html","info")</f>
        <v/>
      </c>
      <c r="AA158" t="n">
        <v>-10132761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11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10132761</v>
      </c>
      <c r="AZ158" t="s"/>
      <c r="BA158" t="s"/>
      <c r="BB158" t="n">
        <v>182051</v>
      </c>
      <c r="BC158" t="s"/>
      <c r="BD158" t="s"/>
    </row>
    <row r="159" spans="1:56">
      <c r="A159" t="s">
        <v>56</v>
      </c>
      <c r="B159" t="s">
        <v>57</v>
      </c>
      <c r="C159" t="s">
        <v>58</v>
      </c>
      <c r="D159" t="n">
        <v>2</v>
      </c>
      <c r="E159" t="s">
        <v>366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/>
      <c r="O159" t="s">
        <v>65</v>
      </c>
      <c r="P159" t="s">
        <v>366</v>
      </c>
      <c r="Q159" t="s"/>
      <c r="R159" t="s">
        <v>63</v>
      </c>
      <c r="S159" t="s"/>
      <c r="T159" t="s"/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HYPERLINK("https://hotel-media.eclerx.com/savepage/tk_15481384144395025_sr_1278.html","info")</f>
        <v/>
      </c>
      <c r="AA159" t="n">
        <v>-10132752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131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10132752</v>
      </c>
      <c r="AZ159" t="s"/>
      <c r="BA159" t="s"/>
      <c r="BB159" t="n">
        <v>2113858</v>
      </c>
      <c r="BC159" t="s"/>
      <c r="BD159" t="s"/>
    </row>
    <row r="160" spans="1:56">
      <c r="A160" t="s">
        <v>56</v>
      </c>
      <c r="B160" t="s">
        <v>57</v>
      </c>
      <c r="C160" t="s">
        <v>58</v>
      </c>
      <c r="D160" t="n">
        <v>2</v>
      </c>
      <c r="E160" t="s">
        <v>114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114</v>
      </c>
      <c r="Q160" t="s"/>
      <c r="R160" t="s">
        <v>63</v>
      </c>
      <c r="S160" t="s">
        <v>115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HYPERLINK("https://hotel-media.eclerx.com/savepage/tk_15481385107024353_sr_1278.html","info")</f>
        <v/>
      </c>
      <c r="AA160" t="n">
        <v>-10132775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278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10132775</v>
      </c>
      <c r="AZ160" t="s"/>
      <c r="BA160" t="s"/>
      <c r="BB160" t="n">
        <v>4513860</v>
      </c>
      <c r="BC160" t="s"/>
      <c r="BD160" t="s"/>
    </row>
    <row r="161" spans="1:56">
      <c r="A161" t="s">
        <v>56</v>
      </c>
      <c r="B161" t="s">
        <v>57</v>
      </c>
      <c r="C161" t="s">
        <v>58</v>
      </c>
      <c r="D161" t="n">
        <v>2</v>
      </c>
      <c r="E161" t="s">
        <v>367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64</v>
      </c>
      <c r="O161" t="s">
        <v>65</v>
      </c>
      <c r="P161" t="s">
        <v>367</v>
      </c>
      <c r="Q161" t="s"/>
      <c r="R161" t="s">
        <v>89</v>
      </c>
      <c r="S161" t="s">
        <v>368</v>
      </c>
      <c r="T161" t="s">
        <v>68</v>
      </c>
      <c r="U161" t="s">
        <v>69</v>
      </c>
      <c r="V161" t="s"/>
      <c r="W161" t="s">
        <v>94</v>
      </c>
      <c r="X161" t="s"/>
      <c r="Y161" t="s">
        <v>71</v>
      </c>
      <c r="Z161">
        <f>HYPERLINK("https://hotel-media.eclerx.com/savepage/tk_15481383659968033_sr_1278.html","info")</f>
        <v/>
      </c>
      <c r="AA161" t="n">
        <v>-528744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57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528744</v>
      </c>
      <c r="AZ161" t="s">
        <v>369</v>
      </c>
      <c r="BA161" t="s"/>
      <c r="BB161" t="n">
        <v>65227</v>
      </c>
      <c r="BC161" t="n">
        <v>46.2100918292237</v>
      </c>
      <c r="BD161" t="n">
        <v>46.2100918292237</v>
      </c>
    </row>
    <row r="162" spans="1:56">
      <c r="A162" t="s">
        <v>56</v>
      </c>
      <c r="B162" t="s">
        <v>57</v>
      </c>
      <c r="C162" t="s">
        <v>58</v>
      </c>
      <c r="D162" t="n">
        <v>2</v>
      </c>
      <c r="E162" t="s">
        <v>343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101</v>
      </c>
      <c r="O162" t="s">
        <v>65</v>
      </c>
      <c r="P162" t="s">
        <v>343</v>
      </c>
      <c r="Q162" t="s"/>
      <c r="R162" t="s">
        <v>66</v>
      </c>
      <c r="S162" t="s">
        <v>344</v>
      </c>
      <c r="T162" t="s">
        <v>68</v>
      </c>
      <c r="U162" t="s">
        <v>69</v>
      </c>
      <c r="V162" t="s"/>
      <c r="W162" t="s">
        <v>94</v>
      </c>
      <c r="X162" t="s"/>
      <c r="Y162" t="s">
        <v>71</v>
      </c>
      <c r="Z162">
        <f>HYPERLINK("https://hotel-media.eclerx.com/savepage/tk_15481384923775365_sr_1278.html","info")</f>
        <v/>
      </c>
      <c r="AA162" t="n">
        <v>-2119364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250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2119364</v>
      </c>
      <c r="AZ162" t="s">
        <v>345</v>
      </c>
      <c r="BA162" t="s"/>
      <c r="BB162" t="n">
        <v>243466</v>
      </c>
      <c r="BC162" t="n">
        <v>46.20284501325806</v>
      </c>
      <c r="BD162" t="n">
        <v>46.20284501325806</v>
      </c>
    </row>
    <row r="163" spans="1:56">
      <c r="A163" t="s">
        <v>56</v>
      </c>
      <c r="B163" t="s">
        <v>57</v>
      </c>
      <c r="C163" t="s">
        <v>58</v>
      </c>
      <c r="D163" t="n">
        <v>2</v>
      </c>
      <c r="E163" t="s">
        <v>370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83</v>
      </c>
      <c r="O163" t="s">
        <v>65</v>
      </c>
      <c r="P163" t="s">
        <v>370</v>
      </c>
      <c r="Q163" t="s"/>
      <c r="R163" t="s">
        <v>63</v>
      </c>
      <c r="S163" t="s">
        <v>371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HYPERLINK("https://hotel-media.eclerx.com/savepage/tk_15481384013918006_sr_1278.html","info")</f>
        <v/>
      </c>
      <c r="AA163" t="n">
        <v>-3004389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111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3004389</v>
      </c>
      <c r="AZ163" t="s">
        <v>372</v>
      </c>
      <c r="BA163" t="s"/>
      <c r="BB163" t="n">
        <v>1837966</v>
      </c>
      <c r="BC163" t="n">
        <v>46.2006003</v>
      </c>
      <c r="BD163" t="n">
        <v>46.2006003</v>
      </c>
    </row>
    <row r="164" spans="1:56">
      <c r="A164" t="s">
        <v>56</v>
      </c>
      <c r="B164" t="s">
        <v>57</v>
      </c>
      <c r="C164" t="s">
        <v>58</v>
      </c>
      <c r="D164" t="n">
        <v>2</v>
      </c>
      <c r="E164" t="s">
        <v>179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/>
      <c r="O164" t="s">
        <v>65</v>
      </c>
      <c r="P164" t="s">
        <v>179</v>
      </c>
      <c r="Q164" t="s"/>
      <c r="R164" t="s">
        <v>89</v>
      </c>
      <c r="S164" t="s"/>
      <c r="T164" t="s"/>
      <c r="U164" t="s">
        <v>69</v>
      </c>
      <c r="V164" t="s"/>
      <c r="W164" t="s">
        <v>70</v>
      </c>
      <c r="X164" t="s"/>
      <c r="Y164" t="s">
        <v>71</v>
      </c>
      <c r="Z164">
        <f>HYPERLINK("https://hotel-media.eclerx.com/savepage/tk_15481384438734612_sr_1278.html","info")</f>
        <v/>
      </c>
      <c r="AA164" t="n">
        <v>-2119386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176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2119386</v>
      </c>
      <c r="AZ164" t="s">
        <v>180</v>
      </c>
      <c r="BA164" t="s"/>
      <c r="BB164" t="n">
        <v>68452</v>
      </c>
      <c r="BC164" t="n">
        <v>46.2100788363006</v>
      </c>
      <c r="BD164" t="n">
        <v>46.2100788363006</v>
      </c>
    </row>
    <row r="165" spans="1:56">
      <c r="A165" t="s">
        <v>56</v>
      </c>
      <c r="B165" t="s">
        <v>57</v>
      </c>
      <c r="C165" t="s">
        <v>58</v>
      </c>
      <c r="D165" t="n">
        <v>2</v>
      </c>
      <c r="E165" t="s">
        <v>109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83</v>
      </c>
      <c r="O165" t="s">
        <v>65</v>
      </c>
      <c r="P165" t="s">
        <v>109</v>
      </c>
      <c r="Q165" t="s"/>
      <c r="R165" t="s">
        <v>63</v>
      </c>
      <c r="S165" t="s">
        <v>110</v>
      </c>
      <c r="T165" t="s">
        <v>68</v>
      </c>
      <c r="U165" t="s">
        <v>69</v>
      </c>
      <c r="V165" t="s"/>
      <c r="W165" t="s">
        <v>70</v>
      </c>
      <c r="X165" t="s"/>
      <c r="Y165" t="s">
        <v>71</v>
      </c>
      <c r="Z165">
        <f>HYPERLINK("https://hotel-media.eclerx.com/savepage/tk_15481385139785676_sr_1278.html","info")</f>
        <v/>
      </c>
      <c r="AA165" t="n">
        <v>-10132745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283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10132745</v>
      </c>
      <c r="AZ165" t="s"/>
      <c r="BA165" t="s"/>
      <c r="BB165" t="n">
        <v>4518969</v>
      </c>
      <c r="BC165" t="s"/>
      <c r="BD165" t="s"/>
    </row>
    <row r="166" spans="1:56">
      <c r="A166" t="s">
        <v>56</v>
      </c>
      <c r="B166" t="s">
        <v>57</v>
      </c>
      <c r="C166" t="s">
        <v>58</v>
      </c>
      <c r="D166" t="n">
        <v>2</v>
      </c>
      <c r="E166" t="s">
        <v>201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64</v>
      </c>
      <c r="O166" t="s">
        <v>65</v>
      </c>
      <c r="P166" t="s">
        <v>201</v>
      </c>
      <c r="Q166" t="s"/>
      <c r="R166" t="s">
        <v>66</v>
      </c>
      <c r="S166" t="s">
        <v>202</v>
      </c>
      <c r="T166" t="s">
        <v>68</v>
      </c>
      <c r="U166" t="s">
        <v>69</v>
      </c>
      <c r="V166" t="s"/>
      <c r="W166" t="s">
        <v>70</v>
      </c>
      <c r="X166" t="s"/>
      <c r="Y166" t="s">
        <v>71</v>
      </c>
      <c r="Z166">
        <f>HYPERLINK("https://hotel-media.eclerx.com/savepage/tk_1548138495003352_sr_1278.html","info")</f>
        <v/>
      </c>
      <c r="AA166" t="n">
        <v>-10132769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254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10132769</v>
      </c>
      <c r="AZ166" t="s"/>
      <c r="BA166" t="s"/>
      <c r="BB166" t="n">
        <v>72374</v>
      </c>
      <c r="BC166" t="s"/>
      <c r="BD166" t="s"/>
    </row>
    <row r="167" spans="1:56">
      <c r="A167" t="s">
        <v>56</v>
      </c>
      <c r="B167" t="s">
        <v>57</v>
      </c>
      <c r="C167" t="s">
        <v>58</v>
      </c>
      <c r="D167" t="n">
        <v>2</v>
      </c>
      <c r="E167" t="s">
        <v>338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83</v>
      </c>
      <c r="O167" t="s">
        <v>65</v>
      </c>
      <c r="P167" t="s">
        <v>338</v>
      </c>
      <c r="Q167" t="s"/>
      <c r="R167" t="s">
        <v>63</v>
      </c>
      <c r="S167" t="s">
        <v>339</v>
      </c>
      <c r="T167" t="s">
        <v>68</v>
      </c>
      <c r="U167" t="s">
        <v>69</v>
      </c>
      <c r="V167" t="s"/>
      <c r="W167" t="s">
        <v>70</v>
      </c>
      <c r="X167" t="s"/>
      <c r="Y167" t="s">
        <v>71</v>
      </c>
      <c r="Z167">
        <f>HYPERLINK("https://hotel-media.eclerx.com/savepage/tk_1548138417047431_sr_1278.html","info")</f>
        <v/>
      </c>
      <c r="AA167" t="n">
        <v>-10132738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135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10132738</v>
      </c>
      <c r="AZ167" t="s"/>
      <c r="BA167" t="s"/>
      <c r="BB167" t="n">
        <v>4122414</v>
      </c>
      <c r="BC167" t="s"/>
      <c r="BD167" t="s"/>
    </row>
    <row r="168" spans="1:56">
      <c r="A168" t="s">
        <v>56</v>
      </c>
      <c r="B168" t="s">
        <v>57</v>
      </c>
      <c r="C168" t="s">
        <v>58</v>
      </c>
      <c r="D168" t="n">
        <v>2</v>
      </c>
      <c r="E168" t="s">
        <v>373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121</v>
      </c>
      <c r="O168" t="s">
        <v>65</v>
      </c>
      <c r="P168" t="s">
        <v>373</v>
      </c>
      <c r="Q168" t="s"/>
      <c r="R168" t="s">
        <v>63</v>
      </c>
      <c r="S168" t="s">
        <v>374</v>
      </c>
      <c r="T168" t="s">
        <v>68</v>
      </c>
      <c r="U168" t="s">
        <v>69</v>
      </c>
      <c r="V168" t="s"/>
      <c r="W168" t="s">
        <v>70</v>
      </c>
      <c r="X168" t="s"/>
      <c r="Y168" t="s">
        <v>71</v>
      </c>
      <c r="Z168">
        <f>HYPERLINK("https://hotel-media.eclerx.com/savepage/tk_15481384111755564_sr_1278.html","info")</f>
        <v/>
      </c>
      <c r="AA168" t="n">
        <v>-2647275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126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2647275</v>
      </c>
      <c r="AZ168" t="s">
        <v>375</v>
      </c>
      <c r="BA168" t="s"/>
      <c r="BB168" t="n">
        <v>1677847</v>
      </c>
      <c r="BC168" t="n">
        <v>46.24332776029355</v>
      </c>
      <c r="BD168" t="n">
        <v>46.24332776029355</v>
      </c>
    </row>
    <row r="169" spans="1:56">
      <c r="A169" t="s">
        <v>56</v>
      </c>
      <c r="B169" t="s">
        <v>57</v>
      </c>
      <c r="C169" t="s">
        <v>58</v>
      </c>
      <c r="D169" t="n">
        <v>2</v>
      </c>
      <c r="E169" t="s">
        <v>273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64</v>
      </c>
      <c r="O169" t="s">
        <v>65</v>
      </c>
      <c r="P169" t="s">
        <v>273</v>
      </c>
      <c r="Q169" t="s"/>
      <c r="R169" t="s">
        <v>97</v>
      </c>
      <c r="S169" t="s">
        <v>274</v>
      </c>
      <c r="T169" t="s">
        <v>68</v>
      </c>
      <c r="U169" t="s">
        <v>69</v>
      </c>
      <c r="V169" t="s"/>
      <c r="W169" t="s">
        <v>94</v>
      </c>
      <c r="X169" t="s"/>
      <c r="Y169" t="s">
        <v>71</v>
      </c>
      <c r="Z169">
        <f>HYPERLINK("https://hotel-media.eclerx.com/savepage/tk_15481384379754202_sr_1278.html","info")</f>
        <v/>
      </c>
      <c r="AA169" t="n">
        <v>-5148967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167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5148967</v>
      </c>
      <c r="AZ169" t="s">
        <v>275</v>
      </c>
      <c r="BA169" t="s"/>
      <c r="BB169" t="n">
        <v>1223414</v>
      </c>
      <c r="BC169" t="n">
        <v>46.1813651316971</v>
      </c>
      <c r="BD169" t="n">
        <v>46.1813651316971</v>
      </c>
    </row>
    <row r="170" spans="1:56">
      <c r="A170" t="s">
        <v>56</v>
      </c>
      <c r="B170" t="s">
        <v>57</v>
      </c>
      <c r="C170" t="s">
        <v>58</v>
      </c>
      <c r="D170" t="n">
        <v>2</v>
      </c>
      <c r="E170" t="s">
        <v>376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78</v>
      </c>
      <c r="O170" t="s">
        <v>65</v>
      </c>
      <c r="P170" t="s">
        <v>376</v>
      </c>
      <c r="Q170" t="s"/>
      <c r="R170" t="s">
        <v>89</v>
      </c>
      <c r="S170" t="s">
        <v>377</v>
      </c>
      <c r="T170" t="s">
        <v>68</v>
      </c>
      <c r="U170" t="s">
        <v>69</v>
      </c>
      <c r="V170" t="s"/>
      <c r="W170" t="s">
        <v>94</v>
      </c>
      <c r="X170" t="s"/>
      <c r="Y170" t="s">
        <v>71</v>
      </c>
      <c r="Z170">
        <f>HYPERLINK("https://hotel-media.eclerx.com/savepage/tk_154813844583821_sr_1278.html","info")</f>
        <v/>
      </c>
      <c r="AA170" t="n">
        <v>-614944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179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614944</v>
      </c>
      <c r="AZ170" t="s">
        <v>378</v>
      </c>
      <c r="BA170" t="s"/>
      <c r="BB170" t="n">
        <v>22454</v>
      </c>
      <c r="BC170" t="n">
        <v>46.21028486657592</v>
      </c>
      <c r="BD170" t="n">
        <v>46.21028486657592</v>
      </c>
    </row>
    <row r="171" spans="1:56">
      <c r="A171" t="s">
        <v>56</v>
      </c>
      <c r="B171" t="s">
        <v>57</v>
      </c>
      <c r="C171" t="s">
        <v>58</v>
      </c>
      <c r="D171" t="n">
        <v>2</v>
      </c>
      <c r="E171" t="s">
        <v>221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78</v>
      </c>
      <c r="O171" t="s">
        <v>65</v>
      </c>
      <c r="P171" t="s">
        <v>221</v>
      </c>
      <c r="Q171" t="s"/>
      <c r="R171" t="s">
        <v>79</v>
      </c>
      <c r="S171" t="s">
        <v>222</v>
      </c>
      <c r="T171" t="s">
        <v>68</v>
      </c>
      <c r="U171" t="s">
        <v>69</v>
      </c>
      <c r="V171" t="s"/>
      <c r="W171" t="s">
        <v>70</v>
      </c>
      <c r="X171" t="s"/>
      <c r="Y171" t="s">
        <v>71</v>
      </c>
      <c r="Z171">
        <f>HYPERLINK("https://hotel-media.eclerx.com/savepage/tk_1548138477303045_sr_1278.html","info")</f>
        <v/>
      </c>
      <c r="AA171" t="n">
        <v>-547195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227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547195</v>
      </c>
      <c r="AZ171" t="s">
        <v>223</v>
      </c>
      <c r="BA171" t="s"/>
      <c r="BB171" t="n">
        <v>65046</v>
      </c>
      <c r="BC171" t="n">
        <v>46.2128221310148</v>
      </c>
      <c r="BD171" t="n">
        <v>46.2128221310148</v>
      </c>
    </row>
    <row r="172" spans="1:56">
      <c r="A172" t="s">
        <v>56</v>
      </c>
      <c r="B172" t="s">
        <v>57</v>
      </c>
      <c r="C172" t="s">
        <v>58</v>
      </c>
      <c r="D172" t="n">
        <v>2</v>
      </c>
      <c r="E172" t="s">
        <v>379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83</v>
      </c>
      <c r="O172" t="s">
        <v>65</v>
      </c>
      <c r="P172" t="s">
        <v>379</v>
      </c>
      <c r="Q172" t="s"/>
      <c r="R172" t="s">
        <v>63</v>
      </c>
      <c r="S172" t="s">
        <v>380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HYPERLINK("https://hotel-media.eclerx.com/savepage/tk_15481384229402628_sr_1278.html","info")</f>
        <v/>
      </c>
      <c r="AA172" t="n">
        <v>-10132754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144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10132754</v>
      </c>
      <c r="AZ172" t="s"/>
      <c r="BA172" t="s"/>
      <c r="BB172" t="n">
        <v>817694</v>
      </c>
      <c r="BC172" t="s"/>
      <c r="BD172" t="s"/>
    </row>
    <row r="173" spans="1:56">
      <c r="A173" t="s">
        <v>56</v>
      </c>
      <c r="B173" t="s">
        <v>57</v>
      </c>
      <c r="C173" t="s">
        <v>58</v>
      </c>
      <c r="D173" t="n">
        <v>2</v>
      </c>
      <c r="E173" t="s">
        <v>177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64</v>
      </c>
      <c r="O173" t="s">
        <v>65</v>
      </c>
      <c r="P173" t="s">
        <v>177</v>
      </c>
      <c r="Q173" t="s"/>
      <c r="R173" t="s">
        <v>63</v>
      </c>
      <c r="S173" t="s">
        <v>178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HYPERLINK("https://hotel-media.eclerx.com/savepage/tk_15481384163918118_sr_1278.html","info")</f>
        <v/>
      </c>
      <c r="AA173" t="n">
        <v>-10132785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134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10132785</v>
      </c>
      <c r="AZ173" t="s"/>
      <c r="BA173" t="s"/>
      <c r="BB173" t="n">
        <v>4229258</v>
      </c>
      <c r="BC173" t="s"/>
      <c r="BD173" t="s"/>
    </row>
    <row r="174" spans="1:56">
      <c r="A174" t="s">
        <v>56</v>
      </c>
      <c r="B174" t="s">
        <v>57</v>
      </c>
      <c r="C174" t="s">
        <v>58</v>
      </c>
      <c r="D174" t="n">
        <v>2</v>
      </c>
      <c r="E174" t="s">
        <v>162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78</v>
      </c>
      <c r="O174" t="s">
        <v>65</v>
      </c>
      <c r="P174" t="s">
        <v>162</v>
      </c>
      <c r="Q174" t="s"/>
      <c r="R174" t="s">
        <v>66</v>
      </c>
      <c r="S174" t="s">
        <v>163</v>
      </c>
      <c r="T174" t="s">
        <v>68</v>
      </c>
      <c r="U174" t="s">
        <v>69</v>
      </c>
      <c r="V174" t="s"/>
      <c r="W174" t="s">
        <v>70</v>
      </c>
      <c r="X174" t="s"/>
      <c r="Y174" t="s">
        <v>71</v>
      </c>
      <c r="Z174">
        <f>HYPERLINK("https://hotel-media.eclerx.com/savepage/tk_15481384903986971_sr_1278.html","info")</f>
        <v/>
      </c>
      <c r="AA174" t="n">
        <v>-528790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247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528790</v>
      </c>
      <c r="AZ174" t="s">
        <v>164</v>
      </c>
      <c r="BA174" t="s"/>
      <c r="BB174" t="n">
        <v>65247</v>
      </c>
      <c r="BC174" t="n">
        <v>46.20896514575732</v>
      </c>
      <c r="BD174" t="n">
        <v>46.20896514575732</v>
      </c>
    </row>
    <row r="175" spans="1:56">
      <c r="A175" t="s">
        <v>56</v>
      </c>
      <c r="B175" t="s">
        <v>57</v>
      </c>
      <c r="C175" t="s">
        <v>58</v>
      </c>
      <c r="D175" t="n">
        <v>2</v>
      </c>
      <c r="E175" t="s">
        <v>381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64</v>
      </c>
      <c r="O175" t="s">
        <v>65</v>
      </c>
      <c r="P175" t="s">
        <v>381</v>
      </c>
      <c r="Q175" t="s"/>
      <c r="R175" t="s">
        <v>89</v>
      </c>
      <c r="S175" t="s">
        <v>382</v>
      </c>
      <c r="T175" t="s">
        <v>68</v>
      </c>
      <c r="U175" t="s">
        <v>69</v>
      </c>
      <c r="V175" t="s"/>
      <c r="W175" t="s">
        <v>94</v>
      </c>
      <c r="X175" t="s"/>
      <c r="Y175" t="s">
        <v>71</v>
      </c>
      <c r="Z175">
        <f>HYPERLINK("https://hotel-media.eclerx.com/savepage/tk_15481384628587005_sr_1278.html","info")</f>
        <v/>
      </c>
      <c r="AA175" t="n">
        <v>-10132768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205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10132768</v>
      </c>
      <c r="AZ175" t="s"/>
      <c r="BA175" t="s"/>
      <c r="BB175" t="n">
        <v>1550279</v>
      </c>
      <c r="BC175" t="s"/>
      <c r="BD175" t="s"/>
    </row>
    <row r="176" spans="1:56">
      <c r="A176" t="s">
        <v>56</v>
      </c>
      <c r="B176" t="s">
        <v>57</v>
      </c>
      <c r="C176" t="s">
        <v>58</v>
      </c>
      <c r="D176" t="n">
        <v>2</v>
      </c>
      <c r="E176" t="s">
        <v>120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121</v>
      </c>
      <c r="O176" t="s">
        <v>65</v>
      </c>
      <c r="P176" t="s">
        <v>120</v>
      </c>
      <c r="Q176" t="s"/>
      <c r="R176" t="s">
        <v>63</v>
      </c>
      <c r="S176" t="s">
        <v>122</v>
      </c>
      <c r="T176" t="s">
        <v>68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HYPERLINK("https://hotel-media.eclerx.com/savepage/tk_15481385165865765_sr_1278.html","info")</f>
        <v/>
      </c>
      <c r="AA176" t="n">
        <v>-8363539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287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8363539</v>
      </c>
      <c r="AZ176" t="s"/>
      <c r="BA176" t="s"/>
      <c r="BB176" t="n">
        <v>1706839</v>
      </c>
      <c r="BC176" t="n">
        <v>46.2014728969765</v>
      </c>
      <c r="BD176" t="n">
        <v>46.2014728969765</v>
      </c>
    </row>
    <row r="177" spans="1:56">
      <c r="A177" t="s">
        <v>56</v>
      </c>
      <c r="B177" t="s">
        <v>57</v>
      </c>
      <c r="C177" t="s">
        <v>58</v>
      </c>
      <c r="D177" t="n">
        <v>2</v>
      </c>
      <c r="E177" t="s">
        <v>341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64</v>
      </c>
      <c r="O177" t="s">
        <v>65</v>
      </c>
      <c r="P177" t="s">
        <v>341</v>
      </c>
      <c r="Q177" t="s"/>
      <c r="R177" t="s">
        <v>66</v>
      </c>
      <c r="S177" t="s">
        <v>342</v>
      </c>
      <c r="T177" t="s">
        <v>68</v>
      </c>
      <c r="U177" t="s">
        <v>69</v>
      </c>
      <c r="V177" t="s"/>
      <c r="W177" t="s">
        <v>70</v>
      </c>
      <c r="X177" t="s"/>
      <c r="Y177" t="s">
        <v>71</v>
      </c>
      <c r="Z177">
        <f>HYPERLINK("https://hotel-media.eclerx.com/savepage/tk_15481383935350296_sr_1278.html","info")</f>
        <v/>
      </c>
      <c r="AA177" t="n">
        <v>-10132771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99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10132771</v>
      </c>
      <c r="AZ177" t="s"/>
      <c r="BA177" t="s"/>
      <c r="BB177" t="n">
        <v>65335</v>
      </c>
      <c r="BC177" t="s"/>
      <c r="BD177" t="s"/>
    </row>
    <row r="178" spans="1:56">
      <c r="A178" t="s">
        <v>56</v>
      </c>
      <c r="B178" t="s">
        <v>57</v>
      </c>
      <c r="C178" t="s">
        <v>58</v>
      </c>
      <c r="D178" t="n">
        <v>2</v>
      </c>
      <c r="E178" t="s">
        <v>340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78</v>
      </c>
      <c r="O178" t="s">
        <v>65</v>
      </c>
      <c r="P178" t="s">
        <v>340</v>
      </c>
      <c r="Q178" t="s"/>
      <c r="R178" t="s">
        <v>63</v>
      </c>
      <c r="S178" t="s">
        <v>102</v>
      </c>
      <c r="T178" t="s">
        <v>68</v>
      </c>
      <c r="U178" t="s">
        <v>69</v>
      </c>
      <c r="V178" t="s"/>
      <c r="W178" t="s">
        <v>70</v>
      </c>
      <c r="X178" t="s"/>
      <c r="Y178" t="s">
        <v>71</v>
      </c>
      <c r="Z178">
        <f>HYPERLINK("https://hotel-media.eclerx.com/savepage/tk_1548138506781779_sr_1278.html","info")</f>
        <v/>
      </c>
      <c r="AA178" t="n">
        <v>-6167264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272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6167264</v>
      </c>
      <c r="AZ178" t="s"/>
      <c r="BA178" t="s"/>
      <c r="BB178" t="n">
        <v>546087</v>
      </c>
      <c r="BC178" t="n">
        <v>46.2541296</v>
      </c>
      <c r="BD178" t="n">
        <v>46.2541296</v>
      </c>
    </row>
    <row r="179" spans="1:56">
      <c r="A179" t="s">
        <v>56</v>
      </c>
      <c r="B179" t="s">
        <v>57</v>
      </c>
      <c r="C179" t="s">
        <v>58</v>
      </c>
      <c r="D179" t="n">
        <v>2</v>
      </c>
      <c r="E179" t="s">
        <v>328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64</v>
      </c>
      <c r="O179" t="s">
        <v>65</v>
      </c>
      <c r="P179" t="s">
        <v>328</v>
      </c>
      <c r="Q179" t="s"/>
      <c r="R179" t="s">
        <v>97</v>
      </c>
      <c r="S179" t="s">
        <v>126</v>
      </c>
      <c r="T179" t="s">
        <v>68</v>
      </c>
      <c r="U179" t="s">
        <v>69</v>
      </c>
      <c r="V179" t="s"/>
      <c r="W179" t="s">
        <v>70</v>
      </c>
      <c r="X179" t="s"/>
      <c r="Y179" t="s">
        <v>71</v>
      </c>
      <c r="Z179">
        <f>HYPERLINK("https://hotel-media.eclerx.com/savepage/tk_15481383365425696_sr_1278.html","info")</f>
        <v/>
      </c>
      <c r="AA179" t="n">
        <v>-10132765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12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10132765</v>
      </c>
      <c r="AZ179" t="s"/>
      <c r="BA179" t="s"/>
      <c r="BB179" t="n">
        <v>243001</v>
      </c>
      <c r="BC179" t="s"/>
      <c r="BD179" t="s"/>
    </row>
    <row r="180" spans="1:56">
      <c r="A180" t="s">
        <v>56</v>
      </c>
      <c r="B180" t="s">
        <v>57</v>
      </c>
      <c r="C180" t="s">
        <v>58</v>
      </c>
      <c r="D180" t="n">
        <v>2</v>
      </c>
      <c r="E180" t="s">
        <v>247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214</v>
      </c>
      <c r="O180" t="s">
        <v>65</v>
      </c>
      <c r="P180" t="s">
        <v>247</v>
      </c>
      <c r="Q180" t="s"/>
      <c r="R180" t="s">
        <v>129</v>
      </c>
      <c r="S180" t="s">
        <v>248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HYPERLINK("https://hotel-media.eclerx.com/savepage/tk_1548138331298728_sr_1278.html","info")</f>
        <v/>
      </c>
      <c r="AA180" t="n">
        <v>-10132760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4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10132760</v>
      </c>
      <c r="AZ180" t="s"/>
      <c r="BA180" t="s"/>
      <c r="BB180" t="n">
        <v>575138</v>
      </c>
      <c r="BC180" t="s"/>
      <c r="BD180" t="s"/>
    </row>
    <row r="181" spans="1:56">
      <c r="A181" t="s">
        <v>56</v>
      </c>
      <c r="B181" t="s">
        <v>57</v>
      </c>
      <c r="C181" t="s">
        <v>58</v>
      </c>
      <c r="D181" t="n">
        <v>2</v>
      </c>
      <c r="E181" t="s">
        <v>208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101</v>
      </c>
      <c r="O181" t="s">
        <v>65</v>
      </c>
      <c r="P181" t="s">
        <v>208</v>
      </c>
      <c r="Q181" t="s"/>
      <c r="R181" t="s">
        <v>89</v>
      </c>
      <c r="S181" t="s">
        <v>209</v>
      </c>
      <c r="T181" t="s">
        <v>68</v>
      </c>
      <c r="U181" t="s">
        <v>69</v>
      </c>
      <c r="V181" t="s"/>
      <c r="W181" t="s">
        <v>94</v>
      </c>
      <c r="X181" t="s"/>
      <c r="Y181" t="s">
        <v>71</v>
      </c>
      <c r="Z181">
        <f>HYPERLINK("https://hotel-media.eclerx.com/savepage/tk_15481383502739801_sr_1278.html","info")</f>
        <v/>
      </c>
      <c r="AA181" t="n">
        <v>-5177099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33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5177099</v>
      </c>
      <c r="AZ181" t="s">
        <v>210</v>
      </c>
      <c r="BA181" t="s"/>
      <c r="BB181" t="n">
        <v>173341</v>
      </c>
      <c r="BC181" t="n">
        <v>46.2099182806403</v>
      </c>
      <c r="BD181" t="n">
        <v>46.2099182806403</v>
      </c>
    </row>
    <row r="182" spans="1:56">
      <c r="A182" t="s">
        <v>56</v>
      </c>
      <c r="B182" t="s">
        <v>57</v>
      </c>
      <c r="C182" t="s">
        <v>58</v>
      </c>
      <c r="D182" t="n">
        <v>2</v>
      </c>
      <c r="E182" t="s">
        <v>259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78</v>
      </c>
      <c r="O182" t="s">
        <v>65</v>
      </c>
      <c r="P182" t="s">
        <v>259</v>
      </c>
      <c r="Q182" t="s"/>
      <c r="R182" t="s">
        <v>66</v>
      </c>
      <c r="S182" t="s">
        <v>260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HYPERLINK("https://hotel-media.eclerx.com/savepage/tk_15481383915634449_sr_1278.html","info")</f>
        <v/>
      </c>
      <c r="AA182" t="n">
        <v>-528787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96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528787</v>
      </c>
      <c r="AZ182" t="s">
        <v>261</v>
      </c>
      <c r="BA182" t="s"/>
      <c r="BB182" t="n">
        <v>68794</v>
      </c>
      <c r="BC182" t="n">
        <v>46.21052245007813</v>
      </c>
      <c r="BD182" t="n">
        <v>46.21052245007813</v>
      </c>
    </row>
    <row r="183" spans="1:56">
      <c r="A183" t="s">
        <v>56</v>
      </c>
      <c r="B183" t="s">
        <v>57</v>
      </c>
      <c r="C183" t="s">
        <v>58</v>
      </c>
      <c r="D183" t="n">
        <v>2</v>
      </c>
      <c r="E183" t="s">
        <v>205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121</v>
      </c>
      <c r="O183" t="s">
        <v>65</v>
      </c>
      <c r="P183" t="s">
        <v>205</v>
      </c>
      <c r="Q183" t="s"/>
      <c r="R183" t="s">
        <v>63</v>
      </c>
      <c r="S183" t="s">
        <v>206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HYPERLINK("https://hotel-media.eclerx.com/savepage/tk_15481384098795397_sr_1278.html","info")</f>
        <v/>
      </c>
      <c r="AA183" t="n">
        <v>-912390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124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912390</v>
      </c>
      <c r="AZ183" t="s">
        <v>207</v>
      </c>
      <c r="BA183" t="s"/>
      <c r="BB183" t="n">
        <v>360736</v>
      </c>
      <c r="BC183" t="n">
        <v>46.1924056163759</v>
      </c>
      <c r="BD183" t="n">
        <v>46.1924056163759</v>
      </c>
    </row>
    <row r="184" spans="1:56">
      <c r="A184" t="s">
        <v>56</v>
      </c>
      <c r="B184" t="s">
        <v>57</v>
      </c>
      <c r="C184" t="s">
        <v>58</v>
      </c>
      <c r="D184" t="n">
        <v>2</v>
      </c>
      <c r="E184" t="s">
        <v>383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64</v>
      </c>
      <c r="O184" t="s">
        <v>65</v>
      </c>
      <c r="P184" t="s">
        <v>383</v>
      </c>
      <c r="Q184" t="s"/>
      <c r="R184" t="s">
        <v>89</v>
      </c>
      <c r="S184" t="s">
        <v>305</v>
      </c>
      <c r="T184" t="s">
        <v>68</v>
      </c>
      <c r="U184" t="s">
        <v>69</v>
      </c>
      <c r="V184" t="s"/>
      <c r="W184" t="s">
        <v>94</v>
      </c>
      <c r="X184" t="s"/>
      <c r="Y184" t="s">
        <v>71</v>
      </c>
      <c r="Z184">
        <f>HYPERLINK("https://hotel-media.eclerx.com/savepage/tk_15481384537007966_sr_1278.html","info")</f>
        <v/>
      </c>
      <c r="AA184" t="n">
        <v>-10132766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191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10132766</v>
      </c>
      <c r="AZ184" t="s"/>
      <c r="BA184" t="s"/>
      <c r="BB184" t="n">
        <v>68483</v>
      </c>
      <c r="BC184" t="s"/>
      <c r="BD184" t="s"/>
    </row>
    <row r="185" spans="1:56">
      <c r="A185" t="s">
        <v>56</v>
      </c>
      <c r="B185" t="s">
        <v>57</v>
      </c>
      <c r="C185" t="s">
        <v>58</v>
      </c>
      <c r="D185" t="n">
        <v>2</v>
      </c>
      <c r="E185" t="s">
        <v>384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121</v>
      </c>
      <c r="O185" t="s">
        <v>65</v>
      </c>
      <c r="P185" t="s">
        <v>384</v>
      </c>
      <c r="Q185" t="s"/>
      <c r="R185" t="s">
        <v>89</v>
      </c>
      <c r="S185" t="s">
        <v>67</v>
      </c>
      <c r="T185" t="s">
        <v>68</v>
      </c>
      <c r="U185" t="s">
        <v>69</v>
      </c>
      <c r="V185" t="s"/>
      <c r="W185" t="s">
        <v>94</v>
      </c>
      <c r="X185" t="s"/>
      <c r="Y185" t="s">
        <v>71</v>
      </c>
      <c r="Z185">
        <f>HYPERLINK("https://hotel-media.eclerx.com/savepage/tk_1548138346993724_sr_1278.html","info")</f>
        <v/>
      </c>
      <c r="AA185" t="n">
        <v>-1665744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28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1665744</v>
      </c>
      <c r="AZ185" t="s">
        <v>385</v>
      </c>
      <c r="BA185" t="s"/>
      <c r="BB185" t="n">
        <v>65160</v>
      </c>
      <c r="BC185" t="n">
        <v>46.20117239251478</v>
      </c>
      <c r="BD185" t="n">
        <v>46.20117239251478</v>
      </c>
    </row>
    <row r="186" spans="1:56">
      <c r="A186" t="s">
        <v>56</v>
      </c>
      <c r="B186" t="s">
        <v>57</v>
      </c>
      <c r="C186" t="s">
        <v>58</v>
      </c>
      <c r="D186" t="n">
        <v>2</v>
      </c>
      <c r="E186" t="s">
        <v>386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/>
      <c r="O186" t="s">
        <v>65</v>
      </c>
      <c r="P186" t="s">
        <v>386</v>
      </c>
      <c r="Q186" t="s"/>
      <c r="R186" t="s">
        <v>63</v>
      </c>
      <c r="S186" t="s"/>
      <c r="T186" t="s"/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HYPERLINK("https://hotel-media.eclerx.com/savepage/tk_15481385100438964_sr_1278.html","info")</f>
        <v/>
      </c>
      <c r="AA186" t="n">
        <v>-10132743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277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10132743</v>
      </c>
      <c r="AZ186" t="s"/>
      <c r="BA186" t="s"/>
      <c r="BB186" t="n">
        <v>4167345</v>
      </c>
      <c r="BC186" t="s"/>
      <c r="BD186" t="s"/>
    </row>
    <row r="187" spans="1:56">
      <c r="A187" t="s">
        <v>56</v>
      </c>
      <c r="B187" t="s">
        <v>57</v>
      </c>
      <c r="C187" t="s">
        <v>58</v>
      </c>
      <c r="D187" t="n">
        <v>2</v>
      </c>
      <c r="E187" t="s">
        <v>381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64</v>
      </c>
      <c r="O187" t="s">
        <v>65</v>
      </c>
      <c r="P187" t="s">
        <v>381</v>
      </c>
      <c r="Q187" t="s"/>
      <c r="R187" t="s">
        <v>89</v>
      </c>
      <c r="S187" t="s">
        <v>382</v>
      </c>
      <c r="T187" t="s">
        <v>68</v>
      </c>
      <c r="U187" t="s">
        <v>69</v>
      </c>
      <c r="V187" t="s"/>
      <c r="W187" t="s">
        <v>94</v>
      </c>
      <c r="X187" t="s"/>
      <c r="Y187" t="s">
        <v>71</v>
      </c>
      <c r="Z187">
        <f>HYPERLINK("https://hotel-media.eclerx.com/savepage/tk_15481383646897404_sr_1278.html","info")</f>
        <v/>
      </c>
      <c r="AA187" t="n">
        <v>-10132768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55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10132768</v>
      </c>
      <c r="AZ187" t="s"/>
      <c r="BA187" t="s"/>
      <c r="BB187" t="n">
        <v>1550279</v>
      </c>
      <c r="BC187" t="s"/>
      <c r="BD187" t="s"/>
    </row>
    <row r="188" spans="1:56">
      <c r="A188" t="s">
        <v>56</v>
      </c>
      <c r="B188" t="s">
        <v>57</v>
      </c>
      <c r="C188" t="s">
        <v>58</v>
      </c>
      <c r="D188" t="n">
        <v>2</v>
      </c>
      <c r="E188" t="s">
        <v>387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388</v>
      </c>
      <c r="O188" t="s">
        <v>65</v>
      </c>
      <c r="P188" t="s">
        <v>387</v>
      </c>
      <c r="Q188" t="s"/>
      <c r="R188" t="s">
        <v>63</v>
      </c>
      <c r="S188" t="s">
        <v>389</v>
      </c>
      <c r="T188" t="s">
        <v>68</v>
      </c>
      <c r="U188" t="s">
        <v>69</v>
      </c>
      <c r="V188" t="s"/>
      <c r="W188" t="s">
        <v>94</v>
      </c>
      <c r="X188" t="s"/>
      <c r="Y188" t="s">
        <v>71</v>
      </c>
      <c r="Z188">
        <f>HYPERLINK("https://hotel-media.eclerx.com/savepage/tk_15481384268534226_sr_1278.html","info")</f>
        <v/>
      </c>
      <c r="AA188" t="n">
        <v>-2119347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150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2119347</v>
      </c>
      <c r="AZ188" t="s">
        <v>390</v>
      </c>
      <c r="BA188" t="s"/>
      <c r="BB188" t="n">
        <v>478850</v>
      </c>
      <c r="BC188" t="n">
        <v>46.21495152371796</v>
      </c>
      <c r="BD188" t="n">
        <v>46.21495152371796</v>
      </c>
    </row>
    <row r="189" spans="1:56">
      <c r="A189" t="s">
        <v>56</v>
      </c>
      <c r="B189" t="s">
        <v>57</v>
      </c>
      <c r="C189" t="s">
        <v>58</v>
      </c>
      <c r="D189" t="n">
        <v>2</v>
      </c>
      <c r="E189" t="s">
        <v>391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391</v>
      </c>
      <c r="Q189" t="s"/>
      <c r="R189" t="s">
        <v>89</v>
      </c>
      <c r="S189" t="s">
        <v>392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HYPERLINK("https://hotel-media.eclerx.com/savepage/tk_15481383463416708_sr_1278.html","info")</f>
        <v/>
      </c>
      <c r="AA189" t="n">
        <v>-4959157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27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4959157</v>
      </c>
      <c r="AZ189" t="s">
        <v>393</v>
      </c>
      <c r="BA189" t="s"/>
      <c r="BB189" t="n">
        <v>1350997</v>
      </c>
      <c r="BC189" t="n">
        <v>46.2070182586948</v>
      </c>
      <c r="BD189" t="n">
        <v>46.2070182586948</v>
      </c>
    </row>
    <row r="190" spans="1:56">
      <c r="A190" t="s">
        <v>56</v>
      </c>
      <c r="B190" t="s">
        <v>57</v>
      </c>
      <c r="C190" t="s">
        <v>58</v>
      </c>
      <c r="D190" t="n">
        <v>2</v>
      </c>
      <c r="E190" t="s">
        <v>107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83</v>
      </c>
      <c r="O190" t="s">
        <v>65</v>
      </c>
      <c r="P190" t="s">
        <v>107</v>
      </c>
      <c r="Q190" t="s"/>
      <c r="R190" t="s">
        <v>63</v>
      </c>
      <c r="S190" t="s">
        <v>108</v>
      </c>
      <c r="T190" t="s">
        <v>68</v>
      </c>
      <c r="U190" t="s">
        <v>69</v>
      </c>
      <c r="V190" t="s"/>
      <c r="W190" t="s">
        <v>70</v>
      </c>
      <c r="X190" t="s"/>
      <c r="Y190" t="s">
        <v>71</v>
      </c>
      <c r="Z190">
        <f>HYPERLINK("https://hotel-media.eclerx.com/savepage/tk_15481384131365778_sr_1278.html","info")</f>
        <v/>
      </c>
      <c r="AA190" t="n">
        <v>-10132744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129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10132744</v>
      </c>
      <c r="AZ190" t="s"/>
      <c r="BA190" t="s"/>
      <c r="BB190" t="n">
        <v>2040523</v>
      </c>
      <c r="BC190" t="s"/>
      <c r="BD190" t="s"/>
    </row>
    <row r="191" spans="1:56">
      <c r="A191" t="s">
        <v>56</v>
      </c>
      <c r="B191" t="s">
        <v>57</v>
      </c>
      <c r="C191" t="s">
        <v>58</v>
      </c>
      <c r="D191" t="n">
        <v>2</v>
      </c>
      <c r="E191" t="s">
        <v>394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83</v>
      </c>
      <c r="O191" t="s">
        <v>65</v>
      </c>
      <c r="P191" t="s">
        <v>394</v>
      </c>
      <c r="Q191" t="s"/>
      <c r="R191" t="s">
        <v>63</v>
      </c>
      <c r="S191" t="s">
        <v>395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HYPERLINK("https://hotel-media.eclerx.com/savepage/tk_15481385087342532_sr_1278.html","info")</f>
        <v/>
      </c>
      <c r="AA191" t="n">
        <v>-8028263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275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8028263</v>
      </c>
      <c r="AZ191" t="s"/>
      <c r="BA191" t="s"/>
      <c r="BB191" t="n">
        <v>4041407</v>
      </c>
      <c r="BC191" t="n">
        <v>46.1915463</v>
      </c>
      <c r="BD191" t="n">
        <v>46.1915463</v>
      </c>
    </row>
    <row r="192" spans="1:56">
      <c r="A192" t="s">
        <v>56</v>
      </c>
      <c r="B192" t="s">
        <v>57</v>
      </c>
      <c r="C192" t="s">
        <v>58</v>
      </c>
      <c r="D192" t="n">
        <v>2</v>
      </c>
      <c r="E192" t="s">
        <v>396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78</v>
      </c>
      <c r="O192" t="s">
        <v>65</v>
      </c>
      <c r="P192" t="s">
        <v>396</v>
      </c>
      <c r="Q192" t="s"/>
      <c r="R192" t="s">
        <v>89</v>
      </c>
      <c r="S192" t="s">
        <v>397</v>
      </c>
      <c r="T192" t="s">
        <v>68</v>
      </c>
      <c r="U192" t="s">
        <v>69</v>
      </c>
      <c r="V192" t="s"/>
      <c r="W192" t="s">
        <v>94</v>
      </c>
      <c r="X192" t="s"/>
      <c r="Y192" t="s">
        <v>71</v>
      </c>
      <c r="Z192">
        <f>HYPERLINK("https://hotel-media.eclerx.com/savepage/tk_15481383443720825_sr_1278.html","info")</f>
        <v/>
      </c>
      <c r="AA192" t="n">
        <v>-3051169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24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3051169</v>
      </c>
      <c r="AZ192" t="s">
        <v>398</v>
      </c>
      <c r="BA192" t="s"/>
      <c r="BB192" t="n">
        <v>65304</v>
      </c>
      <c r="BC192" t="n">
        <v>46.20832847585246</v>
      </c>
      <c r="BD192" t="n">
        <v>46.20832847585246</v>
      </c>
    </row>
    <row r="193" spans="1:56">
      <c r="A193" t="s">
        <v>56</v>
      </c>
      <c r="B193" t="s">
        <v>57</v>
      </c>
      <c r="C193" t="s">
        <v>58</v>
      </c>
      <c r="D193" t="n">
        <v>2</v>
      </c>
      <c r="E193" t="s">
        <v>399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64</v>
      </c>
      <c r="O193" t="s">
        <v>65</v>
      </c>
      <c r="P193" t="s">
        <v>399</v>
      </c>
      <c r="Q193" t="s"/>
      <c r="R193" t="s">
        <v>89</v>
      </c>
      <c r="S193" t="s">
        <v>400</v>
      </c>
      <c r="T193" t="s">
        <v>68</v>
      </c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HYPERLINK("https://hotel-media.eclerx.com/savepage/tk_15481384582735727_sr_1278.html","info")</f>
        <v/>
      </c>
      <c r="AA193" t="n">
        <v>-528789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198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528789</v>
      </c>
      <c r="AZ193" t="s">
        <v>401</v>
      </c>
      <c r="BA193" t="s"/>
      <c r="BB193" t="n">
        <v>182039</v>
      </c>
      <c r="BC193" t="n">
        <v>46.18960002688184</v>
      </c>
      <c r="BD193" t="n">
        <v>46.18960002688184</v>
      </c>
    </row>
    <row r="194" spans="1:56">
      <c r="A194" t="s">
        <v>56</v>
      </c>
      <c r="B194" t="s">
        <v>57</v>
      </c>
      <c r="C194" t="s">
        <v>58</v>
      </c>
      <c r="D194" t="n">
        <v>2</v>
      </c>
      <c r="E194" t="s">
        <v>193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78</v>
      </c>
      <c r="O194" t="s">
        <v>65</v>
      </c>
      <c r="P194" t="s">
        <v>193</v>
      </c>
      <c r="Q194" t="s"/>
      <c r="R194" t="s">
        <v>79</v>
      </c>
      <c r="S194" t="s">
        <v>194</v>
      </c>
      <c r="T194" t="s">
        <v>68</v>
      </c>
      <c r="U194" t="s">
        <v>69</v>
      </c>
      <c r="V194" t="s"/>
      <c r="W194" t="s">
        <v>70</v>
      </c>
      <c r="X194" t="s"/>
      <c r="Y194" t="s">
        <v>71</v>
      </c>
      <c r="Z194">
        <f>HYPERLINK("https://hotel-media.eclerx.com/savepage/tk_15481384838537135_sr_1278.html","info")</f>
        <v/>
      </c>
      <c r="AA194" t="n">
        <v>-5148972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237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5148972</v>
      </c>
      <c r="AZ194" t="s">
        <v>195</v>
      </c>
      <c r="BA194" t="s"/>
      <c r="BB194" t="n">
        <v>65252</v>
      </c>
      <c r="BC194" t="n">
        <v>46.206358093514</v>
      </c>
      <c r="BD194" t="n">
        <v>46.206358093514</v>
      </c>
    </row>
    <row r="195" spans="1:56">
      <c r="A195" t="s">
        <v>56</v>
      </c>
      <c r="B195" t="s">
        <v>57</v>
      </c>
      <c r="C195" t="s">
        <v>58</v>
      </c>
      <c r="D195" t="n">
        <v>2</v>
      </c>
      <c r="E195" t="s">
        <v>402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/>
      <c r="O195" t="s">
        <v>65</v>
      </c>
      <c r="P195" t="s">
        <v>402</v>
      </c>
      <c r="Q195" t="s"/>
      <c r="R195" t="s">
        <v>63</v>
      </c>
      <c r="S195" t="s"/>
      <c r="T195" t="s"/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HYPERLINK("https://hotel-media.eclerx.com/savepage/tk_15481384190184247_sr_1278.html","info")</f>
        <v/>
      </c>
      <c r="AA195" t="n">
        <v>-5148973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138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5148973</v>
      </c>
      <c r="AZ195" t="s">
        <v>403</v>
      </c>
      <c r="BA195" t="s"/>
      <c r="BB195" t="n">
        <v>1135674</v>
      </c>
      <c r="BC195" t="n">
        <v>46.2110189804293</v>
      </c>
      <c r="BD195" t="n">
        <v>46.2110189804293</v>
      </c>
    </row>
    <row r="196" spans="1:56">
      <c r="A196" t="s">
        <v>56</v>
      </c>
      <c r="B196" t="s">
        <v>57</v>
      </c>
      <c r="C196" t="s">
        <v>58</v>
      </c>
      <c r="D196" t="n">
        <v>2</v>
      </c>
      <c r="E196" t="s">
        <v>198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64</v>
      </c>
      <c r="O196" t="s">
        <v>65</v>
      </c>
      <c r="P196" t="s">
        <v>198</v>
      </c>
      <c r="Q196" t="s"/>
      <c r="R196" t="s">
        <v>89</v>
      </c>
      <c r="S196" t="s">
        <v>199</v>
      </c>
      <c r="T196" t="s">
        <v>68</v>
      </c>
      <c r="U196" t="s">
        <v>69</v>
      </c>
      <c r="V196" t="s"/>
      <c r="W196" t="s">
        <v>70</v>
      </c>
      <c r="X196" t="s"/>
      <c r="Y196" t="s">
        <v>71</v>
      </c>
      <c r="Z196">
        <f>HYPERLINK("https://hotel-media.eclerx.com/savepage/tk_15481384497697933_sr_1278.html","info")</f>
        <v/>
      </c>
      <c r="AA196" t="n">
        <v>-528804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185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528804</v>
      </c>
      <c r="AZ196" t="s">
        <v>200</v>
      </c>
      <c r="BA196" t="s"/>
      <c r="BB196" t="n">
        <v>73534</v>
      </c>
      <c r="BC196" t="n">
        <v>46.20036112531203</v>
      </c>
      <c r="BD196" t="n">
        <v>46.20036112531203</v>
      </c>
    </row>
    <row r="197" spans="1:56">
      <c r="A197" t="s">
        <v>56</v>
      </c>
      <c r="B197" t="s">
        <v>57</v>
      </c>
      <c r="C197" t="s">
        <v>58</v>
      </c>
      <c r="D197" t="n">
        <v>2</v>
      </c>
      <c r="E197" t="s">
        <v>404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64</v>
      </c>
      <c r="O197" t="s">
        <v>65</v>
      </c>
      <c r="P197" t="s">
        <v>404</v>
      </c>
      <c r="Q197" t="s"/>
      <c r="R197" t="s">
        <v>89</v>
      </c>
      <c r="S197" t="s">
        <v>377</v>
      </c>
      <c r="T197" t="s">
        <v>68</v>
      </c>
      <c r="U197" t="s">
        <v>69</v>
      </c>
      <c r="V197" t="s"/>
      <c r="W197" t="s">
        <v>94</v>
      </c>
      <c r="X197" t="s"/>
      <c r="Y197" t="s">
        <v>71</v>
      </c>
      <c r="Z197">
        <f>HYPERLINK("https://hotel-media.eclerx.com/savepage/tk_15481383496181326_sr_1278.html","info")</f>
        <v/>
      </c>
      <c r="AA197" t="n">
        <v>-2119379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32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2119379</v>
      </c>
      <c r="AZ197" t="s">
        <v>405</v>
      </c>
      <c r="BA197" t="s"/>
      <c r="BB197" t="n">
        <v>68455</v>
      </c>
      <c r="BC197" t="n">
        <v>46.21001201550479</v>
      </c>
      <c r="BD197" t="n">
        <v>46.21001201550479</v>
      </c>
    </row>
    <row r="198" spans="1:56">
      <c r="A198" t="s">
        <v>56</v>
      </c>
      <c r="B198" t="s">
        <v>57</v>
      </c>
      <c r="C198" t="s">
        <v>58</v>
      </c>
      <c r="D198" t="n">
        <v>2</v>
      </c>
      <c r="E198" t="s">
        <v>77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78</v>
      </c>
      <c r="O198" t="s">
        <v>65</v>
      </c>
      <c r="P198" t="s">
        <v>77</v>
      </c>
      <c r="Q198" t="s"/>
      <c r="R198" t="s">
        <v>79</v>
      </c>
      <c r="S198" t="s">
        <v>80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HYPERLINK("https://hotel-media.eclerx.com/savepage/tk_15481383777946389_sr_1278.html","info")</f>
        <v/>
      </c>
      <c r="AA198" t="n">
        <v>-547266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75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547266</v>
      </c>
      <c r="AZ198" t="s">
        <v>81</v>
      </c>
      <c r="BA198" t="s"/>
      <c r="BB198" t="n">
        <v>65045</v>
      </c>
      <c r="BC198" t="n">
        <v>46.21326015456159</v>
      </c>
      <c r="BD198" t="n">
        <v>46.21326015456159</v>
      </c>
    </row>
    <row r="199" spans="1:56">
      <c r="A199" t="s">
        <v>56</v>
      </c>
      <c r="B199" t="s">
        <v>57</v>
      </c>
      <c r="C199" t="s">
        <v>58</v>
      </c>
      <c r="D199" t="n">
        <v>2</v>
      </c>
      <c r="E199" t="s">
        <v>227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83</v>
      </c>
      <c r="O199" t="s">
        <v>65</v>
      </c>
      <c r="P199" t="s">
        <v>227</v>
      </c>
      <c r="Q199" t="s"/>
      <c r="R199" t="s">
        <v>63</v>
      </c>
      <c r="S199" t="s">
        <v>228</v>
      </c>
      <c r="T199" t="s">
        <v>68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HYPERLINK("https://hotel-media.eclerx.com/savepage/tk_1548138403349311_sr_1278.html","info")</f>
        <v/>
      </c>
      <c r="AA199" t="n">
        <v>-7654095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114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7654095</v>
      </c>
      <c r="AZ199" t="s"/>
      <c r="BA199" t="s"/>
      <c r="BB199" t="n">
        <v>3977536</v>
      </c>
      <c r="BC199" t="n">
        <v>46.2104919009432</v>
      </c>
      <c r="BD199" t="n">
        <v>46.2104919009432</v>
      </c>
    </row>
    <row r="200" spans="1:56">
      <c r="A200" t="s">
        <v>56</v>
      </c>
      <c r="B200" t="s">
        <v>57</v>
      </c>
      <c r="C200" t="s">
        <v>58</v>
      </c>
      <c r="D200" t="n">
        <v>2</v>
      </c>
      <c r="E200" t="s">
        <v>292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293</v>
      </c>
      <c r="O200" t="s">
        <v>65</v>
      </c>
      <c r="P200" t="s">
        <v>292</v>
      </c>
      <c r="Q200" t="s"/>
      <c r="R200" t="s">
        <v>89</v>
      </c>
      <c r="S200" t="s">
        <v>294</v>
      </c>
      <c r="T200" t="s">
        <v>68</v>
      </c>
      <c r="U200" t="s">
        <v>69</v>
      </c>
      <c r="V200" t="s"/>
      <c r="W200" t="s">
        <v>94</v>
      </c>
      <c r="X200" t="s"/>
      <c r="Y200" t="s">
        <v>71</v>
      </c>
      <c r="Z200">
        <f>HYPERLINK("https://hotel-media.eclerx.com/savepage/tk_15481383542183776_sr_1278.html","info")</f>
        <v/>
      </c>
      <c r="AA200" t="n">
        <v>-547224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39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547224</v>
      </c>
      <c r="AZ200" t="s">
        <v>295</v>
      </c>
      <c r="BA200" t="s"/>
      <c r="BB200" t="n">
        <v>21674</v>
      </c>
      <c r="BC200" t="n">
        <v>46.2089011078645</v>
      </c>
      <c r="BD200" t="n">
        <v>46.2089011078645</v>
      </c>
    </row>
    <row r="201" spans="1:56">
      <c r="A201" t="s">
        <v>56</v>
      </c>
      <c r="B201" t="s">
        <v>57</v>
      </c>
      <c r="C201" t="s">
        <v>58</v>
      </c>
      <c r="D201" t="n">
        <v>2</v>
      </c>
      <c r="E201" t="s">
        <v>406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64</v>
      </c>
      <c r="O201" t="s">
        <v>65</v>
      </c>
      <c r="P201" t="s">
        <v>406</v>
      </c>
      <c r="Q201" t="s"/>
      <c r="R201" t="s">
        <v>97</v>
      </c>
      <c r="S201" t="s">
        <v>407</v>
      </c>
      <c r="T201" t="s">
        <v>68</v>
      </c>
      <c r="U201" t="s">
        <v>69</v>
      </c>
      <c r="V201" t="s"/>
      <c r="W201" t="s">
        <v>70</v>
      </c>
      <c r="X201" t="s"/>
      <c r="Y201" t="s">
        <v>71</v>
      </c>
      <c r="Z201">
        <f>HYPERLINK("https://hotel-media.eclerx.com/savepage/tk_15481383417647226_sr_1278.html","info")</f>
        <v/>
      </c>
      <c r="AA201" t="n">
        <v>-10132755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20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10132755</v>
      </c>
      <c r="AZ201" t="s"/>
      <c r="BA201" t="s"/>
      <c r="BB201" t="n">
        <v>200907</v>
      </c>
      <c r="BC201" t="s"/>
      <c r="BD201" t="s"/>
    </row>
    <row r="202" spans="1:56">
      <c r="A202" t="s">
        <v>56</v>
      </c>
      <c r="B202" t="s">
        <v>57</v>
      </c>
      <c r="C202" t="s">
        <v>58</v>
      </c>
      <c r="D202" t="n">
        <v>2</v>
      </c>
      <c r="E202" t="s">
        <v>184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185</v>
      </c>
      <c r="O202" t="s">
        <v>65</v>
      </c>
      <c r="P202" t="s">
        <v>184</v>
      </c>
      <c r="Q202" t="s"/>
      <c r="R202" t="s">
        <v>89</v>
      </c>
      <c r="S202" t="s">
        <v>186</v>
      </c>
      <c r="T202" t="s">
        <v>68</v>
      </c>
      <c r="U202" t="s">
        <v>69</v>
      </c>
      <c r="V202" t="s"/>
      <c r="W202" t="s">
        <v>70</v>
      </c>
      <c r="X202" t="s"/>
      <c r="Y202" t="s">
        <v>71</v>
      </c>
      <c r="Z202">
        <f>HYPERLINK("https://hotel-media.eclerx.com/savepage/tk_15481383522361977_sr_1278.html","info")</f>
        <v/>
      </c>
      <c r="AA202" t="n">
        <v>-1773054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36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1773054</v>
      </c>
      <c r="AZ202" t="s">
        <v>187</v>
      </c>
      <c r="BA202" t="s"/>
      <c r="BB202" t="n">
        <v>46344</v>
      </c>
      <c r="BC202" t="n">
        <v>46.21513099546802</v>
      </c>
      <c r="BD202" t="n">
        <v>46.21513099546802</v>
      </c>
    </row>
    <row r="203" spans="1:56">
      <c r="A203" t="s">
        <v>56</v>
      </c>
      <c r="B203" t="s">
        <v>57</v>
      </c>
      <c r="C203" t="s">
        <v>58</v>
      </c>
      <c r="D203" t="n">
        <v>2</v>
      </c>
      <c r="E203" t="s">
        <v>408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64</v>
      </c>
      <c r="O203" t="s">
        <v>65</v>
      </c>
      <c r="P203" t="s">
        <v>408</v>
      </c>
      <c r="Q203" t="s"/>
      <c r="R203" t="s">
        <v>89</v>
      </c>
      <c r="S203" t="s">
        <v>409</v>
      </c>
      <c r="T203" t="s">
        <v>68</v>
      </c>
      <c r="U203" t="s">
        <v>69</v>
      </c>
      <c r="V203" t="s"/>
      <c r="W203" t="s">
        <v>94</v>
      </c>
      <c r="X203" t="s"/>
      <c r="Y203" t="s">
        <v>71</v>
      </c>
      <c r="Z203">
        <f>HYPERLINK("https://hotel-media.eclerx.com/savepage/tk_15481383620754263_sr_1278.html","info")</f>
        <v/>
      </c>
      <c r="AA203" t="n">
        <v>-528803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51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528803</v>
      </c>
      <c r="AZ203" t="s">
        <v>410</v>
      </c>
      <c r="BA203" t="s"/>
      <c r="BB203" t="n">
        <v>65132</v>
      </c>
      <c r="BC203" t="n">
        <v>46.2084918204385</v>
      </c>
      <c r="BD203" t="n">
        <v>46.2084918204385</v>
      </c>
    </row>
    <row r="204" spans="1:56">
      <c r="A204" t="s">
        <v>56</v>
      </c>
      <c r="B204" t="s">
        <v>57</v>
      </c>
      <c r="C204" t="s">
        <v>58</v>
      </c>
      <c r="D204" t="n">
        <v>2</v>
      </c>
      <c r="E204" t="s">
        <v>411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78</v>
      </c>
      <c r="O204" t="s">
        <v>65</v>
      </c>
      <c r="P204" t="s">
        <v>411</v>
      </c>
      <c r="Q204" t="s"/>
      <c r="R204" t="s">
        <v>79</v>
      </c>
      <c r="S204" t="s">
        <v>412</v>
      </c>
      <c r="T204" t="s">
        <v>68</v>
      </c>
      <c r="U204" t="s">
        <v>69</v>
      </c>
      <c r="V204" t="s"/>
      <c r="W204" t="s">
        <v>70</v>
      </c>
      <c r="X204" t="s"/>
      <c r="Y204" t="s">
        <v>71</v>
      </c>
      <c r="Z204">
        <f>HYPERLINK("https://hotel-media.eclerx.com/savepage/tk_154813848254853_sr_1278.html","info")</f>
        <v/>
      </c>
      <c r="AA204" t="n">
        <v>-528792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235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528792</v>
      </c>
      <c r="AZ204" t="s">
        <v>413</v>
      </c>
      <c r="BA204" t="s"/>
      <c r="BB204" t="n">
        <v>65250</v>
      </c>
      <c r="BC204" t="n">
        <v>46.2075006083217</v>
      </c>
      <c r="BD204" t="n">
        <v>46.2075006083217</v>
      </c>
    </row>
    <row r="205" spans="1:56">
      <c r="A205" t="s">
        <v>56</v>
      </c>
      <c r="B205" t="s">
        <v>57</v>
      </c>
      <c r="C205" t="s">
        <v>58</v>
      </c>
      <c r="D205" t="n">
        <v>2</v>
      </c>
      <c r="E205" t="s">
        <v>414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101</v>
      </c>
      <c r="O205" t="s">
        <v>65</v>
      </c>
      <c r="P205" t="s">
        <v>414</v>
      </c>
      <c r="Q205" t="s"/>
      <c r="R205" t="s">
        <v>129</v>
      </c>
      <c r="S205" t="s">
        <v>231</v>
      </c>
      <c r="T205" t="s">
        <v>68</v>
      </c>
      <c r="U205" t="s">
        <v>69</v>
      </c>
      <c r="V205" t="s"/>
      <c r="W205" t="s">
        <v>70</v>
      </c>
      <c r="X205" t="s"/>
      <c r="Y205" t="s">
        <v>71</v>
      </c>
      <c r="Z205">
        <f>HYPERLINK("https://hotel-media.eclerx.com/savepage/tk_15481384281672683_sr_1278.html","info")</f>
        <v/>
      </c>
      <c r="AA205" t="n">
        <v>-5148955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152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5148955</v>
      </c>
      <c r="AZ205" t="s">
        <v>415</v>
      </c>
      <c r="BA205" t="s"/>
      <c r="BB205" t="n">
        <v>549529</v>
      </c>
      <c r="BC205" t="n">
        <v>46.2205154531122</v>
      </c>
      <c r="BD205" t="n">
        <v>46.2205154531122</v>
      </c>
    </row>
    <row r="206" spans="1:56">
      <c r="A206" t="s">
        <v>56</v>
      </c>
      <c r="B206" t="s">
        <v>57</v>
      </c>
      <c r="C206" t="s">
        <v>58</v>
      </c>
      <c r="D206" t="n">
        <v>2</v>
      </c>
      <c r="E206" t="s">
        <v>404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64</v>
      </c>
      <c r="O206" t="s">
        <v>65</v>
      </c>
      <c r="P206" t="s">
        <v>404</v>
      </c>
      <c r="Q206" t="s"/>
      <c r="R206" t="s">
        <v>89</v>
      </c>
      <c r="S206" t="s">
        <v>377</v>
      </c>
      <c r="T206" t="s">
        <v>68</v>
      </c>
      <c r="U206" t="s">
        <v>69</v>
      </c>
      <c r="V206" t="s"/>
      <c r="W206" t="s">
        <v>94</v>
      </c>
      <c r="X206" t="s"/>
      <c r="Y206" t="s">
        <v>71</v>
      </c>
      <c r="Z206">
        <f>HYPERLINK("https://hotel-media.eclerx.com/savepage/tk_15481384478082173_sr_1278.html","info")</f>
        <v/>
      </c>
      <c r="AA206" t="n">
        <v>-2119379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182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2119379</v>
      </c>
      <c r="AZ206" t="s">
        <v>405</v>
      </c>
      <c r="BA206" t="s"/>
      <c r="BB206" t="n">
        <v>68455</v>
      </c>
      <c r="BC206" t="n">
        <v>46.21001201550479</v>
      </c>
      <c r="BD206" t="n">
        <v>46.21001201550479</v>
      </c>
    </row>
    <row r="207" spans="1:56">
      <c r="A207" t="s">
        <v>56</v>
      </c>
      <c r="B207" t="s">
        <v>57</v>
      </c>
      <c r="C207" t="s">
        <v>58</v>
      </c>
      <c r="D207" t="n">
        <v>2</v>
      </c>
      <c r="E207" t="s">
        <v>416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64</v>
      </c>
      <c r="O207" t="s">
        <v>65</v>
      </c>
      <c r="P207" t="s">
        <v>416</v>
      </c>
      <c r="Q207" t="s"/>
      <c r="R207" t="s">
        <v>89</v>
      </c>
      <c r="S207" t="s">
        <v>417</v>
      </c>
      <c r="T207" t="s">
        <v>68</v>
      </c>
      <c r="U207" t="s">
        <v>69</v>
      </c>
      <c r="V207" t="s"/>
      <c r="W207" t="s">
        <v>94</v>
      </c>
      <c r="X207" t="s"/>
      <c r="Y207" t="s">
        <v>71</v>
      </c>
      <c r="Z207">
        <f>HYPERLINK("https://hotel-media.eclerx.com/savepage/tk_1548138469430472_sr_1278.html","info")</f>
        <v/>
      </c>
      <c r="AA207" t="n">
        <v>-10132751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215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10132751</v>
      </c>
      <c r="AZ207" t="s"/>
      <c r="BA207" t="s"/>
      <c r="BB207" t="n">
        <v>1135903</v>
      </c>
      <c r="BC207" t="s"/>
      <c r="BD207" t="s"/>
    </row>
    <row r="208" spans="1:56">
      <c r="A208" t="s">
        <v>56</v>
      </c>
      <c r="B208" t="s">
        <v>57</v>
      </c>
      <c r="C208" t="s">
        <v>58</v>
      </c>
      <c r="D208" t="n">
        <v>2</v>
      </c>
      <c r="E208" t="s">
        <v>315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101</v>
      </c>
      <c r="O208" t="s">
        <v>65</v>
      </c>
      <c r="P208" t="s">
        <v>315</v>
      </c>
      <c r="Q208" t="s"/>
      <c r="R208" t="s">
        <v>63</v>
      </c>
      <c r="S208" t="s">
        <v>263</v>
      </c>
      <c r="T208" t="s">
        <v>68</v>
      </c>
      <c r="U208" t="s">
        <v>69</v>
      </c>
      <c r="V208" t="s"/>
      <c r="W208" t="s">
        <v>94</v>
      </c>
      <c r="X208" t="s"/>
      <c r="Y208" t="s">
        <v>71</v>
      </c>
      <c r="Z208">
        <f>HYPERLINK("https://hotel-media.eclerx.com/savepage/tk_15481384020441115_sr_1278.html","info")</f>
        <v/>
      </c>
      <c r="AA208" t="n">
        <v>-2119422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112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2119422</v>
      </c>
      <c r="AZ208" t="s">
        <v>316</v>
      </c>
      <c r="BA208" t="s"/>
      <c r="BB208" t="n">
        <v>245908</v>
      </c>
      <c r="BC208" t="n">
        <v>46.19713051481092</v>
      </c>
      <c r="BD208" t="n">
        <v>46.19713051481092</v>
      </c>
    </row>
    <row r="209" spans="1:56">
      <c r="A209" t="s">
        <v>56</v>
      </c>
      <c r="B209" t="s">
        <v>57</v>
      </c>
      <c r="C209" t="s">
        <v>58</v>
      </c>
      <c r="D209" t="n">
        <v>2</v>
      </c>
      <c r="E209" t="s">
        <v>335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121</v>
      </c>
      <c r="O209" t="s">
        <v>65</v>
      </c>
      <c r="P209" t="s">
        <v>335</v>
      </c>
      <c r="Q209" t="s"/>
      <c r="R209" t="s">
        <v>97</v>
      </c>
      <c r="S209" t="s">
        <v>336</v>
      </c>
      <c r="T209" t="s">
        <v>68</v>
      </c>
      <c r="U209" t="s">
        <v>69</v>
      </c>
      <c r="V209" t="s"/>
      <c r="W209" t="s">
        <v>94</v>
      </c>
      <c r="X209" t="s"/>
      <c r="Y209" t="s">
        <v>71</v>
      </c>
      <c r="Z209">
        <f>HYPERLINK("https://hotel-media.eclerx.com/savepage/tk_15481384327524793_sr_1278.html","info")</f>
        <v/>
      </c>
      <c r="AA209" t="n">
        <v>-1695202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159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1695202</v>
      </c>
      <c r="AZ209" t="s">
        <v>337</v>
      </c>
      <c r="BA209" t="s"/>
      <c r="BB209" t="n">
        <v>591090</v>
      </c>
      <c r="BC209" t="n">
        <v>46.21145897165435</v>
      </c>
      <c r="BD209" t="n">
        <v>46.21145897165435</v>
      </c>
    </row>
    <row r="210" spans="1:56">
      <c r="A210" t="s">
        <v>56</v>
      </c>
      <c r="B210" t="s">
        <v>57</v>
      </c>
      <c r="C210" t="s">
        <v>58</v>
      </c>
      <c r="D210" t="n">
        <v>2</v>
      </c>
      <c r="E210" t="s">
        <v>418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64</v>
      </c>
      <c r="O210" t="s">
        <v>65</v>
      </c>
      <c r="P210" t="s">
        <v>418</v>
      </c>
      <c r="Q210" t="s"/>
      <c r="R210" t="s">
        <v>66</v>
      </c>
      <c r="S210" t="s">
        <v>419</v>
      </c>
      <c r="T210" t="s">
        <v>68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HYPERLINK("https://hotel-media.eclerx.com/savepage/tk_15481383961729608_sr_1278.html","info")</f>
        <v/>
      </c>
      <c r="AA210" t="n">
        <v>-3108695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103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3108695</v>
      </c>
      <c r="AZ210" t="s">
        <v>420</v>
      </c>
      <c r="BA210" t="s"/>
      <c r="BB210" t="n">
        <v>65059</v>
      </c>
      <c r="BC210" t="n">
        <v>46.20351237656752</v>
      </c>
      <c r="BD210" t="n">
        <v>46.20351237656752</v>
      </c>
    </row>
    <row r="211" spans="1:56">
      <c r="A211" t="s">
        <v>56</v>
      </c>
      <c r="B211" t="s">
        <v>57</v>
      </c>
      <c r="C211" t="s">
        <v>58</v>
      </c>
      <c r="D211" t="n">
        <v>2</v>
      </c>
      <c r="E211" t="s">
        <v>421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78</v>
      </c>
      <c r="O211" t="s">
        <v>65</v>
      </c>
      <c r="P211" t="s">
        <v>421</v>
      </c>
      <c r="Q211" t="s"/>
      <c r="R211" t="s">
        <v>89</v>
      </c>
      <c r="S211" t="s">
        <v>371</v>
      </c>
      <c r="T211" t="s">
        <v>68</v>
      </c>
      <c r="U211" t="s">
        <v>69</v>
      </c>
      <c r="V211" t="s"/>
      <c r="W211" t="s">
        <v>94</v>
      </c>
      <c r="X211" t="s"/>
      <c r="Y211" t="s">
        <v>71</v>
      </c>
      <c r="Z211">
        <f>HYPERLINK("https://hotel-media.eclerx.com/savepage/tk_15481384674500911_sr_1278.html","info")</f>
        <v/>
      </c>
      <c r="AA211" t="n">
        <v>-528750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212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528750</v>
      </c>
      <c r="AZ211" t="s">
        <v>422</v>
      </c>
      <c r="BA211" t="s"/>
      <c r="BB211" t="n">
        <v>71329</v>
      </c>
      <c r="BC211" t="n">
        <v>46.16874208014284</v>
      </c>
      <c r="BD211" t="n">
        <v>46.16874208014284</v>
      </c>
    </row>
    <row r="212" spans="1:56">
      <c r="A212" t="s">
        <v>56</v>
      </c>
      <c r="B212" t="s">
        <v>57</v>
      </c>
      <c r="C212" t="s">
        <v>58</v>
      </c>
      <c r="D212" t="n">
        <v>2</v>
      </c>
      <c r="E212" t="s">
        <v>373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121</v>
      </c>
      <c r="O212" t="s">
        <v>65</v>
      </c>
      <c r="P212" t="s">
        <v>373</v>
      </c>
      <c r="Q212" t="s"/>
      <c r="R212" t="s">
        <v>63</v>
      </c>
      <c r="S212" t="s">
        <v>374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HYPERLINK("https://hotel-media.eclerx.com/savepage/tk_15481385093872523_sr_1278.html","info")</f>
        <v/>
      </c>
      <c r="AA212" t="n">
        <v>-2647275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276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2647275</v>
      </c>
      <c r="AZ212" t="s">
        <v>375</v>
      </c>
      <c r="BA212" t="s"/>
      <c r="BB212" t="n">
        <v>1677847</v>
      </c>
      <c r="BC212" t="n">
        <v>46.24332776029355</v>
      </c>
      <c r="BD212" t="n">
        <v>46.24332776029355</v>
      </c>
    </row>
    <row r="213" spans="1:56">
      <c r="A213" t="s">
        <v>56</v>
      </c>
      <c r="B213" t="s">
        <v>57</v>
      </c>
      <c r="C213" t="s">
        <v>58</v>
      </c>
      <c r="D213" t="n">
        <v>2</v>
      </c>
      <c r="E213" t="s">
        <v>418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64</v>
      </c>
      <c r="O213" t="s">
        <v>65</v>
      </c>
      <c r="P213" t="s">
        <v>418</v>
      </c>
      <c r="Q213" t="s"/>
      <c r="R213" t="s">
        <v>66</v>
      </c>
      <c r="S213" t="s">
        <v>419</v>
      </c>
      <c r="T213" t="s">
        <v>68</v>
      </c>
      <c r="U213" t="s">
        <v>69</v>
      </c>
      <c r="V213" t="s"/>
      <c r="W213" t="s">
        <v>70</v>
      </c>
      <c r="X213" t="s"/>
      <c r="Y213" t="s">
        <v>71</v>
      </c>
      <c r="Z213">
        <f>HYPERLINK("https://hotel-media.eclerx.com/savepage/tk_15481384943428214_sr_1278.html","info")</f>
        <v/>
      </c>
      <c r="AA213" t="n">
        <v>-3108695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253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3108695</v>
      </c>
      <c r="AZ213" t="s">
        <v>420</v>
      </c>
      <c r="BA213" t="s"/>
      <c r="BB213" t="n">
        <v>65059</v>
      </c>
      <c r="BC213" t="n">
        <v>46.20351237656752</v>
      </c>
      <c r="BD213" t="n">
        <v>46.20351237656752</v>
      </c>
    </row>
    <row r="214" spans="1:56">
      <c r="A214" t="s">
        <v>56</v>
      </c>
      <c r="B214" t="s">
        <v>57</v>
      </c>
      <c r="C214" t="s">
        <v>58</v>
      </c>
      <c r="D214" t="n">
        <v>2</v>
      </c>
      <c r="E214" t="s">
        <v>423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64</v>
      </c>
      <c r="O214" t="s">
        <v>65</v>
      </c>
      <c r="P214" t="s">
        <v>423</v>
      </c>
      <c r="Q214" t="s"/>
      <c r="R214" t="s">
        <v>89</v>
      </c>
      <c r="S214" t="s">
        <v>424</v>
      </c>
      <c r="T214" t="s">
        <v>68</v>
      </c>
      <c r="U214" t="s">
        <v>69</v>
      </c>
      <c r="V214" t="s"/>
      <c r="W214" t="s">
        <v>70</v>
      </c>
      <c r="X214" t="s"/>
      <c r="Y214" t="s">
        <v>71</v>
      </c>
      <c r="Z214">
        <f>HYPERLINK("https://hotel-media.eclerx.com/savepage/tk_15481383548653634_sr_1278.html","info")</f>
        <v/>
      </c>
      <c r="AA214" t="n">
        <v>-6658250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40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6658250</v>
      </c>
      <c r="AZ214" t="s"/>
      <c r="BA214" t="s"/>
      <c r="BB214" t="n">
        <v>3222759</v>
      </c>
      <c r="BC214" t="n">
        <v>46.210559</v>
      </c>
      <c r="BD214" t="n">
        <v>46.210559</v>
      </c>
    </row>
    <row r="215" spans="1:56">
      <c r="A215" t="s">
        <v>56</v>
      </c>
      <c r="B215" t="s">
        <v>57</v>
      </c>
      <c r="C215" t="s">
        <v>58</v>
      </c>
      <c r="D215" t="n">
        <v>2</v>
      </c>
      <c r="E215" t="s">
        <v>425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101</v>
      </c>
      <c r="O215" t="s">
        <v>65</v>
      </c>
      <c r="P215" t="s">
        <v>425</v>
      </c>
      <c r="Q215" t="s"/>
      <c r="R215" t="s">
        <v>79</v>
      </c>
      <c r="S215" t="s">
        <v>426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HYPERLINK("https://hotel-media.eclerx.com/savepage/tk_15481384707440588_sr_1278.html","info")</f>
        <v/>
      </c>
      <c r="AA215" t="n">
        <v>-528763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217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528763</v>
      </c>
      <c r="AZ215" t="s">
        <v>427</v>
      </c>
      <c r="BA215" t="s"/>
      <c r="BB215" t="n">
        <v>182065</v>
      </c>
      <c r="BC215" t="n">
        <v>46.2269020964823</v>
      </c>
      <c r="BD215" t="n">
        <v>46.2269020964823</v>
      </c>
    </row>
    <row r="216" spans="1:56">
      <c r="A216" t="s">
        <v>56</v>
      </c>
      <c r="B216" t="s">
        <v>57</v>
      </c>
      <c r="C216" t="s">
        <v>58</v>
      </c>
      <c r="D216" t="n">
        <v>2</v>
      </c>
      <c r="E216" t="s">
        <v>428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64</v>
      </c>
      <c r="O216" t="s">
        <v>65</v>
      </c>
      <c r="P216" t="s">
        <v>428</v>
      </c>
      <c r="Q216" t="s"/>
      <c r="R216" t="s">
        <v>97</v>
      </c>
      <c r="S216" t="s">
        <v>429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HYPERLINK("https://hotel-media.eclerx.com/savepage/tk_15481383378455682_sr_1278.html","info")</f>
        <v/>
      </c>
      <c r="AA216" t="n">
        <v>-2623847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14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2623847</v>
      </c>
      <c r="AZ216" t="s">
        <v>430</v>
      </c>
      <c r="BA216" t="s"/>
      <c r="BB216" t="n">
        <v>1658005</v>
      </c>
      <c r="BC216" t="n">
        <v>46.19418837332444</v>
      </c>
      <c r="BD216" t="n">
        <v>46.19418837332444</v>
      </c>
    </row>
    <row r="217" spans="1:56">
      <c r="A217" t="s">
        <v>56</v>
      </c>
      <c r="B217" t="s">
        <v>57</v>
      </c>
      <c r="C217" t="s">
        <v>58</v>
      </c>
      <c r="D217" t="n">
        <v>2</v>
      </c>
      <c r="E217" t="s">
        <v>367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64</v>
      </c>
      <c r="O217" t="s">
        <v>65</v>
      </c>
      <c r="P217" t="s">
        <v>367</v>
      </c>
      <c r="Q217" t="s"/>
      <c r="R217" t="s">
        <v>89</v>
      </c>
      <c r="S217" t="s">
        <v>368</v>
      </c>
      <c r="T217" t="s">
        <v>68</v>
      </c>
      <c r="U217" t="s">
        <v>69</v>
      </c>
      <c r="V217" t="s"/>
      <c r="W217" t="s">
        <v>94</v>
      </c>
      <c r="X217" t="s"/>
      <c r="Y217" t="s">
        <v>71</v>
      </c>
      <c r="Z217">
        <f>HYPERLINK("https://hotel-media.eclerx.com/savepage/tk_15481384641757967_sr_1278.html","info")</f>
        <v/>
      </c>
      <c r="AA217" t="n">
        <v>-528744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207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528744</v>
      </c>
      <c r="AZ217" t="s">
        <v>369</v>
      </c>
      <c r="BA217" t="s"/>
      <c r="BB217" t="n">
        <v>65227</v>
      </c>
      <c r="BC217" t="n">
        <v>46.2100918292237</v>
      </c>
      <c r="BD217" t="n">
        <v>46.2100918292237</v>
      </c>
    </row>
    <row r="218" spans="1:56">
      <c r="A218" t="s">
        <v>56</v>
      </c>
      <c r="B218" t="s">
        <v>57</v>
      </c>
      <c r="C218" t="s">
        <v>58</v>
      </c>
      <c r="D218" t="n">
        <v>2</v>
      </c>
      <c r="E218" t="s">
        <v>431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83</v>
      </c>
      <c r="O218" t="s">
        <v>65</v>
      </c>
      <c r="P218" t="s">
        <v>431</v>
      </c>
      <c r="Q218" t="s"/>
      <c r="R218" t="s">
        <v>66</v>
      </c>
      <c r="S218" t="s">
        <v>432</v>
      </c>
      <c r="T218" t="s">
        <v>68</v>
      </c>
      <c r="U218" t="s">
        <v>69</v>
      </c>
      <c r="V218" t="s"/>
      <c r="W218" t="s">
        <v>70</v>
      </c>
      <c r="X218" t="s"/>
      <c r="Y218" t="s">
        <v>71</v>
      </c>
      <c r="Z218">
        <f>HYPERLINK("https://hotel-media.eclerx.com/savepage/tk_15481383955204353_sr_1278.html","info")</f>
        <v/>
      </c>
      <c r="AA218" t="n">
        <v>-2119449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102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2119449</v>
      </c>
      <c r="AZ218" t="s">
        <v>433</v>
      </c>
      <c r="BA218" t="s"/>
      <c r="BB218" t="n">
        <v>426630</v>
      </c>
      <c r="BC218" t="n">
        <v>46.2094551723784</v>
      </c>
      <c r="BD218" t="n">
        <v>46.2094551723784</v>
      </c>
    </row>
    <row r="219" spans="1:56">
      <c r="A219" t="s">
        <v>56</v>
      </c>
      <c r="B219" t="s">
        <v>57</v>
      </c>
      <c r="C219" t="s">
        <v>58</v>
      </c>
      <c r="D219" t="n">
        <v>2</v>
      </c>
      <c r="E219" t="s">
        <v>309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/>
      <c r="O219" t="s">
        <v>65</v>
      </c>
      <c r="P219" t="s">
        <v>309</v>
      </c>
      <c r="Q219" t="s"/>
      <c r="R219" t="s">
        <v>97</v>
      </c>
      <c r="S219" t="s"/>
      <c r="T219" t="s"/>
      <c r="U219" t="s">
        <v>69</v>
      </c>
      <c r="V219" t="s"/>
      <c r="W219" t="s">
        <v>70</v>
      </c>
      <c r="X219" t="s"/>
      <c r="Y219" t="s">
        <v>71</v>
      </c>
      <c r="Z219">
        <f>HYPERLINK("https://hotel-media.eclerx.com/savepage/tk_1548138432095597_sr_1278.html","info")</f>
        <v/>
      </c>
      <c r="AA219" t="n">
        <v>-6658252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158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6658252</v>
      </c>
      <c r="AZ219" t="s"/>
      <c r="BA219" t="s"/>
      <c r="BB219" t="n">
        <v>68116</v>
      </c>
      <c r="BC219" t="n">
        <v>46.2099034315382</v>
      </c>
      <c r="BD219" t="n">
        <v>46.2099034315382</v>
      </c>
    </row>
    <row r="220" spans="1:56">
      <c r="A220" t="s">
        <v>56</v>
      </c>
      <c r="B220" t="s">
        <v>57</v>
      </c>
      <c r="C220" t="s">
        <v>58</v>
      </c>
      <c r="D220" t="n">
        <v>2</v>
      </c>
      <c r="E220" t="s">
        <v>324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/>
      <c r="O220" t="s">
        <v>65</v>
      </c>
      <c r="P220" t="s">
        <v>324</v>
      </c>
      <c r="Q220" t="s"/>
      <c r="R220" t="s">
        <v>63</v>
      </c>
      <c r="S220" t="s"/>
      <c r="T220" t="s"/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HYPERLINK("https://hotel-media.eclerx.com/savepage/tk_15481384026966276_sr_1278.html","info")</f>
        <v/>
      </c>
      <c r="AA220" t="n">
        <v>-10132783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113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10132783</v>
      </c>
      <c r="AZ220" t="s"/>
      <c r="BA220" t="s"/>
      <c r="BB220" t="n">
        <v>4105450</v>
      </c>
      <c r="BC220" t="s"/>
      <c r="BD220" t="s"/>
    </row>
    <row r="221" spans="1:56">
      <c r="A221" t="s">
        <v>56</v>
      </c>
      <c r="B221" t="s">
        <v>57</v>
      </c>
      <c r="C221" t="s">
        <v>58</v>
      </c>
      <c r="D221" t="n">
        <v>2</v>
      </c>
      <c r="E221" t="s">
        <v>421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78</v>
      </c>
      <c r="O221" t="s">
        <v>65</v>
      </c>
      <c r="P221" t="s">
        <v>421</v>
      </c>
      <c r="Q221" t="s"/>
      <c r="R221" t="s">
        <v>89</v>
      </c>
      <c r="S221" t="s">
        <v>371</v>
      </c>
      <c r="T221" t="s">
        <v>68</v>
      </c>
      <c r="U221" t="s">
        <v>69</v>
      </c>
      <c r="V221" t="s"/>
      <c r="W221" t="s">
        <v>94</v>
      </c>
      <c r="X221" t="s"/>
      <c r="Y221" t="s">
        <v>71</v>
      </c>
      <c r="Z221">
        <f>HYPERLINK("https://hotel-media.eclerx.com/savepage/tk_15481383692525535_sr_1278.html","info")</f>
        <v/>
      </c>
      <c r="AA221" t="n">
        <v>-528750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62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528750</v>
      </c>
      <c r="AZ221" t="s">
        <v>422</v>
      </c>
      <c r="BA221" t="s"/>
      <c r="BB221" t="n">
        <v>71329</v>
      </c>
      <c r="BC221" t="n">
        <v>46.16874208014284</v>
      </c>
      <c r="BD221" t="n">
        <v>46.16874208014284</v>
      </c>
    </row>
    <row r="222" spans="1:56">
      <c r="A222" t="s">
        <v>56</v>
      </c>
      <c r="B222" t="s">
        <v>57</v>
      </c>
      <c r="C222" t="s">
        <v>58</v>
      </c>
      <c r="D222" t="n">
        <v>2</v>
      </c>
      <c r="E222" t="s">
        <v>219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64</v>
      </c>
      <c r="O222" t="s">
        <v>65</v>
      </c>
      <c r="P222" t="s">
        <v>219</v>
      </c>
      <c r="Q222" t="s"/>
      <c r="R222" t="s">
        <v>79</v>
      </c>
      <c r="S222" t="s">
        <v>220</v>
      </c>
      <c r="T222" t="s">
        <v>68</v>
      </c>
      <c r="U222" t="s">
        <v>69</v>
      </c>
      <c r="V222" t="s"/>
      <c r="W222" t="s">
        <v>70</v>
      </c>
      <c r="X222" t="s"/>
      <c r="Y222" t="s">
        <v>71</v>
      </c>
      <c r="Z222">
        <f>HYPERLINK("https://hotel-media.eclerx.com/savepage/tk_15481383869768693_sr_1278.html","info")</f>
        <v/>
      </c>
      <c r="AA222" t="n">
        <v>-10132748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89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10132748</v>
      </c>
      <c r="AZ222" t="s"/>
      <c r="BA222" t="s"/>
      <c r="BB222" t="n">
        <v>182119</v>
      </c>
      <c r="BC222" t="s"/>
      <c r="BD222" t="s"/>
    </row>
    <row r="223" spans="1:56">
      <c r="A223" t="s">
        <v>56</v>
      </c>
      <c r="B223" t="s">
        <v>57</v>
      </c>
      <c r="C223" t="s">
        <v>58</v>
      </c>
      <c r="D223" t="n">
        <v>2</v>
      </c>
      <c r="E223" t="s">
        <v>364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101</v>
      </c>
      <c r="O223" t="s">
        <v>65</v>
      </c>
      <c r="P223" t="s">
        <v>364</v>
      </c>
      <c r="Q223" t="s"/>
      <c r="R223" t="s">
        <v>97</v>
      </c>
      <c r="S223" t="s">
        <v>365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HYPERLINK("https://hotel-media.eclerx.com/savepage/tk_1548138434055459_sr_1278.html","info")</f>
        <v/>
      </c>
      <c r="AA223" t="n">
        <v>-10132761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161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10132761</v>
      </c>
      <c r="AZ223" t="s"/>
      <c r="BA223" t="s"/>
      <c r="BB223" t="n">
        <v>182051</v>
      </c>
      <c r="BC223" t="s"/>
      <c r="BD223" t="s"/>
    </row>
    <row r="224" spans="1:56">
      <c r="A224" t="s">
        <v>56</v>
      </c>
      <c r="B224" t="s">
        <v>57</v>
      </c>
      <c r="C224" t="s">
        <v>58</v>
      </c>
      <c r="D224" t="n">
        <v>2</v>
      </c>
      <c r="E224" t="s">
        <v>301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64</v>
      </c>
      <c r="O224" t="s">
        <v>65</v>
      </c>
      <c r="P224" t="s">
        <v>301</v>
      </c>
      <c r="Q224" t="s"/>
      <c r="R224" t="s">
        <v>66</v>
      </c>
      <c r="S224" t="s">
        <v>302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HYPERLINK("https://hotel-media.eclerx.com/savepage/tk_1548138398128676_sr_1278.html","info")</f>
        <v/>
      </c>
      <c r="AA224" t="n">
        <v>-10132774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106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10132774</v>
      </c>
      <c r="AZ224" t="s"/>
      <c r="BA224" t="s"/>
      <c r="BB224" t="n">
        <v>48673</v>
      </c>
      <c r="BC224" t="s"/>
      <c r="BD224" t="s"/>
    </row>
    <row r="225" spans="1:56">
      <c r="A225" t="s">
        <v>56</v>
      </c>
      <c r="B225" t="s">
        <v>57</v>
      </c>
      <c r="C225" t="s">
        <v>58</v>
      </c>
      <c r="D225" t="n">
        <v>2</v>
      </c>
      <c r="E225" t="s">
        <v>111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64</v>
      </c>
      <c r="O225" t="s">
        <v>65</v>
      </c>
      <c r="P225" t="s">
        <v>111</v>
      </c>
      <c r="Q225" t="s"/>
      <c r="R225" t="s">
        <v>89</v>
      </c>
      <c r="S225" t="s">
        <v>112</v>
      </c>
      <c r="T225" t="s">
        <v>68</v>
      </c>
      <c r="U225" t="s">
        <v>69</v>
      </c>
      <c r="V225" t="s"/>
      <c r="W225" t="s">
        <v>94</v>
      </c>
      <c r="X225" t="s"/>
      <c r="Y225" t="s">
        <v>71</v>
      </c>
      <c r="Z225">
        <f>HYPERLINK("https://hotel-media.eclerx.com/savepage/tk_1548138368600562_sr_1278.html","info")</f>
        <v/>
      </c>
      <c r="AA225" t="n">
        <v>-2119325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61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2119325</v>
      </c>
      <c r="AZ225" t="s">
        <v>113</v>
      </c>
      <c r="BA225" t="s"/>
      <c r="BB225" t="n">
        <v>46834</v>
      </c>
      <c r="BC225" t="n">
        <v>46.20049850321422</v>
      </c>
      <c r="BD225" t="n">
        <v>46.20049850321422</v>
      </c>
    </row>
    <row r="226" spans="1:56">
      <c r="A226" t="s">
        <v>56</v>
      </c>
      <c r="B226" t="s">
        <v>57</v>
      </c>
      <c r="C226" t="s">
        <v>58</v>
      </c>
      <c r="D226" t="n">
        <v>2</v>
      </c>
      <c r="E226" t="s">
        <v>408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64</v>
      </c>
      <c r="O226" t="s">
        <v>65</v>
      </c>
      <c r="P226" t="s">
        <v>408</v>
      </c>
      <c r="Q226" t="s"/>
      <c r="R226" t="s">
        <v>89</v>
      </c>
      <c r="S226" t="s">
        <v>409</v>
      </c>
      <c r="T226" t="s">
        <v>68</v>
      </c>
      <c r="U226" t="s">
        <v>69</v>
      </c>
      <c r="V226" t="s"/>
      <c r="W226" t="s">
        <v>94</v>
      </c>
      <c r="X226" t="s"/>
      <c r="Y226" t="s">
        <v>71</v>
      </c>
      <c r="Z226">
        <f>HYPERLINK("https://hotel-media.eclerx.com/savepage/tk_15481384602295969_sr_1278.html","info")</f>
        <v/>
      </c>
      <c r="AA226" t="n">
        <v>-528803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201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528803</v>
      </c>
      <c r="AZ226" t="s">
        <v>410</v>
      </c>
      <c r="BA226" t="s"/>
      <c r="BB226" t="n">
        <v>65132</v>
      </c>
      <c r="BC226" t="n">
        <v>46.2084918204385</v>
      </c>
      <c r="BD226" t="n">
        <v>46.2084918204385</v>
      </c>
    </row>
    <row r="227" spans="1:56">
      <c r="A227" t="s">
        <v>56</v>
      </c>
      <c r="B227" t="s">
        <v>57</v>
      </c>
      <c r="C227" t="s">
        <v>58</v>
      </c>
      <c r="D227" t="n">
        <v>2</v>
      </c>
      <c r="E227" t="s">
        <v>376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78</v>
      </c>
      <c r="O227" t="s">
        <v>65</v>
      </c>
      <c r="P227" t="s">
        <v>376</v>
      </c>
      <c r="Q227" t="s"/>
      <c r="R227" t="s">
        <v>89</v>
      </c>
      <c r="S227" t="s">
        <v>377</v>
      </c>
      <c r="T227" t="s">
        <v>68</v>
      </c>
      <c r="U227" t="s">
        <v>69</v>
      </c>
      <c r="V227" t="s"/>
      <c r="W227" t="s">
        <v>94</v>
      </c>
      <c r="X227" t="s"/>
      <c r="Y227" t="s">
        <v>71</v>
      </c>
      <c r="Z227">
        <f>HYPERLINK("https://hotel-media.eclerx.com/savepage/tk_15481383476490545_sr_1278.html","info")</f>
        <v/>
      </c>
      <c r="AA227" t="n">
        <v>-614944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29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614944</v>
      </c>
      <c r="AZ227" t="s">
        <v>378</v>
      </c>
      <c r="BA227" t="s"/>
      <c r="BB227" t="n">
        <v>22454</v>
      </c>
      <c r="BC227" t="n">
        <v>46.21028486657592</v>
      </c>
      <c r="BD227" t="n">
        <v>46.21028486657592</v>
      </c>
    </row>
    <row r="228" spans="1:56">
      <c r="A228" t="s">
        <v>56</v>
      </c>
      <c r="B228" t="s">
        <v>57</v>
      </c>
      <c r="C228" t="s">
        <v>58</v>
      </c>
      <c r="D228" t="n">
        <v>2</v>
      </c>
      <c r="E228" t="s">
        <v>384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121</v>
      </c>
      <c r="O228" t="s">
        <v>65</v>
      </c>
      <c r="P228" t="s">
        <v>384</v>
      </c>
      <c r="Q228" t="s"/>
      <c r="R228" t="s">
        <v>89</v>
      </c>
      <c r="S228" t="s">
        <v>67</v>
      </c>
      <c r="T228" t="s">
        <v>68</v>
      </c>
      <c r="U228" t="s">
        <v>69</v>
      </c>
      <c r="V228" t="s"/>
      <c r="W228" t="s">
        <v>94</v>
      </c>
      <c r="X228" t="s"/>
      <c r="Y228" t="s">
        <v>71</v>
      </c>
      <c r="Z228">
        <f>HYPERLINK("https://hotel-media.eclerx.com/savepage/tk_15481384451836631_sr_1278.html","info")</f>
        <v/>
      </c>
      <c r="AA228" t="n">
        <v>-1665744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178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1665744</v>
      </c>
      <c r="AZ228" t="s">
        <v>385</v>
      </c>
      <c r="BA228" t="s"/>
      <c r="BB228" t="n">
        <v>65160</v>
      </c>
      <c r="BC228" t="n">
        <v>46.20117239251478</v>
      </c>
      <c r="BD228" t="n">
        <v>46.20117239251478</v>
      </c>
    </row>
    <row r="229" spans="1:56">
      <c r="A229" t="s">
        <v>56</v>
      </c>
      <c r="B229" t="s">
        <v>57</v>
      </c>
      <c r="C229" t="s">
        <v>58</v>
      </c>
      <c r="D229" t="n">
        <v>2</v>
      </c>
      <c r="E229" t="s">
        <v>98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64</v>
      </c>
      <c r="O229" t="s">
        <v>65</v>
      </c>
      <c r="P229" t="s">
        <v>98</v>
      </c>
      <c r="Q229" t="s"/>
      <c r="R229" t="s">
        <v>89</v>
      </c>
      <c r="S229" t="s">
        <v>99</v>
      </c>
      <c r="T229" t="s">
        <v>68</v>
      </c>
      <c r="U229" t="s">
        <v>69</v>
      </c>
      <c r="V229" t="s"/>
      <c r="W229" t="s">
        <v>94</v>
      </c>
      <c r="X229" t="s"/>
      <c r="Y229" t="s">
        <v>71</v>
      </c>
      <c r="Z229">
        <f>HYPERLINK("https://hotel-media.eclerx.com/savepage/tk_15481383535580647_sr_1278.html","info")</f>
        <v/>
      </c>
      <c r="AA229" t="n">
        <v>-10132767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38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10132767</v>
      </c>
      <c r="AZ229" t="s"/>
      <c r="BA229" t="s"/>
      <c r="BB229" t="n">
        <v>3087280</v>
      </c>
      <c r="BC229" t="s"/>
      <c r="BD229" t="s"/>
    </row>
    <row r="230" spans="1:56">
      <c r="A230" t="s">
        <v>56</v>
      </c>
      <c r="B230" t="s">
        <v>57</v>
      </c>
      <c r="C230" t="s">
        <v>58</v>
      </c>
      <c r="D230" t="n">
        <v>2</v>
      </c>
      <c r="E230" t="s">
        <v>434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434</v>
      </c>
      <c r="Q230" t="s"/>
      <c r="R230" t="s">
        <v>89</v>
      </c>
      <c r="S230" t="s">
        <v>435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HYPERLINK("https://hotel-media.eclerx.com/savepage/tk_15481383528992116_sr_1278.html","info")</f>
        <v/>
      </c>
      <c r="AA230" t="n">
        <v>-6167280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37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6167280</v>
      </c>
      <c r="AZ230" t="s">
        <v>436</v>
      </c>
      <c r="BA230" t="s"/>
      <c r="BB230" t="n">
        <v>864775</v>
      </c>
      <c r="BC230" t="n">
        <v>46.2808567544947</v>
      </c>
      <c r="BD230" t="n">
        <v>46.2808567544947</v>
      </c>
    </row>
    <row r="231" spans="1:56">
      <c r="A231" t="s">
        <v>56</v>
      </c>
      <c r="B231" t="s">
        <v>57</v>
      </c>
      <c r="C231" t="s">
        <v>58</v>
      </c>
      <c r="D231" t="n">
        <v>2</v>
      </c>
      <c r="E231" t="s">
        <v>406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406</v>
      </c>
      <c r="Q231" t="s"/>
      <c r="R231" t="s">
        <v>97</v>
      </c>
      <c r="S231" t="s">
        <v>407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HYPERLINK("https://hotel-media.eclerx.com/savepage/tk_15481384399311628_sr_1278.html","info")</f>
        <v/>
      </c>
      <c r="AA231" t="n">
        <v>-10132755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170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10132755</v>
      </c>
      <c r="AZ231" t="s"/>
      <c r="BA231" t="s"/>
      <c r="BB231" t="n">
        <v>200907</v>
      </c>
      <c r="BC231" t="s"/>
      <c r="BD231" t="s"/>
    </row>
    <row r="232" spans="1:56">
      <c r="A232" t="s">
        <v>56</v>
      </c>
      <c r="B232" t="s">
        <v>57</v>
      </c>
      <c r="C232" t="s">
        <v>58</v>
      </c>
      <c r="D232" t="n">
        <v>2</v>
      </c>
      <c r="E232" t="s">
        <v>396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78</v>
      </c>
      <c r="O232" t="s">
        <v>65</v>
      </c>
      <c r="P232" t="s">
        <v>396</v>
      </c>
      <c r="Q232" t="s"/>
      <c r="R232" t="s">
        <v>89</v>
      </c>
      <c r="S232" t="s">
        <v>397</v>
      </c>
      <c r="T232" t="s">
        <v>68</v>
      </c>
      <c r="U232" t="s">
        <v>69</v>
      </c>
      <c r="V232" t="s"/>
      <c r="W232" t="s">
        <v>94</v>
      </c>
      <c r="X232" t="s"/>
      <c r="Y232" t="s">
        <v>71</v>
      </c>
      <c r="Z232">
        <f>HYPERLINK("https://hotel-media.eclerx.com/savepage/tk_15481384425589213_sr_1278.html","info")</f>
        <v/>
      </c>
      <c r="AA232" t="n">
        <v>-3051169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174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3051169</v>
      </c>
      <c r="AZ232" t="s">
        <v>398</v>
      </c>
      <c r="BA232" t="s"/>
      <c r="BB232" t="n">
        <v>65304</v>
      </c>
      <c r="BC232" t="n">
        <v>46.20832847585246</v>
      </c>
      <c r="BD232" t="n">
        <v>46.20832847585246</v>
      </c>
    </row>
    <row r="233" spans="1:56">
      <c r="A233" t="s">
        <v>56</v>
      </c>
      <c r="B233" t="s">
        <v>57</v>
      </c>
      <c r="C233" t="s">
        <v>58</v>
      </c>
      <c r="D233" t="n">
        <v>2</v>
      </c>
      <c r="E233" t="s">
        <v>391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64</v>
      </c>
      <c r="O233" t="s">
        <v>65</v>
      </c>
      <c r="P233" t="s">
        <v>391</v>
      </c>
      <c r="Q233" t="s"/>
      <c r="R233" t="s">
        <v>89</v>
      </c>
      <c r="S233" t="s">
        <v>392</v>
      </c>
      <c r="T233" t="s">
        <v>68</v>
      </c>
      <c r="U233" t="s">
        <v>69</v>
      </c>
      <c r="V233" t="s"/>
      <c r="W233" t="s">
        <v>70</v>
      </c>
      <c r="X233" t="s"/>
      <c r="Y233" t="s">
        <v>71</v>
      </c>
      <c r="Z233">
        <f>HYPERLINK("https://hotel-media.eclerx.com/savepage/tk_1548138444527395_sr_1278.html","info")</f>
        <v/>
      </c>
      <c r="AA233" t="n">
        <v>-4959157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177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4959157</v>
      </c>
      <c r="AZ233" t="s">
        <v>393</v>
      </c>
      <c r="BA233" t="s"/>
      <c r="BB233" t="n">
        <v>1350997</v>
      </c>
      <c r="BC233" t="n">
        <v>46.2070182586948</v>
      </c>
      <c r="BD233" t="n">
        <v>46.2070182586948</v>
      </c>
    </row>
    <row r="234" spans="1:56">
      <c r="A234" t="s">
        <v>56</v>
      </c>
      <c r="B234" t="s">
        <v>57</v>
      </c>
      <c r="C234" t="s">
        <v>58</v>
      </c>
      <c r="D234" t="n">
        <v>2</v>
      </c>
      <c r="E234" t="s">
        <v>361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83</v>
      </c>
      <c r="O234" t="s">
        <v>65</v>
      </c>
      <c r="P234" t="s">
        <v>361</v>
      </c>
      <c r="Q234" t="s"/>
      <c r="R234" t="s">
        <v>97</v>
      </c>
      <c r="S234" t="s">
        <v>362</v>
      </c>
      <c r="T234" t="s">
        <v>68</v>
      </c>
      <c r="U234" t="s">
        <v>69</v>
      </c>
      <c r="V234" t="s"/>
      <c r="W234" t="s">
        <v>70</v>
      </c>
      <c r="X234" t="s"/>
      <c r="Y234" t="s">
        <v>71</v>
      </c>
      <c r="Z234">
        <f>HYPERLINK("https://hotel-media.eclerx.com/savepage/tk_15481383424199111_sr_1278.html","info")</f>
        <v/>
      </c>
      <c r="AA234" t="n">
        <v>-10132780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21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10132780</v>
      </c>
      <c r="AZ234" t="s"/>
      <c r="BA234" t="s"/>
      <c r="BB234" t="n">
        <v>58307</v>
      </c>
      <c r="BC234" t="s"/>
      <c r="BD234" t="s"/>
    </row>
    <row r="235" spans="1:56">
      <c r="A235" t="s">
        <v>56</v>
      </c>
      <c r="B235" t="s">
        <v>57</v>
      </c>
      <c r="C235" t="s">
        <v>58</v>
      </c>
      <c r="D235" t="n">
        <v>2</v>
      </c>
      <c r="E235" t="s">
        <v>307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78</v>
      </c>
      <c r="O235" t="s">
        <v>65</v>
      </c>
      <c r="P235" t="s">
        <v>307</v>
      </c>
      <c r="Q235" t="s"/>
      <c r="R235" t="s">
        <v>89</v>
      </c>
      <c r="S235" t="s">
        <v>308</v>
      </c>
      <c r="T235" t="s">
        <v>68</v>
      </c>
      <c r="U235" t="s">
        <v>69</v>
      </c>
      <c r="V235" t="s"/>
      <c r="W235" t="s">
        <v>94</v>
      </c>
      <c r="X235" t="s"/>
      <c r="Y235" t="s">
        <v>71</v>
      </c>
      <c r="Z235">
        <f>HYPERLINK("https://hotel-media.eclerx.com/savepage/tk_15481383640358114_sr_1278.html","info")</f>
        <v/>
      </c>
      <c r="AA235" t="n">
        <v>-10132756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54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10132756</v>
      </c>
      <c r="AZ235" t="s"/>
      <c r="BA235" t="s"/>
      <c r="BB235" t="n">
        <v>72661</v>
      </c>
      <c r="BC235" t="s"/>
      <c r="BD235" t="s"/>
    </row>
    <row r="236" spans="1:56">
      <c r="A236" t="s">
        <v>56</v>
      </c>
      <c r="B236" t="s">
        <v>57</v>
      </c>
      <c r="C236" t="s">
        <v>58</v>
      </c>
      <c r="D236" t="n">
        <v>2</v>
      </c>
      <c r="E236" t="s">
        <v>241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101</v>
      </c>
      <c r="O236" t="s">
        <v>65</v>
      </c>
      <c r="P236" t="s">
        <v>241</v>
      </c>
      <c r="Q236" t="s"/>
      <c r="R236" t="s">
        <v>63</v>
      </c>
      <c r="S236" t="s">
        <v>242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HYPERLINK("https://hotel-media.eclerx.com/savepage/tk_15481385035105128_sr_1278.html","info")</f>
        <v/>
      </c>
      <c r="AA236" t="n">
        <v>-2119336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267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2119336</v>
      </c>
      <c r="AZ236" t="s">
        <v>243</v>
      </c>
      <c r="BA236" t="s"/>
      <c r="BB236" t="n">
        <v>647468</v>
      </c>
      <c r="BC236" t="n">
        <v>46.21490536543801</v>
      </c>
      <c r="BD236" t="n">
        <v>46.21490536543801</v>
      </c>
    </row>
    <row r="237" spans="1:56">
      <c r="A237" t="s">
        <v>56</v>
      </c>
      <c r="B237" t="s">
        <v>57</v>
      </c>
      <c r="C237" t="s">
        <v>58</v>
      </c>
      <c r="D237" t="n">
        <v>2</v>
      </c>
      <c r="E237" t="s">
        <v>394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83</v>
      </c>
      <c r="O237" t="s">
        <v>65</v>
      </c>
      <c r="P237" t="s">
        <v>394</v>
      </c>
      <c r="Q237" t="s"/>
      <c r="R237" t="s">
        <v>63</v>
      </c>
      <c r="S237" t="s">
        <v>395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HYPERLINK("https://hotel-media.eclerx.com/savepage/tk_15481384105244968_sr_1278.html","info")</f>
        <v/>
      </c>
      <c r="AA237" t="n">
        <v>-8028263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125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8028263</v>
      </c>
      <c r="AZ237" t="s"/>
      <c r="BA237" t="s"/>
      <c r="BB237" t="n">
        <v>4041407</v>
      </c>
      <c r="BC237" t="n">
        <v>46.1915463</v>
      </c>
      <c r="BD237" t="n">
        <v>46.1915463</v>
      </c>
    </row>
    <row r="238" spans="1:56">
      <c r="A238" t="s">
        <v>56</v>
      </c>
      <c r="B238" t="s">
        <v>57</v>
      </c>
      <c r="C238" t="s">
        <v>58</v>
      </c>
      <c r="D238" t="n">
        <v>2</v>
      </c>
      <c r="E238" t="s">
        <v>88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64</v>
      </c>
      <c r="O238" t="s">
        <v>65</v>
      </c>
      <c r="P238" t="s">
        <v>88</v>
      </c>
      <c r="Q238" t="s"/>
      <c r="R238" t="s">
        <v>89</v>
      </c>
      <c r="S238" t="s">
        <v>90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HYPERLINK("https://hotel-media.eclerx.com/savepage/tk_15481383587976887_sr_1278.html","info")</f>
        <v/>
      </c>
      <c r="AA238" t="n">
        <v>-10132764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46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10132764</v>
      </c>
      <c r="AZ238" t="s"/>
      <c r="BA238" t="s"/>
      <c r="BB238" t="n">
        <v>451057</v>
      </c>
      <c r="BC238" t="s"/>
      <c r="BD238" t="s"/>
    </row>
    <row r="239" spans="1:56">
      <c r="A239" t="s">
        <v>56</v>
      </c>
      <c r="B239" t="s">
        <v>57</v>
      </c>
      <c r="C239" t="s">
        <v>58</v>
      </c>
      <c r="D239" t="n">
        <v>2</v>
      </c>
      <c r="E239" t="s">
        <v>249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121</v>
      </c>
      <c r="O239" t="s">
        <v>65</v>
      </c>
      <c r="P239" t="s">
        <v>249</v>
      </c>
      <c r="Q239" t="s"/>
      <c r="R239" t="s">
        <v>63</v>
      </c>
      <c r="S239" t="s">
        <v>250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HYPERLINK("https://hotel-media.eclerx.com/savepage/tk_15481385041678646_sr_1278.html","info")</f>
        <v/>
      </c>
      <c r="AA239" t="n">
        <v>-5148966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268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5148966</v>
      </c>
      <c r="AZ239" t="s">
        <v>251</v>
      </c>
      <c r="BA239" t="s"/>
      <c r="BB239" t="n">
        <v>253724</v>
      </c>
      <c r="BC239" t="n">
        <v>46.1925532261525</v>
      </c>
      <c r="BD239" t="n">
        <v>46.1925532261525</v>
      </c>
    </row>
    <row r="240" spans="1:56">
      <c r="A240" t="s">
        <v>56</v>
      </c>
      <c r="B240" t="s">
        <v>57</v>
      </c>
      <c r="C240" t="s">
        <v>58</v>
      </c>
      <c r="D240" t="n">
        <v>2</v>
      </c>
      <c r="E240" t="s">
        <v>151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101</v>
      </c>
      <c r="O240" t="s">
        <v>65</v>
      </c>
      <c r="P240" t="s">
        <v>151</v>
      </c>
      <c r="Q240" t="s"/>
      <c r="R240" t="s">
        <v>89</v>
      </c>
      <c r="S240" t="s">
        <v>152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HYPERLINK("https://hotel-media.eclerx.com/savepage/tk_15481384608864763_sr_1278.html","info")</f>
        <v/>
      </c>
      <c r="AA240" t="n">
        <v>-10132779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202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10132779</v>
      </c>
      <c r="AZ240" t="s"/>
      <c r="BA240" t="s"/>
      <c r="BB240" t="n">
        <v>65413</v>
      </c>
      <c r="BC240" t="s"/>
      <c r="BD240" t="s"/>
    </row>
    <row r="241" spans="1:56">
      <c r="A241" t="s">
        <v>56</v>
      </c>
      <c r="B241" t="s">
        <v>57</v>
      </c>
      <c r="C241" t="s">
        <v>58</v>
      </c>
      <c r="D241" t="n">
        <v>2</v>
      </c>
      <c r="E241" t="s">
        <v>257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64</v>
      </c>
      <c r="O241" t="s">
        <v>65</v>
      </c>
      <c r="P241" t="s">
        <v>257</v>
      </c>
      <c r="Q241" t="s"/>
      <c r="R241" t="s">
        <v>66</v>
      </c>
      <c r="S241" t="s">
        <v>258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HYPERLINK("https://hotel-media.eclerx.com/savepage/tk_154813839747889_sr_1278.html","info")</f>
        <v/>
      </c>
      <c r="AA241" t="n">
        <v>-10132778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105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10132778</v>
      </c>
      <c r="AZ241" t="s"/>
      <c r="BA241" t="s"/>
      <c r="BB241" t="n">
        <v>66344</v>
      </c>
      <c r="BC241" t="s"/>
      <c r="BD241" t="s"/>
    </row>
    <row r="242" spans="1:56">
      <c r="A242" t="s">
        <v>56</v>
      </c>
      <c r="B242" t="s">
        <v>57</v>
      </c>
      <c r="C242" t="s">
        <v>58</v>
      </c>
      <c r="D242" t="n">
        <v>2</v>
      </c>
      <c r="E242" t="s">
        <v>172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64</v>
      </c>
      <c r="O242" t="s">
        <v>65</v>
      </c>
      <c r="P242" t="s">
        <v>172</v>
      </c>
      <c r="Q242" t="s"/>
      <c r="R242" t="s">
        <v>89</v>
      </c>
      <c r="S242" t="s">
        <v>173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HYPERLINK("https://hotel-media.eclerx.com/savepage/tk_1548138356835912_sr_1278.html","info")</f>
        <v/>
      </c>
      <c r="AA242" t="n">
        <v>-10132757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43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10132757</v>
      </c>
      <c r="AZ242" t="s"/>
      <c r="BA242" t="s"/>
      <c r="BB242" t="n">
        <v>65020</v>
      </c>
      <c r="BC242" t="s"/>
      <c r="BD242" t="s"/>
    </row>
    <row r="243" spans="1:56">
      <c r="A243" t="s">
        <v>56</v>
      </c>
      <c r="B243" t="s">
        <v>57</v>
      </c>
      <c r="C243" t="s">
        <v>58</v>
      </c>
      <c r="D243" t="n">
        <v>2</v>
      </c>
      <c r="E243" t="s">
        <v>59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64</v>
      </c>
      <c r="O243" t="s">
        <v>65</v>
      </c>
      <c r="P243" t="s">
        <v>59</v>
      </c>
      <c r="Q243" t="s"/>
      <c r="R243" t="s">
        <v>66</v>
      </c>
      <c r="S243" t="s">
        <v>67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HYPERLINK("https://hotel-media.eclerx.com/savepage/tk_1548138491064381_sr_1278.html","info")</f>
        <v/>
      </c>
      <c r="AA243" t="n">
        <v>-528814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248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528814</v>
      </c>
      <c r="AZ243" t="s">
        <v>76</v>
      </c>
      <c r="BA243" t="s"/>
      <c r="BB243" t="n">
        <v>65929</v>
      </c>
      <c r="BC243" t="n">
        <v>46.2239646608926</v>
      </c>
      <c r="BD243" t="n">
        <v>46.2239646608926</v>
      </c>
    </row>
    <row r="244" spans="1:56">
      <c r="A244" t="s">
        <v>56</v>
      </c>
      <c r="B244" t="s">
        <v>57</v>
      </c>
      <c r="C244" t="s">
        <v>58</v>
      </c>
      <c r="D244" t="n">
        <v>2</v>
      </c>
      <c r="E244" t="s">
        <v>304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64</v>
      </c>
      <c r="O244" t="s">
        <v>65</v>
      </c>
      <c r="P244" t="s">
        <v>304</v>
      </c>
      <c r="Q244" t="s"/>
      <c r="R244" t="s">
        <v>89</v>
      </c>
      <c r="S244" t="s">
        <v>305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HYPERLINK("https://hotel-media.eclerx.com/savepage/tk_15481384464942126_sr_1278.html","info")</f>
        <v/>
      </c>
      <c r="AA244" t="n">
        <v>-1665709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180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1665709</v>
      </c>
      <c r="AZ244" t="s">
        <v>306</v>
      </c>
      <c r="BA244" t="s"/>
      <c r="BB244" t="n">
        <v>65049</v>
      </c>
      <c r="BC244" t="n">
        <v>46.21142265949249</v>
      </c>
      <c r="BD244" t="n">
        <v>46.21142265949249</v>
      </c>
    </row>
    <row r="245" spans="1:56">
      <c r="A245" t="s">
        <v>56</v>
      </c>
      <c r="B245" t="s">
        <v>57</v>
      </c>
      <c r="C245" t="s">
        <v>58</v>
      </c>
      <c r="D245" t="n">
        <v>2</v>
      </c>
      <c r="E245" t="s">
        <v>437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101</v>
      </c>
      <c r="O245" t="s">
        <v>65</v>
      </c>
      <c r="P245" t="s">
        <v>437</v>
      </c>
      <c r="Q245" t="s"/>
      <c r="R245" t="s">
        <v>79</v>
      </c>
      <c r="S245" t="s">
        <v>438</v>
      </c>
      <c r="T245" t="s">
        <v>68</v>
      </c>
      <c r="U245" t="s">
        <v>69</v>
      </c>
      <c r="V245" t="s"/>
      <c r="W245" t="s">
        <v>70</v>
      </c>
      <c r="X245" t="s"/>
      <c r="Y245" t="s">
        <v>71</v>
      </c>
      <c r="Z245">
        <f>HYPERLINK("https://hotel-media.eclerx.com/savepage/tk_15481384733823361_sr_1278.html","info")</f>
        <v/>
      </c>
      <c r="AA245" t="n">
        <v>-528765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221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528765</v>
      </c>
      <c r="AZ245" t="s">
        <v>439</v>
      </c>
      <c r="BA245" t="s"/>
      <c r="BB245" t="n">
        <v>65079</v>
      </c>
      <c r="BC245" t="n">
        <v>46.2280154232842</v>
      </c>
      <c r="BD245" t="n">
        <v>46.2280154232842</v>
      </c>
    </row>
    <row r="246" spans="1:56">
      <c r="A246" t="s">
        <v>56</v>
      </c>
      <c r="B246" t="s">
        <v>57</v>
      </c>
      <c r="C246" t="s">
        <v>58</v>
      </c>
      <c r="D246" t="n">
        <v>2</v>
      </c>
      <c r="E246" t="s">
        <v>270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101</v>
      </c>
      <c r="O246" t="s">
        <v>65</v>
      </c>
      <c r="P246" t="s">
        <v>270</v>
      </c>
      <c r="Q246" t="s"/>
      <c r="R246" t="s">
        <v>97</v>
      </c>
      <c r="S246" t="s">
        <v>271</v>
      </c>
      <c r="T246" t="s">
        <v>68</v>
      </c>
      <c r="U246" t="s">
        <v>69</v>
      </c>
      <c r="V246" t="s"/>
      <c r="W246" t="s">
        <v>70</v>
      </c>
      <c r="X246" t="s"/>
      <c r="Y246" t="s">
        <v>71</v>
      </c>
      <c r="Z246">
        <f>HYPERLINK("https://hotel-media.eclerx.com/savepage/tk_15481384373173554_sr_1278.html","info")</f>
        <v/>
      </c>
      <c r="AA246" t="n">
        <v>-2235675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166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2235675</v>
      </c>
      <c r="AZ246" t="s">
        <v>272</v>
      </c>
      <c r="BA246" t="s"/>
      <c r="BB246" t="n">
        <v>1483057</v>
      </c>
      <c r="BC246" t="n">
        <v>46.19577292646242</v>
      </c>
      <c r="BD246" t="n">
        <v>46.19577292646242</v>
      </c>
    </row>
    <row r="247" spans="1:56">
      <c r="A247" t="s">
        <v>56</v>
      </c>
      <c r="B247" t="s">
        <v>57</v>
      </c>
      <c r="C247" t="s">
        <v>58</v>
      </c>
      <c r="D247" t="n">
        <v>2</v>
      </c>
      <c r="E247" t="s">
        <v>254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64</v>
      </c>
      <c r="O247" t="s">
        <v>65</v>
      </c>
      <c r="P247" t="s">
        <v>254</v>
      </c>
      <c r="Q247" t="s"/>
      <c r="R247" t="s">
        <v>79</v>
      </c>
      <c r="S247" t="s">
        <v>255</v>
      </c>
      <c r="T247" t="s">
        <v>68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HYPERLINK("https://hotel-media.eclerx.com/savepage/tk_15481384858128877_sr_1278.html","info")</f>
        <v/>
      </c>
      <c r="AA247" t="n">
        <v>-528812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240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528812</v>
      </c>
      <c r="AZ247" t="s">
        <v>256</v>
      </c>
      <c r="BA247" t="s"/>
      <c r="BB247" t="n">
        <v>66527</v>
      </c>
      <c r="BC247" t="n">
        <v>46.1941824775376</v>
      </c>
      <c r="BD247" t="n">
        <v>46.1941824775376</v>
      </c>
    </row>
    <row r="248" spans="1:56">
      <c r="A248" t="s">
        <v>56</v>
      </c>
      <c r="B248" t="s">
        <v>57</v>
      </c>
      <c r="C248" t="s">
        <v>58</v>
      </c>
      <c r="D248" t="n">
        <v>2</v>
      </c>
      <c r="E248" t="s">
        <v>140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101</v>
      </c>
      <c r="O248" t="s">
        <v>65</v>
      </c>
      <c r="P248" t="s">
        <v>140</v>
      </c>
      <c r="Q248" t="s"/>
      <c r="R248" t="s">
        <v>97</v>
      </c>
      <c r="S248" t="s">
        <v>141</v>
      </c>
      <c r="T248" t="s">
        <v>68</v>
      </c>
      <c r="U248" t="s">
        <v>69</v>
      </c>
      <c r="V248" t="s"/>
      <c r="W248" t="s">
        <v>94</v>
      </c>
      <c r="X248" t="s"/>
      <c r="Y248" t="s">
        <v>71</v>
      </c>
      <c r="Z248">
        <f>HYPERLINK("https://hotel-media.eclerx.com/savepage/tk_15481384307904832_sr_1278.html","info")</f>
        <v/>
      </c>
      <c r="AA248" t="n">
        <v>-547232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156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547232</v>
      </c>
      <c r="AZ248" t="s">
        <v>142</v>
      </c>
      <c r="BA248" t="s"/>
      <c r="BB248" t="n">
        <v>71675</v>
      </c>
      <c r="BC248" t="n">
        <v>46.2064703969974</v>
      </c>
      <c r="BD248" t="n">
        <v>46.2064703969974</v>
      </c>
    </row>
    <row r="249" spans="1:56">
      <c r="A249" t="s">
        <v>56</v>
      </c>
      <c r="B249" t="s">
        <v>57</v>
      </c>
      <c r="C249" t="s">
        <v>58</v>
      </c>
      <c r="D249" t="n">
        <v>2</v>
      </c>
      <c r="E249" t="s">
        <v>434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64</v>
      </c>
      <c r="O249" t="s">
        <v>65</v>
      </c>
      <c r="P249" t="s">
        <v>434</v>
      </c>
      <c r="Q249" t="s"/>
      <c r="R249" t="s">
        <v>89</v>
      </c>
      <c r="S249" t="s">
        <v>435</v>
      </c>
      <c r="T249" t="s">
        <v>68</v>
      </c>
      <c r="U249" t="s">
        <v>69</v>
      </c>
      <c r="V249" t="s"/>
      <c r="W249" t="s">
        <v>70</v>
      </c>
      <c r="X249" t="s"/>
      <c r="Y249" t="s">
        <v>71</v>
      </c>
      <c r="Z249">
        <f>HYPERLINK("https://hotel-media.eclerx.com/savepage/tk_15481384510775735_sr_1278.html","info")</f>
        <v/>
      </c>
      <c r="AA249" t="n">
        <v>-6167280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187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6167280</v>
      </c>
      <c r="AZ249" t="s">
        <v>436</v>
      </c>
      <c r="BA249" t="s"/>
      <c r="BB249" t="n">
        <v>864775</v>
      </c>
      <c r="BC249" t="n">
        <v>46.2808567544947</v>
      </c>
      <c r="BD249" t="n">
        <v>46.2808567544947</v>
      </c>
    </row>
    <row r="250" spans="1:56">
      <c r="A250" t="s">
        <v>56</v>
      </c>
      <c r="B250" t="s">
        <v>57</v>
      </c>
      <c r="C250" t="s">
        <v>58</v>
      </c>
      <c r="D250" t="n">
        <v>2</v>
      </c>
      <c r="E250" t="s">
        <v>428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64</v>
      </c>
      <c r="O250" t="s">
        <v>65</v>
      </c>
      <c r="P250" t="s">
        <v>428</v>
      </c>
      <c r="Q250" t="s"/>
      <c r="R250" t="s">
        <v>97</v>
      </c>
      <c r="S250" t="s">
        <v>429</v>
      </c>
      <c r="T250" t="s">
        <v>68</v>
      </c>
      <c r="U250" t="s">
        <v>69</v>
      </c>
      <c r="V250" t="s"/>
      <c r="W250" t="s">
        <v>70</v>
      </c>
      <c r="X250" t="s"/>
      <c r="Y250" t="s">
        <v>71</v>
      </c>
      <c r="Z250">
        <f>HYPERLINK("https://hotel-media.eclerx.com/savepage/tk_154813843601378_sr_1278.html","info")</f>
        <v/>
      </c>
      <c r="AA250" t="n">
        <v>-2623847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164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2623847</v>
      </c>
      <c r="AZ250" t="s">
        <v>430</v>
      </c>
      <c r="BA250" t="s"/>
      <c r="BB250" t="n">
        <v>1658005</v>
      </c>
      <c r="BC250" t="n">
        <v>46.19418837332444</v>
      </c>
      <c r="BD250" t="n">
        <v>46.19418837332444</v>
      </c>
    </row>
    <row r="251" spans="1:56">
      <c r="A251" t="s">
        <v>56</v>
      </c>
      <c r="B251" t="s">
        <v>57</v>
      </c>
      <c r="C251" t="s">
        <v>58</v>
      </c>
      <c r="D251" t="n">
        <v>2</v>
      </c>
      <c r="E251" t="s">
        <v>399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64</v>
      </c>
      <c r="O251" t="s">
        <v>65</v>
      </c>
      <c r="P251" t="s">
        <v>399</v>
      </c>
      <c r="Q251" t="s"/>
      <c r="R251" t="s">
        <v>89</v>
      </c>
      <c r="S251" t="s">
        <v>400</v>
      </c>
      <c r="T251" t="s">
        <v>68</v>
      </c>
      <c r="U251" t="s">
        <v>69</v>
      </c>
      <c r="V251" t="s"/>
      <c r="W251" t="s">
        <v>70</v>
      </c>
      <c r="X251" t="s"/>
      <c r="Y251" t="s">
        <v>71</v>
      </c>
      <c r="Z251">
        <f>HYPERLINK("https://hotel-media.eclerx.com/savepage/tk_15481383601011705_sr_1278.html","info")</f>
        <v/>
      </c>
      <c r="AA251" t="n">
        <v>-528789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48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528789</v>
      </c>
      <c r="AZ251" t="s">
        <v>401</v>
      </c>
      <c r="BA251" t="s"/>
      <c r="BB251" t="n">
        <v>182039</v>
      </c>
      <c r="BC251" t="n">
        <v>46.18960002688184</v>
      </c>
      <c r="BD251" t="n">
        <v>46.18960002688184</v>
      </c>
    </row>
    <row r="252" spans="1:56">
      <c r="A252" t="s">
        <v>56</v>
      </c>
      <c r="B252" t="s">
        <v>57</v>
      </c>
      <c r="C252" t="s">
        <v>58</v>
      </c>
      <c r="D252" t="n">
        <v>2</v>
      </c>
      <c r="E252" t="s">
        <v>431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83</v>
      </c>
      <c r="O252" t="s">
        <v>65</v>
      </c>
      <c r="P252" t="s">
        <v>431</v>
      </c>
      <c r="Q252" t="s"/>
      <c r="R252" t="s">
        <v>66</v>
      </c>
      <c r="S252" t="s">
        <v>432</v>
      </c>
      <c r="T252" t="s">
        <v>68</v>
      </c>
      <c r="U252" t="s">
        <v>69</v>
      </c>
      <c r="V252" t="s"/>
      <c r="W252" t="s">
        <v>70</v>
      </c>
      <c r="X252" t="s"/>
      <c r="Y252" t="s">
        <v>71</v>
      </c>
      <c r="Z252">
        <f>HYPERLINK("https://hotel-media.eclerx.com/savepage/tk_1548138493689141_sr_1278.html","info")</f>
        <v/>
      </c>
      <c r="AA252" t="n">
        <v>-2119449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252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2119449</v>
      </c>
      <c r="AZ252" t="s">
        <v>433</v>
      </c>
      <c r="BA252" t="s"/>
      <c r="BB252" t="n">
        <v>426630</v>
      </c>
      <c r="BC252" t="n">
        <v>46.2094551723784</v>
      </c>
      <c r="BD252" t="n">
        <v>46.2094551723784</v>
      </c>
    </row>
    <row r="253" spans="1:56">
      <c r="A253" t="s">
        <v>56</v>
      </c>
      <c r="B253" t="s">
        <v>57</v>
      </c>
      <c r="C253" t="s">
        <v>58</v>
      </c>
      <c r="D253" t="n">
        <v>2</v>
      </c>
      <c r="E253" t="s">
        <v>310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64</v>
      </c>
      <c r="O253" t="s">
        <v>65</v>
      </c>
      <c r="P253" t="s">
        <v>310</v>
      </c>
      <c r="Q253" t="s"/>
      <c r="R253" t="s">
        <v>89</v>
      </c>
      <c r="S253" t="s">
        <v>311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HYPERLINK("https://hotel-media.eclerx.com/savepage/tk_1548138367302815_sr_1278.html","info")</f>
        <v/>
      </c>
      <c r="AA253" t="n">
        <v>-2119333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59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2119333</v>
      </c>
      <c r="AZ253" t="s">
        <v>312</v>
      </c>
      <c r="BA253" t="s"/>
      <c r="BB253" t="n">
        <v>1159725</v>
      </c>
      <c r="BC253" t="n">
        <v>46.19475436064452</v>
      </c>
      <c r="BD253" t="n">
        <v>46.19475436064452</v>
      </c>
    </row>
    <row r="254" spans="1:56">
      <c r="A254" t="s">
        <v>56</v>
      </c>
      <c r="B254" t="s">
        <v>57</v>
      </c>
      <c r="C254" t="s">
        <v>58</v>
      </c>
      <c r="D254" t="n">
        <v>2</v>
      </c>
      <c r="E254" t="s">
        <v>440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78</v>
      </c>
      <c r="O254" t="s">
        <v>65</v>
      </c>
      <c r="P254" t="s">
        <v>440</v>
      </c>
      <c r="Q254" t="s"/>
      <c r="R254" t="s">
        <v>79</v>
      </c>
      <c r="S254" t="s">
        <v>441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HYPERLINK("https://hotel-media.eclerx.com/savepage/tk_1548138375822814_sr_1278.html","info")</f>
        <v/>
      </c>
      <c r="AA254" t="n">
        <v>-763144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72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763144</v>
      </c>
      <c r="AZ254" t="s">
        <v>442</v>
      </c>
      <c r="BA254" t="s"/>
      <c r="BB254" t="n">
        <v>65316</v>
      </c>
      <c r="BC254" t="n">
        <v>46.23628116851795</v>
      </c>
      <c r="BD254" t="n">
        <v>46.23628116851795</v>
      </c>
    </row>
    <row r="255" spans="1:56">
      <c r="A255" t="s">
        <v>56</v>
      </c>
      <c r="B255" t="s">
        <v>57</v>
      </c>
      <c r="C255" t="s">
        <v>58</v>
      </c>
      <c r="D255" t="n">
        <v>2</v>
      </c>
      <c r="E255" t="s">
        <v>366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/>
      <c r="O255" t="s">
        <v>65</v>
      </c>
      <c r="P255" t="s">
        <v>366</v>
      </c>
      <c r="Q255" t="s"/>
      <c r="R255" t="s">
        <v>63</v>
      </c>
      <c r="S255" t="s"/>
      <c r="T255" t="s"/>
      <c r="U255" t="s">
        <v>69</v>
      </c>
      <c r="V255" t="s"/>
      <c r="W255" t="s">
        <v>70</v>
      </c>
      <c r="X255" t="s"/>
      <c r="Y255" t="s">
        <v>71</v>
      </c>
      <c r="Z255">
        <f>HYPERLINK("https://hotel-media.eclerx.com/savepage/tk_15481385126769361_sr_1278.html","info")</f>
        <v/>
      </c>
      <c r="AA255" t="n">
        <v>-10132752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281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10132752</v>
      </c>
      <c r="AZ255" t="s"/>
      <c r="BA255" t="s"/>
      <c r="BB255" t="n">
        <v>2113858</v>
      </c>
      <c r="BC255" t="s"/>
      <c r="BD255" t="s"/>
    </row>
    <row r="256" spans="1:56">
      <c r="A256" t="s">
        <v>56</v>
      </c>
      <c r="B256" t="s">
        <v>57</v>
      </c>
      <c r="C256" t="s">
        <v>58</v>
      </c>
      <c r="D256" t="n">
        <v>2</v>
      </c>
      <c r="E256" t="s">
        <v>423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64</v>
      </c>
      <c r="O256" t="s">
        <v>65</v>
      </c>
      <c r="P256" t="s">
        <v>423</v>
      </c>
      <c r="Q256" t="s"/>
      <c r="R256" t="s">
        <v>89</v>
      </c>
      <c r="S256" t="s">
        <v>424</v>
      </c>
      <c r="T256" t="s">
        <v>68</v>
      </c>
      <c r="U256" t="s">
        <v>69</v>
      </c>
      <c r="V256" t="s"/>
      <c r="W256" t="s">
        <v>70</v>
      </c>
      <c r="X256" t="s"/>
      <c r="Y256" t="s">
        <v>71</v>
      </c>
      <c r="Z256">
        <f>HYPERLINK("https://hotel-media.eclerx.com/savepage/tk_15481384530482113_sr_1278.html","info")</f>
        <v/>
      </c>
      <c r="AA256" t="n">
        <v>-6658250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190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6658250</v>
      </c>
      <c r="AZ256" t="s"/>
      <c r="BA256" t="s"/>
      <c r="BB256" t="n">
        <v>3222759</v>
      </c>
      <c r="BC256" t="n">
        <v>46.210559</v>
      </c>
      <c r="BD256" t="n">
        <v>46.210559</v>
      </c>
    </row>
    <row r="257" spans="1:56">
      <c r="A257" t="s">
        <v>56</v>
      </c>
      <c r="B257" t="s">
        <v>57</v>
      </c>
      <c r="C257" t="s">
        <v>58</v>
      </c>
      <c r="D257" t="n">
        <v>2</v>
      </c>
      <c r="E257" t="s">
        <v>370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83</v>
      </c>
      <c r="O257" t="s">
        <v>65</v>
      </c>
      <c r="P257" t="s">
        <v>370</v>
      </c>
      <c r="Q257" t="s"/>
      <c r="R257" t="s">
        <v>63</v>
      </c>
      <c r="S257" t="s">
        <v>371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HYPERLINK("https://hotel-media.eclerx.com/savepage/tk_15481384995834167_sr_1278.html","info")</f>
        <v/>
      </c>
      <c r="AA257" t="n">
        <v>-3004389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261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3004389</v>
      </c>
      <c r="AZ257" t="s">
        <v>372</v>
      </c>
      <c r="BA257" t="s"/>
      <c r="BB257" t="n">
        <v>1837966</v>
      </c>
      <c r="BC257" t="n">
        <v>46.2006003</v>
      </c>
      <c r="BD257" t="n">
        <v>46.2006003</v>
      </c>
    </row>
    <row r="258" spans="1:56">
      <c r="A258" t="s">
        <v>56</v>
      </c>
      <c r="B258" t="s">
        <v>57</v>
      </c>
      <c r="C258" t="s">
        <v>58</v>
      </c>
      <c r="D258" t="n">
        <v>2</v>
      </c>
      <c r="E258" t="s">
        <v>443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83</v>
      </c>
      <c r="O258" t="s">
        <v>65</v>
      </c>
      <c r="P258" t="s">
        <v>443</v>
      </c>
      <c r="Q258" t="s"/>
      <c r="R258" t="s">
        <v>63</v>
      </c>
      <c r="S258" t="s">
        <v>444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HYPERLINK("https://hotel-media.eclerx.com/savepage/tk_15481384222825553_sr_1278.html","info")</f>
        <v/>
      </c>
      <c r="AA258" t="n">
        <v>-8165306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143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8165306</v>
      </c>
      <c r="AZ258" t="s"/>
      <c r="BA258" t="s"/>
      <c r="BB258" t="n">
        <v>4002939</v>
      </c>
      <c r="BC258" t="n">
        <v>46.206704</v>
      </c>
      <c r="BD258" t="n">
        <v>46.206704</v>
      </c>
    </row>
    <row r="259" spans="1:56">
      <c r="A259" t="s">
        <v>56</v>
      </c>
      <c r="B259" t="s">
        <v>57</v>
      </c>
      <c r="C259" t="s">
        <v>58</v>
      </c>
      <c r="D259" t="n">
        <v>2</v>
      </c>
      <c r="E259" t="s">
        <v>350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64</v>
      </c>
      <c r="O259" t="s">
        <v>65</v>
      </c>
      <c r="P259" t="s">
        <v>350</v>
      </c>
      <c r="Q259" t="s"/>
      <c r="R259" t="s">
        <v>79</v>
      </c>
      <c r="S259" t="s">
        <v>351</v>
      </c>
      <c r="T259" t="s">
        <v>68</v>
      </c>
      <c r="U259" t="s">
        <v>69</v>
      </c>
      <c r="V259" t="s"/>
      <c r="W259" t="s">
        <v>70</v>
      </c>
      <c r="X259" t="s"/>
      <c r="Y259" t="s">
        <v>71</v>
      </c>
      <c r="Z259">
        <f>HYPERLINK("https://hotel-media.eclerx.com/savepage/tk_15481383732058322_sr_1278.html","info")</f>
        <v/>
      </c>
      <c r="AA259" t="n">
        <v>-2119380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68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2119380</v>
      </c>
      <c r="AZ259" t="s">
        <v>352</v>
      </c>
      <c r="BA259" t="s"/>
      <c r="BB259" t="n">
        <v>65329</v>
      </c>
      <c r="BC259" t="n">
        <v>46.21117951159994</v>
      </c>
      <c r="BD259" t="n">
        <v>46.21117951159994</v>
      </c>
    </row>
    <row r="260" spans="1:56">
      <c r="A260" t="s">
        <v>56</v>
      </c>
      <c r="B260" t="s">
        <v>57</v>
      </c>
      <c r="C260" t="s">
        <v>58</v>
      </c>
      <c r="D260" t="n">
        <v>2</v>
      </c>
      <c r="E260" t="s">
        <v>128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64</v>
      </c>
      <c r="O260" t="s">
        <v>65</v>
      </c>
      <c r="P260" t="s">
        <v>128</v>
      </c>
      <c r="Q260" t="s"/>
      <c r="R260" t="s">
        <v>129</v>
      </c>
      <c r="S260" t="s">
        <v>130</v>
      </c>
      <c r="T260" t="s">
        <v>68</v>
      </c>
      <c r="U260" t="s">
        <v>69</v>
      </c>
      <c r="V260" t="s"/>
      <c r="W260" t="s">
        <v>94</v>
      </c>
      <c r="X260" t="s"/>
      <c r="Y260" t="s">
        <v>71</v>
      </c>
      <c r="Z260">
        <f>HYPERLINK("https://hotel-media.eclerx.com/savepage/tk_15481383306387424_sr_1278.html","info")</f>
        <v/>
      </c>
      <c r="AA260" t="n">
        <v>-528807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3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528807</v>
      </c>
      <c r="AZ260" t="s">
        <v>131</v>
      </c>
      <c r="BA260" t="s"/>
      <c r="BB260" t="n">
        <v>65338</v>
      </c>
      <c r="BC260" t="n">
        <v>46.2069149680379</v>
      </c>
      <c r="BD260" t="n">
        <v>46.2069149680379</v>
      </c>
    </row>
    <row r="261" spans="1:56">
      <c r="A261" t="s">
        <v>56</v>
      </c>
      <c r="B261" t="s">
        <v>57</v>
      </c>
      <c r="C261" t="s">
        <v>58</v>
      </c>
      <c r="D261" t="n">
        <v>2</v>
      </c>
      <c r="E261" t="s">
        <v>386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/>
      <c r="O261" t="s">
        <v>65</v>
      </c>
      <c r="P261" t="s">
        <v>386</v>
      </c>
      <c r="Q261" t="s"/>
      <c r="R261" t="s">
        <v>63</v>
      </c>
      <c r="S261" t="s"/>
      <c r="T261" t="s"/>
      <c r="U261" t="s">
        <v>69</v>
      </c>
      <c r="V261" t="s"/>
      <c r="W261" t="s">
        <v>70</v>
      </c>
      <c r="X261" t="s"/>
      <c r="Y261" t="s">
        <v>71</v>
      </c>
      <c r="Z261">
        <f>HYPERLINK("https://hotel-media.eclerx.com/savepage/tk_15481384118328407_sr_1278.html","info")</f>
        <v/>
      </c>
      <c r="AA261" t="n">
        <v>-10132743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127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10132743</v>
      </c>
      <c r="AZ261" t="s"/>
      <c r="BA261" t="s"/>
      <c r="BB261" t="n">
        <v>4167345</v>
      </c>
      <c r="BC261" t="s"/>
      <c r="BD261" t="s"/>
    </row>
    <row r="262" spans="1:56">
      <c r="A262" t="s">
        <v>56</v>
      </c>
      <c r="B262" t="s">
        <v>57</v>
      </c>
      <c r="C262" t="s">
        <v>58</v>
      </c>
      <c r="D262" t="n">
        <v>2</v>
      </c>
      <c r="E262" t="s">
        <v>414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101</v>
      </c>
      <c r="O262" t="s">
        <v>65</v>
      </c>
      <c r="P262" t="s">
        <v>414</v>
      </c>
      <c r="Q262" t="s"/>
      <c r="R262" t="s">
        <v>129</v>
      </c>
      <c r="S262" t="s">
        <v>231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HYPERLINK("https://hotel-media.eclerx.com/savepage/tk_15481383299793239_sr_1278.html","info")</f>
        <v/>
      </c>
      <c r="AA262" t="n">
        <v>-5148955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2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5148955</v>
      </c>
      <c r="AZ262" t="s">
        <v>415</v>
      </c>
      <c r="BA262" t="s"/>
      <c r="BB262" t="n">
        <v>549529</v>
      </c>
      <c r="BC262" t="n">
        <v>46.2205154531122</v>
      </c>
      <c r="BD262" t="n">
        <v>46.2205154531122</v>
      </c>
    </row>
    <row r="263" spans="1:56">
      <c r="A263" t="s">
        <v>56</v>
      </c>
      <c r="B263" t="s">
        <v>57</v>
      </c>
      <c r="C263" t="s">
        <v>58</v>
      </c>
      <c r="D263" t="n">
        <v>2</v>
      </c>
      <c r="E263" t="s">
        <v>276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78</v>
      </c>
      <c r="O263" t="s">
        <v>65</v>
      </c>
      <c r="P263" t="s">
        <v>276</v>
      </c>
      <c r="Q263" t="s"/>
      <c r="R263" t="s">
        <v>79</v>
      </c>
      <c r="S263" t="s">
        <v>277</v>
      </c>
      <c r="T263" t="s">
        <v>68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HYPERLINK("https://hotel-media.eclerx.com/savepage/tk_15481384792659287_sr_1278.html","info")</f>
        <v/>
      </c>
      <c r="AA263" t="n">
        <v>-528826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230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528826</v>
      </c>
      <c r="AZ263" t="s">
        <v>278</v>
      </c>
      <c r="BA263" t="s"/>
      <c r="BB263" t="n">
        <v>79900</v>
      </c>
      <c r="BC263" t="n">
        <v>46.2019929298228</v>
      </c>
      <c r="BD263" t="n">
        <v>46.2019929298228</v>
      </c>
    </row>
    <row r="264" spans="1:56">
      <c r="A264" t="s">
        <v>56</v>
      </c>
      <c r="B264" t="s">
        <v>57</v>
      </c>
      <c r="C264" t="s">
        <v>58</v>
      </c>
      <c r="D264" t="n">
        <v>2</v>
      </c>
      <c r="E264" t="s">
        <v>329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64</v>
      </c>
      <c r="O264" t="s">
        <v>65</v>
      </c>
      <c r="P264" t="s">
        <v>329</v>
      </c>
      <c r="Q264" t="s"/>
      <c r="R264" t="s">
        <v>89</v>
      </c>
      <c r="S264" t="s">
        <v>330</v>
      </c>
      <c r="T264" t="s">
        <v>68</v>
      </c>
      <c r="U264" t="s">
        <v>69</v>
      </c>
      <c r="V264" t="s"/>
      <c r="W264" t="s">
        <v>94</v>
      </c>
      <c r="X264" t="s"/>
      <c r="Y264" t="s">
        <v>71</v>
      </c>
      <c r="Z264">
        <f>HYPERLINK("https://hotel-media.eclerx.com/savepage/tk_15481383653401752_sr_1278.html","info")</f>
        <v/>
      </c>
      <c r="AA264" t="n">
        <v>-528798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56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528798</v>
      </c>
      <c r="AZ264" t="s">
        <v>331</v>
      </c>
      <c r="BA264" t="s"/>
      <c r="BB264" t="n">
        <v>65300</v>
      </c>
      <c r="BC264" t="n">
        <v>46.22199483951387</v>
      </c>
      <c r="BD264" t="n">
        <v>46.22199483951387</v>
      </c>
    </row>
    <row r="265" spans="1:56">
      <c r="A265" t="s">
        <v>56</v>
      </c>
      <c r="B265" t="s">
        <v>57</v>
      </c>
      <c r="C265" t="s">
        <v>58</v>
      </c>
      <c r="D265" t="n">
        <v>2</v>
      </c>
      <c r="E265" t="s">
        <v>233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101</v>
      </c>
      <c r="O265" t="s">
        <v>65</v>
      </c>
      <c r="P265" t="s">
        <v>233</v>
      </c>
      <c r="Q265" t="s"/>
      <c r="R265" t="s">
        <v>97</v>
      </c>
      <c r="S265" t="s">
        <v>234</v>
      </c>
      <c r="T265" t="s">
        <v>68</v>
      </c>
      <c r="U265" t="s">
        <v>69</v>
      </c>
      <c r="V265" t="s"/>
      <c r="W265" t="s">
        <v>94</v>
      </c>
      <c r="X265" t="s"/>
      <c r="Y265" t="s">
        <v>71</v>
      </c>
      <c r="Z265">
        <f>HYPERLINK("https://hotel-media.eclerx.com/savepage/tk_15481384314413834_sr_1278.html","info")</f>
        <v/>
      </c>
      <c r="AA265" t="n">
        <v>-3080168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157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3080168</v>
      </c>
      <c r="AZ265" t="s">
        <v>235</v>
      </c>
      <c r="BA265" t="s"/>
      <c r="BB265" t="n">
        <v>48621</v>
      </c>
      <c r="BC265" t="n">
        <v>46.20296196485506</v>
      </c>
      <c r="BD265" t="n">
        <v>46.20296196485506</v>
      </c>
    </row>
    <row r="266" spans="1:56">
      <c r="A266" t="s">
        <v>56</v>
      </c>
      <c r="B266" t="s">
        <v>57</v>
      </c>
      <c r="C266" t="s">
        <v>58</v>
      </c>
      <c r="D266" t="n">
        <v>2</v>
      </c>
      <c r="E266" t="s">
        <v>252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83</v>
      </c>
      <c r="O266" t="s">
        <v>65</v>
      </c>
      <c r="P266" t="s">
        <v>252</v>
      </c>
      <c r="Q266" t="s"/>
      <c r="R266" t="s">
        <v>63</v>
      </c>
      <c r="S266" t="s">
        <v>253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HYPERLINK("https://hotel-media.eclerx.com/savepage/tk_1548138409228748_sr_1278.html","info")</f>
        <v/>
      </c>
      <c r="AA266" t="n">
        <v>-6589848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123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6589848</v>
      </c>
      <c r="AZ266" t="s"/>
      <c r="BA266" t="s"/>
      <c r="BB266" t="n">
        <v>3319238</v>
      </c>
      <c r="BC266" t="n">
        <v>46.179567</v>
      </c>
      <c r="BD266" t="n">
        <v>46.179567</v>
      </c>
    </row>
    <row r="267" spans="1:56">
      <c r="A267" t="s">
        <v>56</v>
      </c>
      <c r="B267" t="s">
        <v>57</v>
      </c>
      <c r="C267" t="s">
        <v>58</v>
      </c>
      <c r="D267" t="n">
        <v>2</v>
      </c>
      <c r="E267" t="s">
        <v>317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101</v>
      </c>
      <c r="O267" t="s">
        <v>65</v>
      </c>
      <c r="P267" t="s">
        <v>317</v>
      </c>
      <c r="Q267" t="s"/>
      <c r="R267" t="s">
        <v>79</v>
      </c>
      <c r="S267" t="s">
        <v>318</v>
      </c>
      <c r="T267" t="s">
        <v>68</v>
      </c>
      <c r="U267" t="s">
        <v>69</v>
      </c>
      <c r="V267" t="s"/>
      <c r="W267" t="s">
        <v>94</v>
      </c>
      <c r="X267" t="s"/>
      <c r="Y267" t="s">
        <v>71</v>
      </c>
      <c r="Z267">
        <f>HYPERLINK("https://hotel-media.eclerx.com/savepage/tk_15481383764810698_sr_1278.html","info")</f>
        <v/>
      </c>
      <c r="AA267" t="n">
        <v>-5148949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73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5148949</v>
      </c>
      <c r="AZ267" t="s">
        <v>319</v>
      </c>
      <c r="BA267" t="s"/>
      <c r="BB267" t="n">
        <v>65484</v>
      </c>
      <c r="BC267" t="n">
        <v>46.2071934031828</v>
      </c>
      <c r="BD267" t="n">
        <v>46.2071934031828</v>
      </c>
    </row>
    <row r="268" spans="1:56">
      <c r="A268" t="s">
        <v>56</v>
      </c>
      <c r="B268" t="s">
        <v>57</v>
      </c>
      <c r="C268" t="s">
        <v>58</v>
      </c>
      <c r="D268" t="n">
        <v>2</v>
      </c>
      <c r="E268" t="s">
        <v>425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101</v>
      </c>
      <c r="O268" t="s">
        <v>65</v>
      </c>
      <c r="P268" t="s">
        <v>425</v>
      </c>
      <c r="Q268" t="s"/>
      <c r="R268" t="s">
        <v>79</v>
      </c>
      <c r="S268" t="s">
        <v>426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HYPERLINK("https://hotel-media.eclerx.com/savepage/tk_15481383725543733_sr_1278.html","info")</f>
        <v/>
      </c>
      <c r="AA268" t="n">
        <v>-528763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67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528763</v>
      </c>
      <c r="AZ268" t="s">
        <v>427</v>
      </c>
      <c r="BA268" t="s"/>
      <c r="BB268" t="n">
        <v>182065</v>
      </c>
      <c r="BC268" t="n">
        <v>46.2269020964823</v>
      </c>
      <c r="BD268" t="n">
        <v>46.2269020964823</v>
      </c>
    </row>
    <row r="269" spans="1:56">
      <c r="A269" t="s">
        <v>56</v>
      </c>
      <c r="B269" t="s">
        <v>57</v>
      </c>
      <c r="C269" t="s">
        <v>58</v>
      </c>
      <c r="D269" t="n">
        <v>2</v>
      </c>
      <c r="E269" t="s">
        <v>445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83</v>
      </c>
      <c r="O269" t="s">
        <v>65</v>
      </c>
      <c r="P269" t="s">
        <v>445</v>
      </c>
      <c r="Q269" t="s"/>
      <c r="R269" t="s">
        <v>63</v>
      </c>
      <c r="S269" t="s">
        <v>446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HYPERLINK("https://hotel-media.eclerx.com/savepage/tk_15481384216261659_sr_1278.html","info")</f>
        <v/>
      </c>
      <c r="AA269" t="n">
        <v>-4624891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142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4624891</v>
      </c>
      <c r="AZ269" t="s">
        <v>447</v>
      </c>
      <c r="BA269" t="s"/>
      <c r="BB269" t="n">
        <v>2696927</v>
      </c>
      <c r="BC269" t="n">
        <v>46.1915</v>
      </c>
      <c r="BD269" t="n">
        <v>46.1915</v>
      </c>
    </row>
    <row r="270" spans="1:56">
      <c r="A270" t="s">
        <v>56</v>
      </c>
      <c r="B270" t="s">
        <v>57</v>
      </c>
      <c r="C270" t="s">
        <v>58</v>
      </c>
      <c r="D270" t="n">
        <v>2</v>
      </c>
      <c r="E270" t="s">
        <v>155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64</v>
      </c>
      <c r="O270" t="s">
        <v>65</v>
      </c>
      <c r="P270" t="s">
        <v>155</v>
      </c>
      <c r="Q270" t="s"/>
      <c r="R270" t="s">
        <v>89</v>
      </c>
      <c r="S270" t="s">
        <v>156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HYPERLINK("https://hotel-media.eclerx.com/savepage/tk_15481383561768339_sr_1278.html","info")</f>
        <v/>
      </c>
      <c r="AA270" t="n">
        <v>-10132763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42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10132763</v>
      </c>
      <c r="AZ270" t="s"/>
      <c r="BA270" t="s"/>
      <c r="BB270" t="n">
        <v>2150443</v>
      </c>
      <c r="BC270" t="s"/>
      <c r="BD270" t="s"/>
    </row>
    <row r="271" spans="1:56">
      <c r="A271" t="s">
        <v>56</v>
      </c>
      <c r="B271" t="s">
        <v>57</v>
      </c>
      <c r="C271" t="s">
        <v>58</v>
      </c>
      <c r="D271" t="n">
        <v>2</v>
      </c>
      <c r="E271" t="s">
        <v>348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83</v>
      </c>
      <c r="O271" t="s">
        <v>65</v>
      </c>
      <c r="P271" t="s">
        <v>348</v>
      </c>
      <c r="Q271" t="s"/>
      <c r="R271" t="s">
        <v>63</v>
      </c>
      <c r="S271" t="s">
        <v>349</v>
      </c>
      <c r="T271" t="s">
        <v>68</v>
      </c>
      <c r="U271" t="s">
        <v>69</v>
      </c>
      <c r="V271" t="s"/>
      <c r="W271" t="s">
        <v>70</v>
      </c>
      <c r="X271" t="s"/>
      <c r="Y271" t="s">
        <v>71</v>
      </c>
      <c r="Z271">
        <f>HYPERLINK("https://hotel-media.eclerx.com/savepage/tk_15481384040091794_sr_1278.html","info")</f>
        <v/>
      </c>
      <c r="AA271" t="n">
        <v>-10132741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115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10132741</v>
      </c>
      <c r="AZ271" t="s"/>
      <c r="BA271" t="s"/>
      <c r="BB271" t="n">
        <v>3048770</v>
      </c>
      <c r="BC271" t="s"/>
      <c r="BD271" t="s"/>
    </row>
    <row r="272" spans="1:56">
      <c r="A272" t="s">
        <v>56</v>
      </c>
      <c r="B272" t="s">
        <v>57</v>
      </c>
      <c r="C272" t="s">
        <v>58</v>
      </c>
      <c r="D272" t="n">
        <v>2</v>
      </c>
      <c r="E272" t="s">
        <v>416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64</v>
      </c>
      <c r="O272" t="s">
        <v>65</v>
      </c>
      <c r="P272" t="s">
        <v>416</v>
      </c>
      <c r="Q272" t="s"/>
      <c r="R272" t="s">
        <v>89</v>
      </c>
      <c r="S272" t="s">
        <v>417</v>
      </c>
      <c r="T272" t="s">
        <v>68</v>
      </c>
      <c r="U272" t="s">
        <v>69</v>
      </c>
      <c r="V272" t="s"/>
      <c r="W272" t="s">
        <v>94</v>
      </c>
      <c r="X272" t="s"/>
      <c r="Y272" t="s">
        <v>71</v>
      </c>
      <c r="Z272">
        <f>HYPERLINK("https://hotel-media.eclerx.com/savepage/tk_15481383712355754_sr_1278.html","info")</f>
        <v/>
      </c>
      <c r="AA272" t="n">
        <v>-10132751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65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10132751</v>
      </c>
      <c r="AZ272" t="s"/>
      <c r="BA272" t="s"/>
      <c r="BB272" t="n">
        <v>1135903</v>
      </c>
      <c r="BC272" t="s"/>
      <c r="BD272" t="s"/>
    </row>
    <row r="273" spans="1:56">
      <c r="A273" t="s">
        <v>56</v>
      </c>
      <c r="B273" t="s">
        <v>57</v>
      </c>
      <c r="C273" t="s">
        <v>58</v>
      </c>
      <c r="D273" t="n">
        <v>2</v>
      </c>
      <c r="E273" t="s">
        <v>353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78</v>
      </c>
      <c r="O273" t="s">
        <v>65</v>
      </c>
      <c r="P273" t="s">
        <v>353</v>
      </c>
      <c r="Q273" t="s"/>
      <c r="R273" t="s">
        <v>79</v>
      </c>
      <c r="S273" t="s">
        <v>354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HYPERLINK("https://hotel-media.eclerx.com/savepage/tk_15481384831977453_sr_1278.html","info")</f>
        <v/>
      </c>
      <c r="AA273" t="n">
        <v>-528785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236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528785</v>
      </c>
      <c r="AZ273" t="s">
        <v>355</v>
      </c>
      <c r="BA273" t="s"/>
      <c r="BB273" t="n">
        <v>79857</v>
      </c>
      <c r="BC273" t="n">
        <v>46.20981897719361</v>
      </c>
      <c r="BD273" t="n">
        <v>46.20981897719361</v>
      </c>
    </row>
    <row r="274" spans="1:56">
      <c r="A274" t="s">
        <v>56</v>
      </c>
      <c r="B274" t="s">
        <v>57</v>
      </c>
      <c r="C274" t="s">
        <v>58</v>
      </c>
      <c r="D274" t="n">
        <v>2</v>
      </c>
      <c r="E274" t="s">
        <v>440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78</v>
      </c>
      <c r="O274" t="s">
        <v>65</v>
      </c>
      <c r="P274" t="s">
        <v>440</v>
      </c>
      <c r="Q274" t="s"/>
      <c r="R274" t="s">
        <v>79</v>
      </c>
      <c r="S274" t="s">
        <v>441</v>
      </c>
      <c r="T274" t="s">
        <v>68</v>
      </c>
      <c r="U274" t="s">
        <v>69</v>
      </c>
      <c r="V274" t="s"/>
      <c r="W274" t="s">
        <v>70</v>
      </c>
      <c r="X274" t="s"/>
      <c r="Y274" t="s">
        <v>71</v>
      </c>
      <c r="Z274">
        <f>HYPERLINK("https://hotel-media.eclerx.com/savepage/tk_15481384740393448_sr_1278.html","info")</f>
        <v/>
      </c>
      <c r="AA274" t="n">
        <v>-763144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222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763144</v>
      </c>
      <c r="AZ274" t="s">
        <v>442</v>
      </c>
      <c r="BA274" t="s"/>
      <c r="BB274" t="n">
        <v>65316</v>
      </c>
      <c r="BC274" t="n">
        <v>46.23628116851795</v>
      </c>
      <c r="BD274" t="n">
        <v>46.23628116851795</v>
      </c>
    </row>
    <row r="275" spans="1:56">
      <c r="A275" t="s">
        <v>56</v>
      </c>
      <c r="B275" t="s">
        <v>57</v>
      </c>
      <c r="C275" t="s">
        <v>58</v>
      </c>
      <c r="D275" t="n">
        <v>2</v>
      </c>
      <c r="E275" t="s">
        <v>125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78</v>
      </c>
      <c r="O275" t="s">
        <v>65</v>
      </c>
      <c r="P275" t="s">
        <v>125</v>
      </c>
      <c r="Q275" t="s"/>
      <c r="R275" t="s">
        <v>97</v>
      </c>
      <c r="S275" t="s">
        <v>126</v>
      </c>
      <c r="T275" t="s">
        <v>68</v>
      </c>
      <c r="U275" t="s">
        <v>69</v>
      </c>
      <c r="V275" t="s"/>
      <c r="W275" t="s">
        <v>70</v>
      </c>
      <c r="X275" t="s"/>
      <c r="Y275" t="s">
        <v>71</v>
      </c>
      <c r="Z275">
        <f>HYPERLINK("https://hotel-media.eclerx.com/savepage/tk_15481384353613133_sr_1278.html","info")</f>
        <v/>
      </c>
      <c r="AA275" t="n">
        <v>-528802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163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528802</v>
      </c>
      <c r="AZ275" t="s">
        <v>127</v>
      </c>
      <c r="BA275" t="s"/>
      <c r="BB275" t="n">
        <v>182085</v>
      </c>
      <c r="BC275" t="n">
        <v>46.2083377568079</v>
      </c>
      <c r="BD275" t="n">
        <v>46.2083377568079</v>
      </c>
    </row>
    <row r="276" spans="1:56">
      <c r="A276" t="s">
        <v>56</v>
      </c>
      <c r="B276" t="s">
        <v>57</v>
      </c>
      <c r="C276" t="s">
        <v>58</v>
      </c>
      <c r="D276" t="n">
        <v>2</v>
      </c>
      <c r="E276" t="s">
        <v>437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101</v>
      </c>
      <c r="O276" t="s">
        <v>65</v>
      </c>
      <c r="P276" t="s">
        <v>437</v>
      </c>
      <c r="Q276" t="s"/>
      <c r="R276" t="s">
        <v>79</v>
      </c>
      <c r="S276" t="s">
        <v>438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HYPERLINK("https://hotel-media.eclerx.com/savepage/tk_15481383751675868_sr_1278.html","info")</f>
        <v/>
      </c>
      <c r="AA276" t="n">
        <v>-528765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71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528765</v>
      </c>
      <c r="AZ276" t="s">
        <v>439</v>
      </c>
      <c r="BA276" t="s"/>
      <c r="BB276" t="n">
        <v>65079</v>
      </c>
      <c r="BC276" t="n">
        <v>46.2280154232842</v>
      </c>
      <c r="BD276" t="n">
        <v>46.2280154232842</v>
      </c>
    </row>
    <row r="277" spans="1:56">
      <c r="A277" t="s">
        <v>56</v>
      </c>
      <c r="B277" t="s">
        <v>57</v>
      </c>
      <c r="C277" t="s">
        <v>58</v>
      </c>
      <c r="D277" t="n">
        <v>2</v>
      </c>
      <c r="E277" t="s">
        <v>323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/>
      <c r="O277" t="s">
        <v>65</v>
      </c>
      <c r="P277" t="s">
        <v>323</v>
      </c>
      <c r="Q277" t="s"/>
      <c r="R277" t="s">
        <v>97</v>
      </c>
      <c r="S277" t="s"/>
      <c r="T277" t="s"/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HYPERLINK("https://hotel-media.eclerx.com/savepage/tk_15481383430679343_sr_1278.html","info")</f>
        <v/>
      </c>
      <c r="AA277" t="n">
        <v>-10132759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22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10132759</v>
      </c>
      <c r="AZ277" t="s"/>
      <c r="BA277" t="s"/>
      <c r="BB277" t="n">
        <v>841160</v>
      </c>
      <c r="BC277" t="s"/>
      <c r="BD277" t="s"/>
    </row>
    <row r="278" spans="1:56">
      <c r="A278" t="s">
        <v>56</v>
      </c>
      <c r="B278" t="s">
        <v>57</v>
      </c>
      <c r="C278" t="s">
        <v>58</v>
      </c>
      <c r="D278" t="n">
        <v>2</v>
      </c>
      <c r="E278" t="s">
        <v>411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78</v>
      </c>
      <c r="O278" t="s">
        <v>65</v>
      </c>
      <c r="P278" t="s">
        <v>411</v>
      </c>
      <c r="Q278" t="s"/>
      <c r="R278" t="s">
        <v>79</v>
      </c>
      <c r="S278" t="s">
        <v>412</v>
      </c>
      <c r="T278" t="s">
        <v>68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HYPERLINK("https://hotel-media.eclerx.com/savepage/tk_15481383843511105_sr_1278.html","info")</f>
        <v/>
      </c>
      <c r="AA278" t="n">
        <v>-528792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85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528792</v>
      </c>
      <c r="AZ278" t="s">
        <v>413</v>
      </c>
      <c r="BA278" t="s"/>
      <c r="BB278" t="n">
        <v>65250</v>
      </c>
      <c r="BC278" t="n">
        <v>46.2075006083217</v>
      </c>
      <c r="BD278" t="n">
        <v>46.2075006083217</v>
      </c>
    </row>
    <row r="279" spans="1:56">
      <c r="A279" t="s">
        <v>56</v>
      </c>
      <c r="B279" t="s">
        <v>57</v>
      </c>
      <c r="C279" t="s">
        <v>58</v>
      </c>
      <c r="D279" t="n">
        <v>2</v>
      </c>
      <c r="E279" t="s">
        <v>325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78</v>
      </c>
      <c r="O279" t="s">
        <v>65</v>
      </c>
      <c r="P279" t="s">
        <v>325</v>
      </c>
      <c r="Q279" t="s"/>
      <c r="R279" t="s">
        <v>89</v>
      </c>
      <c r="S279" t="s">
        <v>326</v>
      </c>
      <c r="T279" t="s">
        <v>68</v>
      </c>
      <c r="U279" t="s">
        <v>69</v>
      </c>
      <c r="V279" t="s"/>
      <c r="W279" t="s">
        <v>94</v>
      </c>
      <c r="X279" t="s"/>
      <c r="Y279" t="s">
        <v>71</v>
      </c>
      <c r="Z279">
        <f>HYPERLINK("https://hotel-media.eclerx.com/savepage/tk_15481384432216089_sr_1278.html","info")</f>
        <v/>
      </c>
      <c r="AA279" t="n">
        <v>-547257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175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547257</v>
      </c>
      <c r="AZ279" t="s">
        <v>327</v>
      </c>
      <c r="BA279" t="s"/>
      <c r="BB279" t="n">
        <v>65047</v>
      </c>
      <c r="BC279" t="n">
        <v>46.21262724653419</v>
      </c>
      <c r="BD279" t="n">
        <v>46.21262724653419</v>
      </c>
    </row>
    <row r="280" spans="1:56">
      <c r="A280" t="s">
        <v>56</v>
      </c>
      <c r="B280" t="s">
        <v>57</v>
      </c>
      <c r="C280" t="s">
        <v>58</v>
      </c>
      <c r="D280" t="n">
        <v>2</v>
      </c>
      <c r="E280" t="s">
        <v>383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64</v>
      </c>
      <c r="O280" t="s">
        <v>65</v>
      </c>
      <c r="P280" t="s">
        <v>383</v>
      </c>
      <c r="Q280" t="s"/>
      <c r="R280" t="s">
        <v>89</v>
      </c>
      <c r="S280" t="s">
        <v>305</v>
      </c>
      <c r="T280" t="s">
        <v>68</v>
      </c>
      <c r="U280" t="s">
        <v>69</v>
      </c>
      <c r="V280" t="s"/>
      <c r="W280" t="s">
        <v>94</v>
      </c>
      <c r="X280" t="s"/>
      <c r="Y280" t="s">
        <v>71</v>
      </c>
      <c r="Z280">
        <f>HYPERLINK("https://hotel-media.eclerx.com/savepage/tk_15481383555209906_sr_1278.html","info")</f>
        <v/>
      </c>
      <c r="AA280" t="n">
        <v>-10132766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41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10132766</v>
      </c>
      <c r="AZ280" t="s"/>
      <c r="BA280" t="s"/>
      <c r="BB280" t="n">
        <v>68483</v>
      </c>
      <c r="BC280" t="s"/>
      <c r="BD280" t="s"/>
    </row>
    <row r="281" spans="1:56">
      <c r="A281" t="s">
        <v>56</v>
      </c>
      <c r="B281" t="s">
        <v>57</v>
      </c>
      <c r="C281" t="s">
        <v>58</v>
      </c>
      <c r="D281" t="n">
        <v>2</v>
      </c>
      <c r="E281" t="s">
        <v>289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64</v>
      </c>
      <c r="O281" t="s">
        <v>65</v>
      </c>
      <c r="P281" t="s">
        <v>289</v>
      </c>
      <c r="Q281" t="s"/>
      <c r="R281" t="s">
        <v>66</v>
      </c>
      <c r="S281" t="s">
        <v>290</v>
      </c>
      <c r="T281" t="s">
        <v>68</v>
      </c>
      <c r="U281" t="s">
        <v>69</v>
      </c>
      <c r="V281" t="s"/>
      <c r="W281" t="s">
        <v>70</v>
      </c>
      <c r="X281" t="s"/>
      <c r="Y281" t="s">
        <v>71</v>
      </c>
      <c r="Z281">
        <f>HYPERLINK("https://hotel-media.eclerx.com/savepage/tk_15481384969701886_sr_1278.html","info")</f>
        <v/>
      </c>
      <c r="AA281" t="n">
        <v>-1379565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257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1379565</v>
      </c>
      <c r="AZ281" t="s">
        <v>291</v>
      </c>
      <c r="BA281" t="s"/>
      <c r="BB281" t="n">
        <v>544441</v>
      </c>
      <c r="BC281" t="n">
        <v>46.2069972</v>
      </c>
      <c r="BD281" t="n">
        <v>46.2069972</v>
      </c>
    </row>
    <row r="282" spans="1:56">
      <c r="A282" t="s">
        <v>56</v>
      </c>
      <c r="B282" t="s">
        <v>57</v>
      </c>
      <c r="C282" t="s">
        <v>58</v>
      </c>
      <c r="D282" t="n">
        <v>2</v>
      </c>
      <c r="E282" t="s">
        <v>346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64</v>
      </c>
      <c r="O282" t="s">
        <v>65</v>
      </c>
      <c r="P282" t="s">
        <v>346</v>
      </c>
      <c r="Q282" t="s"/>
      <c r="R282" t="s">
        <v>79</v>
      </c>
      <c r="S282" t="s">
        <v>347</v>
      </c>
      <c r="T282" t="s">
        <v>68</v>
      </c>
      <c r="U282" t="s">
        <v>69</v>
      </c>
      <c r="V282" t="s"/>
      <c r="W282" t="s">
        <v>70</v>
      </c>
      <c r="X282" t="s"/>
      <c r="Y282" t="s">
        <v>71</v>
      </c>
      <c r="Z282">
        <f>HYPERLINK("https://hotel-media.eclerx.com/savepage/tk_15481384727150943_sr_1278.html","info")</f>
        <v/>
      </c>
      <c r="AA282" t="n">
        <v>-528816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220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528816</v>
      </c>
      <c r="AZ282" t="s">
        <v>337</v>
      </c>
      <c r="BA282" t="s"/>
      <c r="BB282" t="n">
        <v>69759</v>
      </c>
      <c r="BC282" t="n">
        <v>46.21147370185233</v>
      </c>
      <c r="BD282" t="n">
        <v>46.21147370185233</v>
      </c>
    </row>
    <row r="283" spans="1:56">
      <c r="A283" t="s">
        <v>56</v>
      </c>
      <c r="B283" t="s">
        <v>57</v>
      </c>
      <c r="C283" t="s">
        <v>58</v>
      </c>
      <c r="D283" t="n">
        <v>2</v>
      </c>
      <c r="E283" t="s">
        <v>91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92</v>
      </c>
      <c r="O283" t="s">
        <v>65</v>
      </c>
      <c r="P283" t="s">
        <v>91</v>
      </c>
      <c r="Q283" t="s"/>
      <c r="R283" t="s">
        <v>79</v>
      </c>
      <c r="S283" t="s">
        <v>93</v>
      </c>
      <c r="T283" t="s">
        <v>68</v>
      </c>
      <c r="U283" t="s">
        <v>69</v>
      </c>
      <c r="V283" t="s"/>
      <c r="W283" t="s">
        <v>94</v>
      </c>
      <c r="X283" t="s"/>
      <c r="Y283" t="s">
        <v>71</v>
      </c>
      <c r="Z283">
        <f>HYPERLINK("https://hotel-media.eclerx.com/savepage/tk_1548138489083306_sr_1278.html","info")</f>
        <v/>
      </c>
      <c r="AA283" t="n">
        <v>-2119458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245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2119458</v>
      </c>
      <c r="AZ283" t="s">
        <v>95</v>
      </c>
      <c r="BA283" t="s"/>
      <c r="BB283" t="n">
        <v>768617</v>
      </c>
      <c r="BC283" t="n">
        <v>46.18033327196584</v>
      </c>
      <c r="BD283" t="n">
        <v>46.18033327196584</v>
      </c>
    </row>
    <row r="284" spans="1:56">
      <c r="A284" t="s">
        <v>56</v>
      </c>
      <c r="B284" t="s">
        <v>57</v>
      </c>
      <c r="C284" t="s">
        <v>58</v>
      </c>
      <c r="D284" t="n">
        <v>2</v>
      </c>
      <c r="E284" t="s">
        <v>153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64</v>
      </c>
      <c r="O284" t="s">
        <v>65</v>
      </c>
      <c r="P284" t="s">
        <v>153</v>
      </c>
      <c r="Q284" t="s"/>
      <c r="R284" t="s">
        <v>97</v>
      </c>
      <c r="S284" t="s">
        <v>154</v>
      </c>
      <c r="T284" t="s">
        <v>68</v>
      </c>
      <c r="U284" t="s">
        <v>69</v>
      </c>
      <c r="V284" t="s"/>
      <c r="W284" t="s">
        <v>70</v>
      </c>
      <c r="X284" t="s"/>
      <c r="Y284" t="s">
        <v>71</v>
      </c>
      <c r="Z284">
        <f>HYPERLINK("https://hotel-media.eclerx.com/savepage/tk_15481383404501176_sr_1278.html","info")</f>
        <v/>
      </c>
      <c r="AA284" t="n">
        <v>-6167237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18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6167237</v>
      </c>
      <c r="AZ284" t="s"/>
      <c r="BA284" t="s"/>
      <c r="BB284" t="n">
        <v>452607</v>
      </c>
      <c r="BC284" t="n">
        <v>46.2770295027525</v>
      </c>
      <c r="BD284" t="n">
        <v>46.2770295027525</v>
      </c>
    </row>
    <row r="285" spans="1:56">
      <c r="A285" t="s">
        <v>56</v>
      </c>
      <c r="B285" t="s">
        <v>57</v>
      </c>
      <c r="C285" t="s">
        <v>58</v>
      </c>
      <c r="D285" t="n">
        <v>2</v>
      </c>
      <c r="E285" t="s">
        <v>236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64</v>
      </c>
      <c r="O285" t="s">
        <v>65</v>
      </c>
      <c r="P285" t="s">
        <v>236</v>
      </c>
      <c r="Q285" t="s"/>
      <c r="R285" t="s">
        <v>63</v>
      </c>
      <c r="S285" t="s">
        <v>237</v>
      </c>
      <c r="T285" t="s">
        <v>68</v>
      </c>
      <c r="U285" t="s">
        <v>69</v>
      </c>
      <c r="V285" t="s"/>
      <c r="W285" t="s">
        <v>70</v>
      </c>
      <c r="X285" t="s"/>
      <c r="Y285" t="s">
        <v>71</v>
      </c>
      <c r="Z285">
        <f>HYPERLINK("https://hotel-media.eclerx.com/savepage/tk_1548138513328292_sr_1278.html","info")</f>
        <v/>
      </c>
      <c r="AA285" t="n">
        <v>-2602626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282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2602626</v>
      </c>
      <c r="AZ285" t="s">
        <v>238</v>
      </c>
      <c r="BA285" t="s"/>
      <c r="BB285" t="n">
        <v>1681757</v>
      </c>
      <c r="BC285" t="n">
        <v>46.16823806525914</v>
      </c>
      <c r="BD285" t="n">
        <v>46.16823806525914</v>
      </c>
    </row>
    <row r="286" spans="1:56">
      <c r="A286" t="s">
        <v>56</v>
      </c>
      <c r="B286" t="s">
        <v>57</v>
      </c>
      <c r="C286" t="s">
        <v>58</v>
      </c>
      <c r="D286" t="n">
        <v>2</v>
      </c>
      <c r="E286" t="s">
        <v>402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/>
      <c r="O286" t="s">
        <v>65</v>
      </c>
      <c r="P286" t="s">
        <v>402</v>
      </c>
      <c r="Q286" t="s"/>
      <c r="R286" t="s">
        <v>63</v>
      </c>
      <c r="S286" t="s"/>
      <c r="T286" t="s"/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HYPERLINK("https://hotel-media.eclerx.com/savepage/tk_15481385172386236_sr_1278.html","info")</f>
        <v/>
      </c>
      <c r="AA286" t="n">
        <v>-5148973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288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5148973</v>
      </c>
      <c r="AZ286" t="s">
        <v>403</v>
      </c>
      <c r="BA286" t="s"/>
      <c r="BB286" t="n">
        <v>1135674</v>
      </c>
      <c r="BC286" t="n">
        <v>46.2110189804293</v>
      </c>
      <c r="BD286" t="n">
        <v>46.2110189804293</v>
      </c>
    </row>
    <row r="287" spans="1:56">
      <c r="A287" t="s">
        <v>56</v>
      </c>
      <c r="B287" t="s">
        <v>57</v>
      </c>
      <c r="C287" t="s">
        <v>58</v>
      </c>
      <c r="D287" t="n">
        <v>2</v>
      </c>
      <c r="E287" t="s">
        <v>363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83</v>
      </c>
      <c r="O287" t="s">
        <v>65</v>
      </c>
      <c r="P287" t="s">
        <v>363</v>
      </c>
      <c r="Q287" t="s"/>
      <c r="R287" t="s">
        <v>63</v>
      </c>
      <c r="S287" t="s">
        <v>154</v>
      </c>
      <c r="T287" t="s">
        <v>68</v>
      </c>
      <c r="U287" t="s">
        <v>69</v>
      </c>
      <c r="V287" t="s"/>
      <c r="W287" t="s">
        <v>70</v>
      </c>
      <c r="X287" t="s"/>
      <c r="Y287" t="s">
        <v>71</v>
      </c>
      <c r="Z287">
        <f>HYPERLINK("https://hotel-media.eclerx.com/savepage/tk_15481384046614428_sr_1278.html","info")</f>
        <v/>
      </c>
      <c r="AA287" t="n">
        <v>-10132781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116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10132781</v>
      </c>
      <c r="AZ287" t="s"/>
      <c r="BA287" t="s"/>
      <c r="BB287" t="n">
        <v>1745646</v>
      </c>
      <c r="BC287" t="s"/>
      <c r="BD287" t="s"/>
    </row>
    <row r="288" spans="1:56">
      <c r="A288" t="s">
        <v>56</v>
      </c>
      <c r="B288" t="s">
        <v>57</v>
      </c>
      <c r="C288" t="s">
        <v>58</v>
      </c>
      <c r="D288" t="n">
        <v>2</v>
      </c>
      <c r="E288" t="s">
        <v>359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78</v>
      </c>
      <c r="O288" t="s">
        <v>65</v>
      </c>
      <c r="P288" t="s">
        <v>359</v>
      </c>
      <c r="Q288" t="s"/>
      <c r="R288" t="s">
        <v>79</v>
      </c>
      <c r="S288" t="s">
        <v>360</v>
      </c>
      <c r="T288" t="s">
        <v>68</v>
      </c>
      <c r="U288" t="s">
        <v>69</v>
      </c>
      <c r="V288" t="s"/>
      <c r="W288" t="s">
        <v>70</v>
      </c>
      <c r="X288" t="s"/>
      <c r="Y288" t="s">
        <v>71</v>
      </c>
      <c r="Z288">
        <f>HYPERLINK("https://hotel-media.eclerx.com/savepage/tk_15481384779687374_sr_1278.html","info")</f>
        <v/>
      </c>
      <c r="AA288" t="n">
        <v>-10132776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228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10132776</v>
      </c>
      <c r="AZ288" t="s"/>
      <c r="BA288" t="s"/>
      <c r="BB288" t="n">
        <v>65354</v>
      </c>
      <c r="BC288" t="s"/>
      <c r="BD288" t="s"/>
    </row>
    <row r="289" spans="1:56">
      <c r="A289" t="s">
        <v>56</v>
      </c>
      <c r="B289" t="s">
        <v>57</v>
      </c>
      <c r="C289" t="s">
        <v>58</v>
      </c>
      <c r="D289" t="n">
        <v>2</v>
      </c>
      <c r="E289" t="s">
        <v>332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121</v>
      </c>
      <c r="O289" t="s">
        <v>65</v>
      </c>
      <c r="P289" t="s">
        <v>332</v>
      </c>
      <c r="Q289" t="s"/>
      <c r="R289" t="s">
        <v>89</v>
      </c>
      <c r="S289" t="s">
        <v>333</v>
      </c>
      <c r="T289" t="s">
        <v>68</v>
      </c>
      <c r="U289" t="s">
        <v>69</v>
      </c>
      <c r="V289" t="s"/>
      <c r="W289" t="s">
        <v>94</v>
      </c>
      <c r="X289" t="s"/>
      <c r="Y289" t="s">
        <v>71</v>
      </c>
      <c r="Z289">
        <f>HYPERLINK("https://hotel-media.eclerx.com/savepage/tk_15481383679491804_sr_1278.html","info")</f>
        <v/>
      </c>
      <c r="AA289" t="n">
        <v>-2672056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60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2672056</v>
      </c>
      <c r="AZ289" t="s">
        <v>334</v>
      </c>
      <c r="BA289" t="s"/>
      <c r="BB289" t="n">
        <v>1690949</v>
      </c>
      <c r="BC289" t="n">
        <v>46.20125857140984</v>
      </c>
      <c r="BD289" t="n">
        <v>46.20125857140984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2019-01-25T06:50:17Z</dcterms:created>
  <dcterms:modified xmlns:dcterms="http://purl.org/dc/terms/" xmlns:xsi="http://www.w3.org/2001/XMLSchema-instance" xsi:type="dcterms:W3CDTF">2019-01-25T06:50:17Z</dcterms:modified>
</cp:coreProperties>
</file>