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xr:revisionPtr revIDLastSave="0" documentId="8_{63AAB62F-FAAB-488E-AF87-3FFB061539A9}" xr6:coauthVersionLast="47" xr6:coauthVersionMax="47" xr10:uidLastSave="{00000000-0000-0000-0000-000000000000}"/>
  <bookViews>
    <workbookView xWindow="380" yWindow="380" windowWidth="17910" windowHeight="13420" activeTab="3" xr2:uid="{00000000-000D-0000-FFFF-FFFF00000000}"/>
  </bookViews>
  <sheets>
    <sheet name="Change Record" sheetId="9" r:id="rId1"/>
    <sheet name="Cooler" sheetId="6" r:id="rId2"/>
    <sheet name="LimitTons" sheetId="8" r:id="rId3"/>
    <sheet name="Condenser" sheetId="7" r:id="rId4"/>
    <sheet name="DV_3pass" sheetId="2" state="hidden" r:id="rId5"/>
    <sheet name="DV_2pass" sheetId="3" state="hidden" r:id="rId6"/>
    <sheet name="MV3_0.75" sheetId="4" state="hidden" r:id="rId7"/>
  </sheets>
  <calcPr calcId="191029" iterate="1" iterateCount="200" iterateDelta="5.0000000000000001E-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6" i="3" l="1"/>
  <c r="E65" i="3"/>
  <c r="E34" i="3"/>
  <c r="E2" i="3"/>
  <c r="F28" i="7"/>
  <c r="H27" i="7"/>
  <c r="F27" i="7"/>
  <c r="H26" i="7"/>
  <c r="F26" i="7"/>
  <c r="H25" i="7"/>
  <c r="F25" i="7"/>
  <c r="F24" i="7"/>
  <c r="H23" i="7"/>
  <c r="F23" i="7"/>
  <c r="H22" i="7"/>
  <c r="F22" i="7"/>
  <c r="H21" i="7"/>
  <c r="F21" i="7"/>
  <c r="F20" i="7"/>
  <c r="H19" i="7"/>
  <c r="F19" i="7"/>
  <c r="H18" i="7"/>
  <c r="F18" i="7"/>
  <c r="H17" i="7"/>
  <c r="F17" i="7"/>
  <c r="F16" i="7"/>
  <c r="H15" i="7"/>
  <c r="F15" i="7"/>
  <c r="H14" i="7"/>
  <c r="F14" i="7"/>
  <c r="H13" i="7"/>
  <c r="F13" i="7"/>
  <c r="F12" i="7"/>
  <c r="H11" i="7"/>
  <c r="F11" i="7"/>
  <c r="H10" i="7"/>
  <c r="F10" i="7"/>
  <c r="H9" i="7"/>
  <c r="F9" i="7"/>
  <c r="F8" i="7"/>
  <c r="H7" i="7"/>
  <c r="F7" i="7"/>
  <c r="H6" i="7"/>
  <c r="F6" i="7"/>
  <c r="H5" i="7"/>
  <c r="F5" i="7"/>
  <c r="AE13" i="8"/>
  <c r="AE12" i="8"/>
  <c r="K90" i="6"/>
  <c r="G90" i="6"/>
  <c r="K89" i="6"/>
  <c r="I89" i="6"/>
  <c r="G89" i="6"/>
  <c r="K88" i="6"/>
  <c r="I88" i="6"/>
  <c r="G88" i="6"/>
  <c r="K87" i="6"/>
  <c r="G87" i="6"/>
  <c r="K86" i="6"/>
  <c r="I86" i="6"/>
  <c r="G86" i="6"/>
  <c r="K85" i="6"/>
  <c r="I85" i="6"/>
  <c r="G85" i="6"/>
  <c r="K84" i="6"/>
  <c r="G84" i="6"/>
  <c r="K83" i="6"/>
  <c r="I83" i="6"/>
  <c r="G83" i="6"/>
  <c r="K82" i="6"/>
  <c r="I82" i="6"/>
  <c r="G82" i="6"/>
  <c r="K81" i="6"/>
  <c r="G81" i="6"/>
  <c r="K80" i="6"/>
  <c r="I80" i="6"/>
  <c r="G80" i="6"/>
  <c r="K79" i="6"/>
  <c r="I79" i="6"/>
  <c r="G79" i="6"/>
  <c r="K78" i="6"/>
  <c r="G78" i="6"/>
  <c r="K77" i="6"/>
  <c r="I77" i="6"/>
  <c r="G77" i="6"/>
  <c r="K76" i="6"/>
  <c r="I76" i="6"/>
  <c r="G76" i="6"/>
  <c r="K75" i="6"/>
  <c r="G75" i="6"/>
  <c r="K74" i="6"/>
  <c r="I74" i="6"/>
  <c r="G74" i="6"/>
  <c r="K73" i="6"/>
  <c r="I73" i="6"/>
  <c r="G73" i="6"/>
  <c r="K72" i="6"/>
  <c r="G72" i="6"/>
  <c r="K71" i="6"/>
  <c r="I71" i="6"/>
  <c r="G71" i="6"/>
  <c r="K70" i="6"/>
  <c r="I70" i="6"/>
  <c r="G70" i="6"/>
  <c r="K69" i="6"/>
  <c r="I69" i="6"/>
  <c r="G69" i="6"/>
  <c r="K68" i="6"/>
  <c r="G68" i="6"/>
  <c r="K67" i="6"/>
  <c r="I67" i="6"/>
  <c r="G67" i="6"/>
  <c r="K66" i="6"/>
  <c r="I66" i="6"/>
  <c r="G66" i="6"/>
  <c r="K65" i="6"/>
  <c r="I65" i="6"/>
  <c r="G65" i="6"/>
  <c r="K64" i="6"/>
  <c r="G64" i="6"/>
  <c r="K63" i="6"/>
  <c r="I63" i="6"/>
  <c r="G63" i="6"/>
  <c r="K62" i="6"/>
  <c r="I62" i="6"/>
  <c r="G62" i="6"/>
  <c r="K61" i="6"/>
  <c r="I61" i="6"/>
  <c r="G61" i="6"/>
  <c r="K60" i="6"/>
  <c r="G60" i="6"/>
  <c r="K59" i="6"/>
  <c r="I59" i="6"/>
  <c r="G59" i="6"/>
  <c r="K58" i="6"/>
  <c r="I58" i="6"/>
  <c r="G58" i="6"/>
  <c r="K57" i="6"/>
  <c r="I57" i="6"/>
  <c r="G57" i="6"/>
  <c r="K56" i="6"/>
  <c r="G56" i="6"/>
  <c r="K55" i="6"/>
  <c r="I55" i="6"/>
  <c r="G55" i="6"/>
  <c r="K54" i="6"/>
  <c r="I54" i="6"/>
  <c r="G54" i="6"/>
  <c r="K53" i="6"/>
  <c r="I53" i="6"/>
  <c r="G53" i="6"/>
  <c r="K52" i="6"/>
  <c r="G52" i="6"/>
  <c r="K51" i="6"/>
  <c r="I51" i="6"/>
  <c r="G51" i="6"/>
  <c r="K50" i="6"/>
  <c r="I50" i="6"/>
  <c r="G50" i="6"/>
  <c r="K49" i="6"/>
  <c r="I49" i="6"/>
  <c r="G49" i="6"/>
  <c r="M46" i="6"/>
  <c r="K46" i="6"/>
  <c r="G46" i="6"/>
  <c r="M45" i="6"/>
  <c r="K45" i="6"/>
  <c r="I45" i="6"/>
  <c r="G45" i="6"/>
  <c r="M44" i="6"/>
  <c r="K44" i="6"/>
  <c r="I44" i="6"/>
  <c r="G44" i="6"/>
  <c r="M43" i="6"/>
  <c r="K43" i="6"/>
  <c r="G43" i="6"/>
  <c r="M42" i="6"/>
  <c r="K42" i="6"/>
  <c r="I42" i="6"/>
  <c r="G42" i="6"/>
  <c r="M41" i="6"/>
  <c r="K41" i="6"/>
  <c r="I41" i="6"/>
  <c r="G41" i="6"/>
  <c r="M40" i="6"/>
  <c r="K40" i="6"/>
  <c r="G40" i="6"/>
  <c r="M39" i="6"/>
  <c r="K39" i="6"/>
  <c r="I39" i="6"/>
  <c r="G39" i="6"/>
  <c r="M38" i="6"/>
  <c r="K38" i="6"/>
  <c r="I38" i="6"/>
  <c r="G38" i="6"/>
  <c r="M37" i="6"/>
  <c r="K37" i="6"/>
  <c r="G37" i="6"/>
  <c r="M36" i="6"/>
  <c r="K36" i="6"/>
  <c r="I36" i="6"/>
  <c r="G36" i="6"/>
  <c r="M35" i="6"/>
  <c r="K35" i="6"/>
  <c r="I35" i="6"/>
  <c r="G35" i="6"/>
  <c r="M34" i="6"/>
  <c r="K34" i="6"/>
  <c r="G34" i="6"/>
  <c r="M33" i="6"/>
  <c r="K33" i="6"/>
  <c r="I33" i="6"/>
  <c r="G33" i="6"/>
  <c r="M32" i="6"/>
  <c r="K32" i="6"/>
  <c r="I32" i="6"/>
  <c r="G32" i="6"/>
  <c r="M31" i="6"/>
  <c r="K31" i="6"/>
  <c r="G31" i="6"/>
  <c r="M30" i="6"/>
  <c r="K30" i="6"/>
  <c r="I30" i="6"/>
  <c r="G30" i="6"/>
  <c r="M29" i="6"/>
  <c r="K29" i="6"/>
  <c r="I29" i="6"/>
  <c r="G29" i="6"/>
  <c r="M28" i="6"/>
  <c r="K28" i="6"/>
  <c r="G28" i="6"/>
  <c r="M27" i="6"/>
  <c r="K27" i="6"/>
  <c r="I27" i="6"/>
  <c r="G27" i="6"/>
  <c r="M26" i="6"/>
  <c r="K26" i="6"/>
  <c r="I26" i="6"/>
  <c r="G26" i="6"/>
  <c r="M25" i="6"/>
  <c r="K25" i="6"/>
  <c r="I25" i="6"/>
  <c r="G25" i="6"/>
  <c r="M24" i="6"/>
  <c r="K24" i="6"/>
  <c r="G24" i="6"/>
  <c r="M23" i="6"/>
  <c r="K23" i="6"/>
  <c r="I23" i="6"/>
  <c r="G23" i="6"/>
  <c r="M22" i="6"/>
  <c r="K22" i="6"/>
  <c r="I22" i="6"/>
  <c r="G22" i="6"/>
  <c r="M21" i="6"/>
  <c r="K21" i="6"/>
  <c r="I21" i="6"/>
  <c r="G21" i="6"/>
  <c r="M20" i="6"/>
  <c r="K20" i="6"/>
  <c r="G20" i="6"/>
  <c r="M19" i="6"/>
  <c r="K19" i="6"/>
  <c r="I19" i="6"/>
  <c r="G19" i="6"/>
  <c r="M18" i="6"/>
  <c r="K18" i="6"/>
  <c r="I18" i="6"/>
  <c r="G18" i="6"/>
  <c r="M17" i="6"/>
  <c r="K17" i="6"/>
  <c r="I17" i="6"/>
  <c r="G17" i="6"/>
  <c r="M16" i="6"/>
  <c r="K16" i="6"/>
  <c r="G16" i="6"/>
  <c r="M15" i="6"/>
  <c r="K15" i="6"/>
  <c r="I15" i="6"/>
  <c r="G15" i="6"/>
  <c r="M14" i="6"/>
  <c r="K14" i="6"/>
  <c r="I14" i="6"/>
  <c r="G14" i="6"/>
  <c r="M13" i="6"/>
  <c r="K13" i="6"/>
  <c r="I13" i="6"/>
  <c r="G13" i="6"/>
  <c r="M12" i="6"/>
  <c r="K12" i="6"/>
  <c r="G12" i="6"/>
  <c r="M11" i="6"/>
  <c r="K11" i="6"/>
  <c r="I11" i="6"/>
  <c r="G11" i="6"/>
  <c r="M10" i="6"/>
  <c r="K10" i="6"/>
  <c r="I10" i="6"/>
  <c r="G10" i="6"/>
  <c r="M9" i="6"/>
  <c r="K9" i="6"/>
  <c r="I9" i="6"/>
  <c r="G9" i="6"/>
  <c r="M8" i="6"/>
  <c r="K8" i="6"/>
  <c r="G8" i="6"/>
  <c r="M7" i="6"/>
  <c r="K7" i="6"/>
  <c r="I7" i="6"/>
  <c r="G7" i="6"/>
  <c r="M6" i="6"/>
  <c r="K6" i="6"/>
  <c r="I6" i="6"/>
  <c r="G6" i="6"/>
  <c r="M5" i="6"/>
  <c r="K5" i="6"/>
  <c r="I5" i="6"/>
  <c r="G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Li, Jia</author>
  </authors>
  <commentList>
    <comment ref="F4" authorId="0" shapeId="0" xr:uid="{FEB7073C-E248-4B3D-AA0A-E29587FFD28C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B-E: 3/4" 3 pass
H-L: 3/4" 2 pass
R-T: 1" 3 pass
X~Z: 1" 2 pass</t>
        </r>
      </text>
    </comment>
    <comment ref="F48" authorId="0" shapeId="0" xr:uid="{CD48E235-64EB-43BC-9040-23D7CED6A569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B-E: 3/4" 3 pass
H-L: 3/4" 2 pass
R-T: 1" 3 pass
X~Z: 1" 2 pass</t>
        </r>
      </text>
    </comment>
    <comment ref="H80" authorId="0" shapeId="0" xr:uid="{9217967B-B8FC-45D7-8F1C-990A304F956A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less than legacy design</t>
        </r>
      </text>
    </comment>
    <comment ref="H81" authorId="0" shapeId="0" xr:uid="{E076BFF8-FC03-47CF-AC29-177C23D0E68C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more than legacy design</t>
        </r>
      </text>
    </comment>
    <comment ref="H83" authorId="0" shapeId="0" xr:uid="{E3083A97-40FF-4708-B3A1-9213DF710077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less than legacy design</t>
        </r>
      </text>
    </comment>
    <comment ref="H84" authorId="0" shapeId="0" xr:uid="{E535C3B9-9D1B-488A-9300-E441F953CF99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more than legacy design</t>
        </r>
      </text>
    </comment>
    <comment ref="H85" authorId="0" shapeId="0" xr:uid="{50A60BAC-49FE-4610-880C-2D44261C0288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more than legacy design</t>
        </r>
      </text>
    </comment>
    <comment ref="H88" authorId="0" shapeId="0" xr:uid="{B50E196F-0337-4A1D-98F2-3A24B125928B}">
      <text>
        <r>
          <rPr>
            <b/>
            <sz val="9"/>
            <color indexed="81"/>
            <rFont val="Tahoma"/>
            <family val="2"/>
          </rPr>
          <t>Li, Jia:</t>
        </r>
        <r>
          <rPr>
            <sz val="9"/>
            <color indexed="81"/>
            <rFont val="Tahoma"/>
            <family val="2"/>
          </rPr>
          <t xml:space="preserve">
Two tubes more than legacy design.</t>
        </r>
      </text>
    </comment>
  </commentList>
</comments>
</file>

<file path=xl/sharedStrings.xml><?xml version="1.0" encoding="utf-8"?>
<sst xmlns="http://schemas.openxmlformats.org/spreadsheetml/2006/main" count="399" uniqueCount="177">
  <si>
    <t>DV5 3 Pass</t>
    <phoneticPr fontId="2" type="noConversion"/>
  </si>
  <si>
    <t>第二pass上下各减1排</t>
    <phoneticPr fontId="2" type="noConversion"/>
  </si>
  <si>
    <t>Cooler Code</t>
    <phoneticPr fontId="2" type="noConversion"/>
  </si>
  <si>
    <t>Tube No</t>
    <phoneticPr fontId="2" type="noConversion"/>
  </si>
  <si>
    <t>Frame F 3 pass</t>
    <phoneticPr fontId="2" type="noConversion"/>
  </si>
  <si>
    <t>1pass 从中间抽两排</t>
    <phoneticPr fontId="2" type="noConversion"/>
  </si>
  <si>
    <t>2pass从上下各抽一排</t>
    <phoneticPr fontId="2" type="noConversion"/>
  </si>
  <si>
    <t>3pass从底部抽一排</t>
    <phoneticPr fontId="2" type="noConversion"/>
  </si>
  <si>
    <t>1pass从中间网上抽一排</t>
    <phoneticPr fontId="2" type="noConversion"/>
  </si>
  <si>
    <t>2pass底部抽一排</t>
    <phoneticPr fontId="2" type="noConversion"/>
  </si>
  <si>
    <t>3pass从顶部抽</t>
    <phoneticPr fontId="2" type="noConversion"/>
  </si>
  <si>
    <t>Frame G</t>
    <phoneticPr fontId="2" type="noConversion"/>
  </si>
  <si>
    <t>3pass从顶部开始抽</t>
    <phoneticPr fontId="2" type="noConversion"/>
  </si>
  <si>
    <t>1pass 从中间抽一排</t>
    <phoneticPr fontId="2" type="noConversion"/>
  </si>
  <si>
    <t>2pass从顶部抽一排</t>
    <phoneticPr fontId="2" type="noConversion"/>
  </si>
  <si>
    <t>第三pass从最上开始抽</t>
    <phoneticPr fontId="2" type="noConversion"/>
  </si>
  <si>
    <t>第一pass从中间抽2排</t>
    <phoneticPr fontId="2" type="noConversion"/>
  </si>
  <si>
    <t>第三pass从最上抽</t>
    <phoneticPr fontId="2" type="noConversion"/>
  </si>
  <si>
    <t>Frame F</t>
    <phoneticPr fontId="2" type="noConversion"/>
  </si>
  <si>
    <t>1pass 从中间抽2排</t>
    <phoneticPr fontId="2" type="noConversion"/>
  </si>
  <si>
    <t>2pass从底部抽1排，再从顶部抽</t>
    <phoneticPr fontId="2" type="noConversion"/>
  </si>
  <si>
    <t>1pass从中间抽2排</t>
    <phoneticPr fontId="2" type="noConversion"/>
  </si>
  <si>
    <t>2pass从顶部抽</t>
    <phoneticPr fontId="2" type="noConversion"/>
  </si>
  <si>
    <t>Frame G</t>
    <phoneticPr fontId="2" type="noConversion"/>
  </si>
  <si>
    <t>1pass从中间抽取2排</t>
    <phoneticPr fontId="2" type="noConversion"/>
  </si>
  <si>
    <t>2pass底部抽1排，再从顶部抽取</t>
    <phoneticPr fontId="2" type="noConversion"/>
  </si>
  <si>
    <t>2pass从顶部抽取</t>
    <phoneticPr fontId="2" type="noConversion"/>
  </si>
  <si>
    <t>Frame M</t>
    <phoneticPr fontId="2" type="noConversion"/>
  </si>
  <si>
    <t>1pass从中间抽取3排</t>
    <phoneticPr fontId="2" type="noConversion"/>
  </si>
  <si>
    <t>42.5in</t>
    <phoneticPr fontId="2" type="noConversion"/>
  </si>
  <si>
    <t>28in</t>
    <phoneticPr fontId="2" type="noConversion"/>
  </si>
  <si>
    <t>30in</t>
    <phoneticPr fontId="2" type="noConversion"/>
  </si>
  <si>
    <t>Frame H</t>
    <phoneticPr fontId="2" type="noConversion"/>
  </si>
  <si>
    <t>34in</t>
    <phoneticPr fontId="2" type="noConversion"/>
  </si>
  <si>
    <t>1pass 从中间抽1.5排</t>
    <phoneticPr fontId="2" type="noConversion"/>
  </si>
  <si>
    <t>2pass从下抽一排，上部抽大半排</t>
    <phoneticPr fontId="2" type="noConversion"/>
  </si>
  <si>
    <t>3pass从底部抽一排，再从顶部开始抽</t>
    <phoneticPr fontId="2" type="noConversion"/>
  </si>
  <si>
    <t>2pass从底部抽一排半</t>
    <phoneticPr fontId="2" type="noConversion"/>
  </si>
  <si>
    <t>1pass 从中间抽2排半</t>
    <phoneticPr fontId="2" type="noConversion"/>
  </si>
  <si>
    <t>1pass从中间抽取2排多</t>
    <phoneticPr fontId="2" type="noConversion"/>
  </si>
  <si>
    <t>第一pass从中间抽2排半</t>
    <phoneticPr fontId="2" type="noConversion"/>
  </si>
  <si>
    <t>Frame 5_1&amp;2 pass</t>
    <phoneticPr fontId="2" type="noConversion"/>
  </si>
  <si>
    <t>Frame 5_3 pass</t>
    <phoneticPr fontId="2" type="noConversion"/>
  </si>
  <si>
    <t>Frame 4_1&amp;2 pass</t>
    <phoneticPr fontId="2" type="noConversion"/>
  </si>
  <si>
    <t>Frame 3_1&amp;2 pass</t>
    <phoneticPr fontId="2" type="noConversion"/>
  </si>
  <si>
    <t>Frame 3_3 pass</t>
    <phoneticPr fontId="2" type="noConversion"/>
  </si>
  <si>
    <t>Tube No Ratio, %</t>
    <phoneticPr fontId="2" type="noConversion"/>
  </si>
  <si>
    <t>Bundle Height, in</t>
    <phoneticPr fontId="2" type="noConversion"/>
  </si>
  <si>
    <t>Bundle Height Ratio, %</t>
    <phoneticPr fontId="2" type="noConversion"/>
  </si>
  <si>
    <t>-</t>
    <phoneticPr fontId="2" type="noConversion"/>
  </si>
  <si>
    <t>2Pass</t>
  </si>
  <si>
    <t>3/4"</t>
  </si>
  <si>
    <t>1"</t>
  </si>
  <si>
    <t>MV4 Cooler Family</t>
  </si>
  <si>
    <t>Frame</t>
  </si>
  <si>
    <t>Shell ID, in</t>
  </si>
  <si>
    <t>63B</t>
  </si>
  <si>
    <t>65B</t>
  </si>
  <si>
    <t>63C</t>
  </si>
  <si>
    <t>65C</t>
  </si>
  <si>
    <t>73B</t>
  </si>
  <si>
    <t>75B</t>
  </si>
  <si>
    <t>73C</t>
  </si>
  <si>
    <t>75C</t>
  </si>
  <si>
    <t>83B</t>
  </si>
  <si>
    <t>85B</t>
  </si>
  <si>
    <t>83C</t>
  </si>
  <si>
    <t>85C</t>
  </si>
  <si>
    <t>Limit Tons_R134a</t>
  </si>
  <si>
    <t>Limit Tons_R515B</t>
  </si>
  <si>
    <t>Shell Length</t>
  </si>
  <si>
    <t>HX Frame</t>
  </si>
  <si>
    <t>Shell ID/in</t>
  </si>
  <si>
    <t>Shell L/in</t>
  </si>
  <si>
    <t>Tube OD</t>
  </si>
  <si>
    <t>Frame 6</t>
  </si>
  <si>
    <t>Frame 7</t>
  </si>
  <si>
    <t>Frame 8</t>
  </si>
  <si>
    <t xml:space="preserve">Frame 6 </t>
  </si>
  <si>
    <t>Limit Tons Range: 3/4" Tube, R515B</t>
  </si>
  <si>
    <t>Limit Tons Range: 1" Tube, R515B</t>
  </si>
  <si>
    <t>Limit Tons Range: 3/4" Tube, R134a</t>
  </si>
  <si>
    <t>Limit Tons Range: 1" Tube, R134a</t>
  </si>
  <si>
    <t>Date</t>
  </si>
  <si>
    <t>Description</t>
  </si>
  <si>
    <t>Owner</t>
  </si>
  <si>
    <t>Li Jia</t>
  </si>
  <si>
    <t>Cond Code</t>
  </si>
  <si>
    <t>3Pass</t>
  </si>
  <si>
    <t xml:space="preserve"> </t>
  </si>
  <si>
    <t>Update shell ID of frame 7 condenser from 35 in to 36 in,update tube mumber</t>
  </si>
  <si>
    <t>Ding C</t>
  </si>
  <si>
    <t>Update HTT25% Condenser Tube bundle of frame 6,7,8</t>
  </si>
  <si>
    <t>Update shell ID of frame 6 cooler from 37 in to 36 in</t>
  </si>
  <si>
    <t>63H</t>
  </si>
  <si>
    <t>65H</t>
  </si>
  <si>
    <t>73H</t>
  </si>
  <si>
    <t>75H</t>
  </si>
  <si>
    <t>83H</t>
  </si>
  <si>
    <t>85H</t>
  </si>
  <si>
    <t>TBC</t>
  </si>
  <si>
    <t>Update tube no of frame 7&amp;8 cooler (3/4"); Add information of 3 pass cooler</t>
  </si>
  <si>
    <t>Update fr 7&amp;8 cooler (3/4") tube number</t>
  </si>
  <si>
    <t>Update fr 6 cooler (3/4") tube number.
Add limit ton information of frame 6 (36in)</t>
  </si>
  <si>
    <t>Update tube number information after reduce Shell ID (Frame 6,7,8)</t>
  </si>
  <si>
    <t>Update current condenser tube bundle number based on confirmed  condenser Shell ID  (Frame 6,7,8)
Frame 6:30.5in, frame7:34in, frame8:36in</t>
  </si>
  <si>
    <t>63D</t>
  </si>
  <si>
    <t>63E</t>
  </si>
  <si>
    <t>65D</t>
  </si>
  <si>
    <t>65E</t>
  </si>
  <si>
    <t>73D</t>
  </si>
  <si>
    <t>73E</t>
  </si>
  <si>
    <t>75D</t>
  </si>
  <si>
    <t>75E</t>
  </si>
  <si>
    <t>83D</t>
  </si>
  <si>
    <t>83E</t>
  </si>
  <si>
    <t>85D</t>
  </si>
  <si>
    <t>85E</t>
  </si>
  <si>
    <t>63R</t>
  </si>
  <si>
    <t>63S</t>
  </si>
  <si>
    <t>63T</t>
  </si>
  <si>
    <t>65R</t>
  </si>
  <si>
    <t>65S</t>
  </si>
  <si>
    <t>65T</t>
  </si>
  <si>
    <t>73R</t>
  </si>
  <si>
    <t>73S</t>
  </si>
  <si>
    <t>73T</t>
  </si>
  <si>
    <t>75R</t>
  </si>
  <si>
    <t>75S</t>
  </si>
  <si>
    <t>75T</t>
  </si>
  <si>
    <t>83R</t>
  </si>
  <si>
    <t>83S</t>
  </si>
  <si>
    <t>83T</t>
  </si>
  <si>
    <t>85R</t>
  </si>
  <si>
    <t>85S</t>
  </si>
  <si>
    <t>85T</t>
  </si>
  <si>
    <t>63J</t>
  </si>
  <si>
    <t>63K</t>
  </si>
  <si>
    <t>63L</t>
  </si>
  <si>
    <t>65J</t>
  </si>
  <si>
    <t>65K</t>
  </si>
  <si>
    <t>65L</t>
  </si>
  <si>
    <t>73J</t>
  </si>
  <si>
    <t>73K</t>
  </si>
  <si>
    <t>73L</t>
  </si>
  <si>
    <t>75J</t>
  </si>
  <si>
    <t>75K</t>
  </si>
  <si>
    <t>75L</t>
  </si>
  <si>
    <t>83J</t>
  </si>
  <si>
    <t>83K</t>
  </si>
  <si>
    <t>83L</t>
  </si>
  <si>
    <t>85J</t>
  </si>
  <si>
    <t>85K</t>
  </si>
  <si>
    <t>85L</t>
  </si>
  <si>
    <t>63X</t>
  </si>
  <si>
    <t>63Y</t>
  </si>
  <si>
    <t>63Z</t>
  </si>
  <si>
    <t>65X</t>
  </si>
  <si>
    <t>65Y</t>
  </si>
  <si>
    <t>65Z</t>
  </si>
  <si>
    <t>73X</t>
  </si>
  <si>
    <t>73Y</t>
  </si>
  <si>
    <t>73Z</t>
  </si>
  <si>
    <t>75X</t>
  </si>
  <si>
    <t>75Y</t>
  </si>
  <si>
    <t>75Z</t>
  </si>
  <si>
    <t>83X</t>
  </si>
  <si>
    <t>83Y</t>
  </si>
  <si>
    <t>83Z</t>
  </si>
  <si>
    <t>85X</t>
  </si>
  <si>
    <t>85Y</t>
  </si>
  <si>
    <t>85Z</t>
  </si>
  <si>
    <t>Update cooler naming rule (follow MV3's rule).</t>
  </si>
  <si>
    <t>H-L: 3/4" 2 pass</t>
  </si>
  <si>
    <t>Note:</t>
  </si>
  <si>
    <t>Update condenser naming rule (follow MV3's rule).Change frame 8 from 36in to 38 in ,in order to enlarge bundle count gap of different frame.</t>
  </si>
  <si>
    <t>Current condenser tube bundle layout_20230331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</si>
</sst>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_);[Red]\(0.0\)"/>
    <numFmt numFmtId="166" formatCode="0_);[Red]\(0\)"/>
    <numFmt numFmtId="167" formatCode="0.000_);[Red]\(0.000\)"/>
    <numFmt numFmtId="168" formatCode="0.0000_);[Red]\(0.000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i/>
      <u/>
      <sz val="16"/>
      <color rgb="FF0070C0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2060"/>
      </right>
      <top style="medium">
        <color indexed="64"/>
      </top>
      <bottom/>
      <diagonal/>
    </border>
    <border>
      <left style="medium">
        <color rgb="FF002060"/>
      </left>
      <right style="medium">
        <color rgb="FF00206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 style="medium">
        <color indexed="64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indexed="64"/>
      </right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indexed="64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dashed">
        <color theme="0" tint="-0.34998626667073579"/>
      </bottom>
      <diagonal/>
    </border>
    <border>
      <left style="medium">
        <color rgb="FF002060"/>
      </left>
      <right style="dashed">
        <color theme="0" tint="-0.34998626667073579"/>
      </right>
      <top style="medium">
        <color rgb="FF002060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medium">
        <color rgb="FF002060"/>
      </top>
      <bottom style="dashed">
        <color theme="0" tint="-0.34998626667073579"/>
      </bottom>
      <diagonal/>
    </border>
    <border>
      <left/>
      <right style="medium">
        <color indexed="64"/>
      </right>
      <top style="medium">
        <color rgb="FF002060"/>
      </top>
      <bottom style="dashed">
        <color theme="0" tint="-0.34998626667073579"/>
      </bottom>
      <diagonal/>
    </border>
    <border>
      <left/>
      <right style="medium">
        <color rgb="FF002060"/>
      </right>
      <top style="medium">
        <color rgb="FF002060"/>
      </top>
      <bottom style="dashed">
        <color theme="0" tint="-0.34998626667073579"/>
      </bottom>
      <diagonal/>
    </border>
    <border>
      <left style="medium">
        <color rgb="FF002060"/>
      </left>
      <right style="medium">
        <color rgb="FF002060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rgb="FF002060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 style="medium">
        <color indexed="64"/>
      </right>
      <top style="dashed">
        <color theme="0" tint="-0.34998626667073579"/>
      </top>
      <bottom style="dashed">
        <color theme="0" tint="-0.34998626667073579"/>
      </bottom>
      <diagonal/>
    </border>
    <border>
      <left/>
      <right style="medium">
        <color rgb="FF002060"/>
      </right>
      <top style="dashed">
        <color theme="0" tint="-0.34998626667073579"/>
      </top>
      <bottom style="dashed">
        <color theme="0" tint="-0.34998626667073579"/>
      </bottom>
      <diagonal/>
    </border>
    <border>
      <left style="medium">
        <color indexed="64"/>
      </left>
      <right style="medium">
        <color rgb="FF002060"/>
      </right>
      <top/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/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dashed">
        <color theme="0" tint="-0.34998626667073579"/>
      </top>
      <bottom style="medium">
        <color indexed="64"/>
      </bottom>
      <diagonal/>
    </border>
    <border>
      <left style="medium">
        <color rgb="FF002060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 style="dashed">
        <color theme="0" tint="-0.34998626667073579"/>
      </left>
      <right style="dashed">
        <color theme="0" tint="-0.34998626667073579"/>
      </right>
      <top style="dashed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34998626667073579"/>
      </top>
      <bottom style="medium">
        <color indexed="64"/>
      </bottom>
      <diagonal/>
    </border>
    <border>
      <left style="medium">
        <color rgb="FF002060"/>
      </left>
      <right style="dashed">
        <color theme="0" tint="-0.34998626667073579"/>
      </right>
      <top/>
      <bottom style="medium">
        <color rgb="FF002060"/>
      </bottom>
      <diagonal/>
    </border>
    <border>
      <left style="dashed">
        <color theme="0" tint="-0.34998626667073579"/>
      </left>
      <right style="dashed">
        <color theme="0" tint="-0.34998626667073579"/>
      </right>
      <top/>
      <bottom style="medium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/>
    <xf numFmtId="10" fontId="0" fillId="0" borderId="0" xfId="1" applyNumberFormat="1" applyFont="1" applyAlignme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2" borderId="1" xfId="1" applyNumberFormat="1" applyFont="1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68" fontId="0" fillId="0" borderId="0" xfId="1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7" fillId="2" borderId="18" xfId="0" applyFont="1" applyFill="1" applyBorder="1" applyAlignment="1">
      <alignment horizontal="left" vertical="center"/>
    </xf>
    <xf numFmtId="0" fontId="7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166" fontId="9" fillId="0" borderId="1" xfId="1" applyNumberFormat="1" applyFont="1" applyFill="1" applyBorder="1" applyAlignment="1">
      <alignment horizontal="center" vertical="center"/>
    </xf>
    <xf numFmtId="166" fontId="9" fillId="0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6" fontId="8" fillId="0" borderId="1" xfId="1" applyNumberFormat="1" applyFont="1" applyFill="1" applyBorder="1" applyAlignment="1">
      <alignment horizontal="left" vertical="center"/>
    </xf>
    <xf numFmtId="166" fontId="8" fillId="0" borderId="1" xfId="0" applyNumberFormat="1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13" Type="http://schemas.openxmlformats.org/officeDocument/2006/relationships/image" Target="../media/image32.png"/><Relationship Id="rId18" Type="http://schemas.openxmlformats.org/officeDocument/2006/relationships/image" Target="../media/image37.png"/><Relationship Id="rId3" Type="http://schemas.openxmlformats.org/officeDocument/2006/relationships/image" Target="../media/image22.png"/><Relationship Id="rId7" Type="http://schemas.openxmlformats.org/officeDocument/2006/relationships/image" Target="../media/image26.png"/><Relationship Id="rId12" Type="http://schemas.openxmlformats.org/officeDocument/2006/relationships/image" Target="../media/image31.png"/><Relationship Id="rId17" Type="http://schemas.openxmlformats.org/officeDocument/2006/relationships/image" Target="../media/image36.png"/><Relationship Id="rId2" Type="http://schemas.openxmlformats.org/officeDocument/2006/relationships/image" Target="../media/image21.png"/><Relationship Id="rId16" Type="http://schemas.openxmlformats.org/officeDocument/2006/relationships/image" Target="../media/image35.pn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11" Type="http://schemas.openxmlformats.org/officeDocument/2006/relationships/image" Target="../media/image30.png"/><Relationship Id="rId5" Type="http://schemas.openxmlformats.org/officeDocument/2006/relationships/image" Target="../media/image24.png"/><Relationship Id="rId15" Type="http://schemas.openxmlformats.org/officeDocument/2006/relationships/image" Target="../media/image34.png"/><Relationship Id="rId10" Type="http://schemas.openxmlformats.org/officeDocument/2006/relationships/image" Target="../media/image29.png"/><Relationship Id="rId4" Type="http://schemas.openxmlformats.org/officeDocument/2006/relationships/image" Target="../media/image23.png"/><Relationship Id="rId9" Type="http://schemas.openxmlformats.org/officeDocument/2006/relationships/image" Target="../media/image28.png"/><Relationship Id="rId14" Type="http://schemas.openxmlformats.org/officeDocument/2006/relationships/image" Target="../media/image3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673249</xdr:colOff>
      <xdr:row>10</xdr:row>
      <xdr:rowOff>102326</xdr:rowOff>
    </xdr:from>
    <xdr:to>
      <xdr:col>16</xdr:col>
      <xdr:colOff>790348</xdr:colOff>
      <xdr:row>28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8F32066-63C6-4371-8D22-35C222BB2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26614" y="3428232"/>
          <a:ext cx="4124322" cy="35337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</xdr:col>
      <xdr:colOff>698799</xdr:colOff>
      <xdr:row>28</xdr:row>
      <xdr:rowOff>0</xdr:rowOff>
    </xdr:from>
    <xdr:to>
      <xdr:col>16</xdr:col>
      <xdr:colOff>860455</xdr:colOff>
      <xdr:row>34</xdr:row>
      <xdr:rowOff>42582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CA2CF608-809D-4DE2-9157-0E777D01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2164" y="6633882"/>
          <a:ext cx="4168879" cy="2113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654276</xdr:colOff>
      <xdr:row>0</xdr:row>
      <xdr:rowOff>177951</xdr:rowOff>
    </xdr:from>
    <xdr:to>
      <xdr:col>18</xdr:col>
      <xdr:colOff>1213274</xdr:colOff>
      <xdr:row>17</xdr:row>
      <xdr:rowOff>40450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881B87-522F-108A-C5E7-2009AD556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3916" y="177951"/>
          <a:ext cx="6868358" cy="32076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30480</xdr:rowOff>
    </xdr:from>
    <xdr:to>
      <xdr:col>9</xdr:col>
      <xdr:colOff>60960</xdr:colOff>
      <xdr:row>5</xdr:row>
      <xdr:rowOff>297180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1C0516-FEB9-4E24-A281-CFA37F32EA19}"/>
            </a:ext>
          </a:extLst>
        </xdr:cNvPr>
        <xdr:cNvSpPr/>
      </xdr:nvSpPr>
      <xdr:spPr>
        <a:xfrm>
          <a:off x="5699760" y="1318260"/>
          <a:ext cx="64770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918-1007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10</xdr:col>
      <xdr:colOff>335280</xdr:colOff>
      <xdr:row>7</xdr:row>
      <xdr:rowOff>30480</xdr:rowOff>
    </xdr:from>
    <xdr:to>
      <xdr:col>11</xdr:col>
      <xdr:colOff>533400</xdr:colOff>
      <xdr:row>7</xdr:row>
      <xdr:rowOff>297180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C2F6A93-F1B1-4BA9-B35D-97A25B6FF9CD}"/>
            </a:ext>
          </a:extLst>
        </xdr:cNvPr>
        <xdr:cNvSpPr/>
      </xdr:nvSpPr>
      <xdr:spPr>
        <a:xfrm>
          <a:off x="7322820" y="1958340"/>
          <a:ext cx="89916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1146-1283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11</xdr:col>
      <xdr:colOff>358140</xdr:colOff>
      <xdr:row>8</xdr:row>
      <xdr:rowOff>30480</xdr:rowOff>
    </xdr:from>
    <xdr:to>
      <xdr:col>13</xdr:col>
      <xdr:colOff>121920</xdr:colOff>
      <xdr:row>8</xdr:row>
      <xdr:rowOff>297180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C307544-C558-4A50-A7ED-F56B302E0E46}"/>
            </a:ext>
          </a:extLst>
        </xdr:cNvPr>
        <xdr:cNvSpPr/>
      </xdr:nvSpPr>
      <xdr:spPr>
        <a:xfrm>
          <a:off x="8046720" y="2278380"/>
          <a:ext cx="116586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1242-1418T</a:t>
          </a:r>
          <a:endParaRPr lang="en-US" sz="800" b="1"/>
        </a:p>
      </xdr:txBody>
    </xdr:sp>
    <xdr:clientData/>
  </xdr:twoCellAnchor>
  <xdr:twoCellAnchor>
    <xdr:from>
      <xdr:col>24</xdr:col>
      <xdr:colOff>164054</xdr:colOff>
      <xdr:row>5</xdr:row>
      <xdr:rowOff>29134</xdr:rowOff>
    </xdr:from>
    <xdr:to>
      <xdr:col>25</xdr:col>
      <xdr:colOff>331694</xdr:colOff>
      <xdr:row>5</xdr:row>
      <xdr:rowOff>294310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9637364-98A9-481D-92BC-1767CCE91EFE}"/>
            </a:ext>
          </a:extLst>
        </xdr:cNvPr>
        <xdr:cNvSpPr/>
      </xdr:nvSpPr>
      <xdr:spPr>
        <a:xfrm>
          <a:off x="17196995" y="1329016"/>
          <a:ext cx="866887" cy="2651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1224-1343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25</xdr:col>
      <xdr:colOff>98611</xdr:colOff>
      <xdr:row>6</xdr:row>
      <xdr:rowOff>30479</xdr:rowOff>
    </xdr:from>
    <xdr:to>
      <xdr:col>26</xdr:col>
      <xdr:colOff>555812</xdr:colOff>
      <xdr:row>6</xdr:row>
      <xdr:rowOff>295655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518A5B-833B-41DB-83FF-5F1CDC7748B2}"/>
            </a:ext>
          </a:extLst>
        </xdr:cNvPr>
        <xdr:cNvSpPr/>
      </xdr:nvSpPr>
      <xdr:spPr>
        <a:xfrm>
          <a:off x="17830799" y="1653091"/>
          <a:ext cx="1156448" cy="2651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1327-1485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26</xdr:col>
      <xdr:colOff>114300</xdr:colOff>
      <xdr:row>8</xdr:row>
      <xdr:rowOff>38100</xdr:rowOff>
    </xdr:from>
    <xdr:to>
      <xdr:col>26</xdr:col>
      <xdr:colOff>678180</xdr:colOff>
      <xdr:row>8</xdr:row>
      <xdr:rowOff>304800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5F71EC7-37EB-4D4A-B650-C6A94C1CCDD1}"/>
            </a:ext>
          </a:extLst>
        </xdr:cNvPr>
        <xdr:cNvSpPr/>
      </xdr:nvSpPr>
      <xdr:spPr>
        <a:xfrm>
          <a:off x="18562320" y="3002280"/>
          <a:ext cx="563880" cy="266700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&lt;1890T</a:t>
          </a:r>
          <a:endParaRPr lang="en-US" sz="800" b="1"/>
        </a:p>
      </xdr:txBody>
    </xdr:sp>
    <xdr:clientData/>
  </xdr:twoCellAnchor>
  <xdr:twoCellAnchor>
    <xdr:from>
      <xdr:col>26</xdr:col>
      <xdr:colOff>114300</xdr:colOff>
      <xdr:row>7</xdr:row>
      <xdr:rowOff>30480</xdr:rowOff>
    </xdr:from>
    <xdr:to>
      <xdr:col>26</xdr:col>
      <xdr:colOff>678180</xdr:colOff>
      <xdr:row>7</xdr:row>
      <xdr:rowOff>297180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EC4388F-0894-42BE-959E-5539CC849952}"/>
            </a:ext>
          </a:extLst>
        </xdr:cNvPr>
        <xdr:cNvSpPr/>
      </xdr:nvSpPr>
      <xdr:spPr>
        <a:xfrm>
          <a:off x="18562320" y="2674620"/>
          <a:ext cx="563880" cy="266700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&lt;1710T</a:t>
          </a:r>
          <a:endParaRPr lang="en-US" sz="800" b="1"/>
        </a:p>
      </xdr:txBody>
    </xdr:sp>
    <xdr:clientData/>
  </xdr:twoCellAnchor>
  <xdr:twoCellAnchor>
    <xdr:from>
      <xdr:col>6</xdr:col>
      <xdr:colOff>388620</xdr:colOff>
      <xdr:row>3</xdr:row>
      <xdr:rowOff>38100</xdr:rowOff>
    </xdr:from>
    <xdr:to>
      <xdr:col>7</xdr:col>
      <xdr:colOff>464820</xdr:colOff>
      <xdr:row>3</xdr:row>
      <xdr:rowOff>304800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DD7F412-44EA-4FD9-924C-3DC27081C979}"/>
            </a:ext>
          </a:extLst>
        </xdr:cNvPr>
        <xdr:cNvSpPr/>
      </xdr:nvSpPr>
      <xdr:spPr>
        <a:xfrm>
          <a:off x="4572000" y="685800"/>
          <a:ext cx="77724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756-877T</a:t>
          </a:r>
          <a:endParaRPr lang="en-US" sz="800" b="1"/>
        </a:p>
      </xdr:txBody>
    </xdr:sp>
    <xdr:clientData/>
  </xdr:twoCellAnchor>
  <xdr:twoCellAnchor>
    <xdr:from>
      <xdr:col>7</xdr:col>
      <xdr:colOff>175260</xdr:colOff>
      <xdr:row>4</xdr:row>
      <xdr:rowOff>22860</xdr:rowOff>
    </xdr:from>
    <xdr:to>
      <xdr:col>8</xdr:col>
      <xdr:colOff>502920</xdr:colOff>
      <xdr:row>4</xdr:row>
      <xdr:rowOff>289560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AA17FEE-A169-45E7-B10D-3455B03C8112}"/>
            </a:ext>
          </a:extLst>
        </xdr:cNvPr>
        <xdr:cNvSpPr/>
      </xdr:nvSpPr>
      <xdr:spPr>
        <a:xfrm>
          <a:off x="5059680" y="990600"/>
          <a:ext cx="102870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820-969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22</xdr:col>
      <xdr:colOff>46617</xdr:colOff>
      <xdr:row>3</xdr:row>
      <xdr:rowOff>22859</xdr:rowOff>
    </xdr:from>
    <xdr:to>
      <xdr:col>23</xdr:col>
      <xdr:colOff>367553</xdr:colOff>
      <xdr:row>3</xdr:row>
      <xdr:rowOff>288035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29497D37-E322-4A19-8A31-21056494280D}"/>
            </a:ext>
          </a:extLst>
        </xdr:cNvPr>
        <xdr:cNvSpPr/>
      </xdr:nvSpPr>
      <xdr:spPr>
        <a:xfrm>
          <a:off x="15681064" y="677283"/>
          <a:ext cx="1020183" cy="2651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1008-1169T</a:t>
          </a:r>
          <a:endParaRPr lang="en-US" sz="800" b="1"/>
        </a:p>
      </xdr:txBody>
    </xdr:sp>
    <xdr:clientData/>
  </xdr:twoCellAnchor>
  <xdr:twoCellAnchor>
    <xdr:from>
      <xdr:col>22</xdr:col>
      <xdr:colOff>643666</xdr:colOff>
      <xdr:row>4</xdr:row>
      <xdr:rowOff>30480</xdr:rowOff>
    </xdr:from>
    <xdr:to>
      <xdr:col>24</xdr:col>
      <xdr:colOff>591671</xdr:colOff>
      <xdr:row>4</xdr:row>
      <xdr:rowOff>295656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B51B151-B355-40DB-94C0-BBC2374F939C}"/>
            </a:ext>
          </a:extLst>
        </xdr:cNvPr>
        <xdr:cNvSpPr/>
      </xdr:nvSpPr>
      <xdr:spPr>
        <a:xfrm>
          <a:off x="16278113" y="1007633"/>
          <a:ext cx="1346499" cy="265176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1093-1292T</a:t>
          </a:r>
          <a:endParaRPr lang="en-US" sz="800" b="1"/>
        </a:p>
      </xdr:txBody>
    </xdr:sp>
    <xdr:clientData/>
  </xdr:twoCellAnchor>
  <xdr:twoCellAnchor>
    <xdr:from>
      <xdr:col>24</xdr:col>
      <xdr:colOff>347831</xdr:colOff>
      <xdr:row>13</xdr:row>
      <xdr:rowOff>39445</xdr:rowOff>
    </xdr:from>
    <xdr:to>
      <xdr:col>25</xdr:col>
      <xdr:colOff>484991</xdr:colOff>
      <xdr:row>13</xdr:row>
      <xdr:rowOff>386917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60B86B4-691D-4064-A004-D736BE0A323E}"/>
            </a:ext>
          </a:extLst>
        </xdr:cNvPr>
        <xdr:cNvSpPr/>
      </xdr:nvSpPr>
      <xdr:spPr>
        <a:xfrm>
          <a:off x="17380772" y="4100457"/>
          <a:ext cx="836407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1253-1371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26</xdr:col>
      <xdr:colOff>114300</xdr:colOff>
      <xdr:row>15</xdr:row>
      <xdr:rowOff>22860</xdr:rowOff>
    </xdr:from>
    <xdr:to>
      <xdr:col>26</xdr:col>
      <xdr:colOff>678180</xdr:colOff>
      <xdr:row>15</xdr:row>
      <xdr:rowOff>370332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19163BB-3479-49BA-8207-D61F071A3775}"/>
            </a:ext>
          </a:extLst>
        </xdr:cNvPr>
        <xdr:cNvSpPr/>
      </xdr:nvSpPr>
      <xdr:spPr>
        <a:xfrm>
          <a:off x="18545735" y="4908625"/>
          <a:ext cx="563880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&lt;1661T</a:t>
          </a:r>
          <a:endParaRPr lang="en-US" sz="800" b="1"/>
        </a:p>
      </xdr:txBody>
    </xdr:sp>
    <xdr:clientData/>
  </xdr:twoCellAnchor>
  <xdr:twoCellAnchor>
    <xdr:from>
      <xdr:col>26</xdr:col>
      <xdr:colOff>106680</xdr:colOff>
      <xdr:row>16</xdr:row>
      <xdr:rowOff>22860</xdr:rowOff>
    </xdr:from>
    <xdr:to>
      <xdr:col>26</xdr:col>
      <xdr:colOff>670560</xdr:colOff>
      <xdr:row>16</xdr:row>
      <xdr:rowOff>370332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8E277CD-E1A5-40E0-886E-74ABC10D2735}"/>
            </a:ext>
          </a:extLst>
        </xdr:cNvPr>
        <xdr:cNvSpPr/>
      </xdr:nvSpPr>
      <xdr:spPr>
        <a:xfrm>
          <a:off x="18538115" y="5321001"/>
          <a:ext cx="563880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&lt;1839T</a:t>
          </a:r>
          <a:endParaRPr lang="en-US" sz="800" b="1"/>
        </a:p>
      </xdr:txBody>
    </xdr:sp>
    <xdr:clientData/>
  </xdr:twoCellAnchor>
  <xdr:twoCellAnchor>
    <xdr:from>
      <xdr:col>26</xdr:col>
      <xdr:colOff>114300</xdr:colOff>
      <xdr:row>14</xdr:row>
      <xdr:rowOff>22860</xdr:rowOff>
    </xdr:from>
    <xdr:to>
      <xdr:col>26</xdr:col>
      <xdr:colOff>678180</xdr:colOff>
      <xdr:row>14</xdr:row>
      <xdr:rowOff>370332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98B4DDAB-930B-4A1D-AA6C-A00A76B470F7}"/>
            </a:ext>
          </a:extLst>
        </xdr:cNvPr>
        <xdr:cNvSpPr/>
      </xdr:nvSpPr>
      <xdr:spPr>
        <a:xfrm>
          <a:off x="18545735" y="4496248"/>
          <a:ext cx="563880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&lt;1518T</a:t>
          </a:r>
          <a:endParaRPr lang="en-US" sz="800" b="1"/>
        </a:p>
      </xdr:txBody>
    </xdr:sp>
    <xdr:clientData/>
  </xdr:twoCellAnchor>
  <xdr:twoCellAnchor>
    <xdr:from>
      <xdr:col>6</xdr:col>
      <xdr:colOff>678180</xdr:colOff>
      <xdr:row>11</xdr:row>
      <xdr:rowOff>30480</xdr:rowOff>
    </xdr:from>
    <xdr:to>
      <xdr:col>7</xdr:col>
      <xdr:colOff>480060</xdr:colOff>
      <xdr:row>11</xdr:row>
      <xdr:rowOff>377952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8128B63E-0283-4F26-A4FB-2A5636C6244F}"/>
            </a:ext>
          </a:extLst>
        </xdr:cNvPr>
        <xdr:cNvSpPr/>
      </xdr:nvSpPr>
      <xdr:spPr>
        <a:xfrm>
          <a:off x="4861560" y="3238500"/>
          <a:ext cx="50292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799-872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22</xdr:col>
      <xdr:colOff>340659</xdr:colOff>
      <xdr:row>11</xdr:row>
      <xdr:rowOff>39443</xdr:rowOff>
    </xdr:from>
    <xdr:to>
      <xdr:col>23</xdr:col>
      <xdr:colOff>409239</xdr:colOff>
      <xdr:row>11</xdr:row>
      <xdr:rowOff>386915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C2DEF3A-ED2C-4192-9E67-C6E0514C837F}"/>
            </a:ext>
          </a:extLst>
        </xdr:cNvPr>
        <xdr:cNvSpPr/>
      </xdr:nvSpPr>
      <xdr:spPr>
        <a:xfrm>
          <a:off x="15975106" y="3275702"/>
          <a:ext cx="767827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1065-1162T</a:t>
          </a:r>
          <a:endParaRPr lang="en-US" sz="800" b="1"/>
        </a:p>
      </xdr:txBody>
    </xdr:sp>
    <xdr:clientData/>
  </xdr:twoCellAnchor>
  <xdr:twoCellAnchor>
    <xdr:from>
      <xdr:col>23</xdr:col>
      <xdr:colOff>493955</xdr:colOff>
      <xdr:row>12</xdr:row>
      <xdr:rowOff>22860</xdr:rowOff>
    </xdr:from>
    <xdr:to>
      <xdr:col>24</xdr:col>
      <xdr:colOff>537883</xdr:colOff>
      <xdr:row>12</xdr:row>
      <xdr:rowOff>370332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9F56E4D-B3AE-4466-BDD0-5EC0F15D8191}"/>
            </a:ext>
          </a:extLst>
        </xdr:cNvPr>
        <xdr:cNvSpPr/>
      </xdr:nvSpPr>
      <xdr:spPr>
        <a:xfrm>
          <a:off x="16827649" y="3671495"/>
          <a:ext cx="743175" cy="347472"/>
        </a:xfrm>
        <a:prstGeom prst="rect">
          <a:avLst/>
        </a:prstGeom>
        <a:solidFill>
          <a:srgbClr val="00B0F0"/>
        </a:solidFill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1178-1286T</a:t>
          </a:r>
          <a:endParaRPr lang="en-US" sz="800" b="1"/>
        </a:p>
      </xdr:txBody>
    </xdr:sp>
    <xdr:clientData/>
  </xdr:twoCellAnchor>
  <xdr:twoCellAnchor>
    <xdr:from>
      <xdr:col>8</xdr:col>
      <xdr:colOff>678180</xdr:colOff>
      <xdr:row>6</xdr:row>
      <xdr:rowOff>30480</xdr:rowOff>
    </xdr:from>
    <xdr:to>
      <xdr:col>10</xdr:col>
      <xdr:colOff>83820</xdr:colOff>
      <xdr:row>6</xdr:row>
      <xdr:rowOff>297180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FB181958-56DC-4584-AAE2-61C99D68B38B}"/>
            </a:ext>
          </a:extLst>
        </xdr:cNvPr>
        <xdr:cNvSpPr/>
      </xdr:nvSpPr>
      <xdr:spPr>
        <a:xfrm>
          <a:off x="6263640" y="1638300"/>
          <a:ext cx="807720" cy="2667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995-1114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7</xdr:col>
      <xdr:colOff>624840</xdr:colOff>
      <xdr:row>12</xdr:row>
      <xdr:rowOff>30480</xdr:rowOff>
    </xdr:from>
    <xdr:to>
      <xdr:col>8</xdr:col>
      <xdr:colOff>434340</xdr:colOff>
      <xdr:row>12</xdr:row>
      <xdr:rowOff>377952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F2D5B45F-4BD7-447E-B420-874B343A1753}"/>
            </a:ext>
          </a:extLst>
        </xdr:cNvPr>
        <xdr:cNvSpPr/>
      </xdr:nvSpPr>
      <xdr:spPr>
        <a:xfrm>
          <a:off x="5509260" y="3649980"/>
          <a:ext cx="51054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884-965</a:t>
          </a:r>
          <a:r>
            <a:rPr lang="en-US" altLang="zh-CN" sz="800" b="1"/>
            <a:t>T</a:t>
          </a:r>
          <a:endParaRPr lang="en-US" sz="800" b="1"/>
        </a:p>
      </xdr:txBody>
    </xdr:sp>
    <xdr:clientData/>
  </xdr:twoCellAnchor>
  <xdr:twoCellAnchor>
    <xdr:from>
      <xdr:col>8</xdr:col>
      <xdr:colOff>289560</xdr:colOff>
      <xdr:row>13</xdr:row>
      <xdr:rowOff>38100</xdr:rowOff>
    </xdr:from>
    <xdr:to>
      <xdr:col>9</xdr:col>
      <xdr:colOff>137160</xdr:colOff>
      <xdr:row>13</xdr:row>
      <xdr:rowOff>385572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3B956D73-2018-4033-A7D8-FAC72B01611B}"/>
            </a:ext>
          </a:extLst>
        </xdr:cNvPr>
        <xdr:cNvSpPr/>
      </xdr:nvSpPr>
      <xdr:spPr>
        <a:xfrm>
          <a:off x="5875020" y="4069080"/>
          <a:ext cx="54864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940-1028T</a:t>
          </a:r>
        </a:p>
      </xdr:txBody>
    </xdr:sp>
    <xdr:clientData/>
  </xdr:twoCellAnchor>
  <xdr:twoCellAnchor>
    <xdr:from>
      <xdr:col>9</xdr:col>
      <xdr:colOff>205740</xdr:colOff>
      <xdr:row>14</xdr:row>
      <xdr:rowOff>30480</xdr:rowOff>
    </xdr:from>
    <xdr:to>
      <xdr:col>10</xdr:col>
      <xdr:colOff>205740</xdr:colOff>
      <xdr:row>14</xdr:row>
      <xdr:rowOff>377952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974E33DA-2191-428A-9BD5-242BDC841E00}"/>
            </a:ext>
          </a:extLst>
        </xdr:cNvPr>
        <xdr:cNvSpPr/>
      </xdr:nvSpPr>
      <xdr:spPr>
        <a:xfrm>
          <a:off x="6492240" y="4472940"/>
          <a:ext cx="70104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/>
            <a:t>1039-1139T</a:t>
          </a:r>
        </a:p>
      </xdr:txBody>
    </xdr:sp>
    <xdr:clientData/>
  </xdr:twoCellAnchor>
  <xdr:twoCellAnchor>
    <xdr:from>
      <xdr:col>10</xdr:col>
      <xdr:colOff>342900</xdr:colOff>
      <xdr:row>15</xdr:row>
      <xdr:rowOff>30480</xdr:rowOff>
    </xdr:from>
    <xdr:to>
      <xdr:col>11</xdr:col>
      <xdr:colOff>327660</xdr:colOff>
      <xdr:row>15</xdr:row>
      <xdr:rowOff>377952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647722F-17E1-4D9C-A1C0-026A479DF4BD}"/>
            </a:ext>
          </a:extLst>
        </xdr:cNvPr>
        <xdr:cNvSpPr/>
      </xdr:nvSpPr>
      <xdr:spPr>
        <a:xfrm>
          <a:off x="7330440" y="4884420"/>
          <a:ext cx="68580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1155-1246T</a:t>
          </a:r>
          <a:endParaRPr lang="en-US" sz="800" b="1"/>
        </a:p>
      </xdr:txBody>
    </xdr:sp>
    <xdr:clientData/>
  </xdr:twoCellAnchor>
  <xdr:twoCellAnchor>
    <xdr:from>
      <xdr:col>11</xdr:col>
      <xdr:colOff>541020</xdr:colOff>
      <xdr:row>16</xdr:row>
      <xdr:rowOff>30480</xdr:rowOff>
    </xdr:from>
    <xdr:to>
      <xdr:col>12</xdr:col>
      <xdr:colOff>533400</xdr:colOff>
      <xdr:row>16</xdr:row>
      <xdr:rowOff>377952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B31D3833-72F3-40C1-8D91-548F809E856B}"/>
            </a:ext>
          </a:extLst>
        </xdr:cNvPr>
        <xdr:cNvSpPr/>
      </xdr:nvSpPr>
      <xdr:spPr>
        <a:xfrm>
          <a:off x="8229600" y="5295900"/>
          <a:ext cx="693420" cy="347472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800" b="1"/>
            <a:t>1277-1379T</a:t>
          </a:r>
          <a:endParaRPr lang="en-US" sz="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33</xdr:row>
      <xdr:rowOff>85725</xdr:rowOff>
    </xdr:from>
    <xdr:to>
      <xdr:col>5</xdr:col>
      <xdr:colOff>293780</xdr:colOff>
      <xdr:row>52</xdr:row>
      <xdr:rowOff>161390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93F855-F3DE-487E-A841-432C88B05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6057900"/>
          <a:ext cx="3694205" cy="3514190"/>
        </a:xfrm>
        <a:prstGeom prst="rect">
          <a:avLst/>
        </a:prstGeom>
      </xdr:spPr>
    </xdr:pic>
    <xdr:clientData/>
  </xdr:twoCellAnchor>
  <xdr:twoCellAnchor editAs="oneCell">
    <xdr:from>
      <xdr:col>9</xdr:col>
      <xdr:colOff>127838</xdr:colOff>
      <xdr:row>33</xdr:row>
      <xdr:rowOff>123824</xdr:rowOff>
    </xdr:from>
    <xdr:to>
      <xdr:col>14</xdr:col>
      <xdr:colOff>520344</xdr:colOff>
      <xdr:row>51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D1DF5E-3B5D-4078-8668-5FB43E95B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0038" y="6095999"/>
          <a:ext cx="3821506" cy="3286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76200</xdr:rowOff>
    </xdr:from>
    <xdr:to>
      <xdr:col>6</xdr:col>
      <xdr:colOff>18515</xdr:colOff>
      <xdr:row>82</xdr:row>
      <xdr:rowOff>66156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CDDCB7-A614-48EF-AA31-2A03E6580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0753725"/>
          <a:ext cx="4276190" cy="41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54142</xdr:colOff>
      <xdr:row>59</xdr:row>
      <xdr:rowOff>38100</xdr:rowOff>
    </xdr:from>
    <xdr:to>
      <xdr:col>15</xdr:col>
      <xdr:colOff>142271</xdr:colOff>
      <xdr:row>81</xdr:row>
      <xdr:rowOff>151812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A5F845-2EF4-461A-803E-7AED64D03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26342" y="10715625"/>
          <a:ext cx="4202929" cy="40951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5</xdr:col>
      <xdr:colOff>628650</xdr:colOff>
      <xdr:row>28</xdr:row>
      <xdr:rowOff>134000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9661AFE-DEE2-469A-AB06-2632BCE78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161" y="1102179"/>
          <a:ext cx="4207328" cy="4175321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6</xdr:row>
      <xdr:rowOff>0</xdr:rowOff>
    </xdr:from>
    <xdr:to>
      <xdr:col>15</xdr:col>
      <xdr:colOff>95251</xdr:colOff>
      <xdr:row>28</xdr:row>
      <xdr:rowOff>112461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09A2A1-CBE6-4164-9674-CB604F078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72201" y="1085850"/>
          <a:ext cx="4210050" cy="40939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88</xdr:row>
      <xdr:rowOff>19050</xdr:rowOff>
    </xdr:from>
    <xdr:to>
      <xdr:col>6</xdr:col>
      <xdr:colOff>326943</xdr:colOff>
      <xdr:row>109</xdr:row>
      <xdr:rowOff>18513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38A167-9F3F-4CAA-87C0-4C81342AA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6" y="15944850"/>
          <a:ext cx="4575092" cy="379993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88</xdr:row>
      <xdr:rowOff>38100</xdr:rowOff>
    </xdr:from>
    <xdr:to>
      <xdr:col>15</xdr:col>
      <xdr:colOff>381000</xdr:colOff>
      <xdr:row>108</xdr:row>
      <xdr:rowOff>162346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79CD396-001D-42CA-B844-8150CA0AD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00875" y="15963900"/>
          <a:ext cx="4495800" cy="37437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676276</xdr:colOff>
      <xdr:row>4</xdr:row>
      <xdr:rowOff>40465</xdr:rowOff>
    </xdr:from>
    <xdr:to>
      <xdr:col>8</xdr:col>
      <xdr:colOff>352426</xdr:colOff>
      <xdr:row>32</xdr:row>
      <xdr:rowOff>18384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15DB50-F748-4C5B-B441-AEC7C12D4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6" y="764365"/>
          <a:ext cx="5162550" cy="5045219"/>
        </a:xfrm>
        <a:prstGeom prst="rect">
          <a:avLst/>
        </a:prstGeom>
      </xdr:spPr>
    </xdr:pic>
    <xdr:clientData/>
  </xdr:twoCellAnchor>
  <xdr:twoCellAnchor editAs="oneCell">
    <xdr:from>
      <xdr:col>9</xdr:col>
      <xdr:colOff>121356</xdr:colOff>
      <xdr:row>4</xdr:row>
      <xdr:rowOff>66675</xdr:rowOff>
    </xdr:from>
    <xdr:to>
      <xdr:col>16</xdr:col>
      <xdr:colOff>385233</xdr:colOff>
      <xdr:row>31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A84574-B72F-4071-8F67-61F47D6986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3556" y="790575"/>
          <a:ext cx="5064477" cy="4933950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36</xdr:row>
      <xdr:rowOff>104775</xdr:rowOff>
    </xdr:from>
    <xdr:to>
      <xdr:col>7</xdr:col>
      <xdr:colOff>580434</xdr:colOff>
      <xdr:row>61</xdr:row>
      <xdr:rowOff>180400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161325-3F42-4A68-BB3C-13DF259B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" y="6619875"/>
          <a:ext cx="4723809" cy="4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15</xdr:col>
      <xdr:colOff>476250</xdr:colOff>
      <xdr:row>61</xdr:row>
      <xdr:rowOff>132462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14737A-1606-46A8-8BAF-848FA4096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72200" y="6696075"/>
          <a:ext cx="4591050" cy="4475862"/>
        </a:xfrm>
        <a:prstGeom prst="rect">
          <a:avLst/>
        </a:prstGeom>
      </xdr:spPr>
    </xdr:pic>
    <xdr:clientData/>
  </xdr:twoCellAnchor>
  <xdr:twoCellAnchor editAs="oneCell">
    <xdr:from>
      <xdr:col>0</xdr:col>
      <xdr:colOff>628650</xdr:colOff>
      <xdr:row>67</xdr:row>
      <xdr:rowOff>63443</xdr:rowOff>
    </xdr:from>
    <xdr:to>
      <xdr:col>7</xdr:col>
      <xdr:colOff>657225</xdr:colOff>
      <xdr:row>93</xdr:row>
      <xdr:rowOff>85063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14456B7-1803-4503-8CF1-68F99DD9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8650" y="12188768"/>
          <a:ext cx="4829175" cy="4726970"/>
        </a:xfrm>
        <a:prstGeom prst="rect">
          <a:avLst/>
        </a:prstGeom>
      </xdr:spPr>
    </xdr:pic>
    <xdr:clientData/>
  </xdr:twoCellAnchor>
  <xdr:twoCellAnchor editAs="oneCell">
    <xdr:from>
      <xdr:col>9</xdr:col>
      <xdr:colOff>79582</xdr:colOff>
      <xdr:row>67</xdr:row>
      <xdr:rowOff>38100</xdr:rowOff>
    </xdr:from>
    <xdr:to>
      <xdr:col>16</xdr:col>
      <xdr:colOff>75582</xdr:colOff>
      <xdr:row>93</xdr:row>
      <xdr:rowOff>18446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BB1D8A-4337-4BD0-A688-B62FA0C30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1782" y="12163425"/>
          <a:ext cx="4796600" cy="4685696"/>
        </a:xfrm>
        <a:prstGeom prst="rect">
          <a:avLst/>
        </a:prstGeom>
      </xdr:spPr>
    </xdr:pic>
    <xdr:clientData/>
  </xdr:twoCellAnchor>
  <xdr:twoCellAnchor editAs="oneCell">
    <xdr:from>
      <xdr:col>0</xdr:col>
      <xdr:colOff>657225</xdr:colOff>
      <xdr:row>97</xdr:row>
      <xdr:rowOff>180974</xdr:rowOff>
    </xdr:from>
    <xdr:to>
      <xdr:col>9</xdr:col>
      <xdr:colOff>371475</xdr:colOff>
      <xdr:row>125</xdr:row>
      <xdr:rowOff>19049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72D1BF-1CE3-4784-8BF1-43CACEBED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7225" y="17735549"/>
          <a:ext cx="5886450" cy="4905375"/>
        </a:xfrm>
        <a:prstGeom prst="rect">
          <a:avLst/>
        </a:prstGeom>
      </xdr:spPr>
    </xdr:pic>
    <xdr:clientData/>
  </xdr:twoCellAnchor>
  <xdr:twoCellAnchor editAs="oneCell">
    <xdr:from>
      <xdr:col>10</xdr:col>
      <xdr:colOff>561975</xdr:colOff>
      <xdr:row>101</xdr:row>
      <xdr:rowOff>171450</xdr:rowOff>
    </xdr:from>
    <xdr:to>
      <xdr:col>18</xdr:col>
      <xdr:colOff>180975</xdr:colOff>
      <xdr:row>125</xdr:row>
      <xdr:rowOff>60652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29D24BF-854B-4ACE-B5F8-F23834C57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19975" y="18449925"/>
          <a:ext cx="5105400" cy="423260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2</xdr:row>
      <xdr:rowOff>62561</xdr:rowOff>
    </xdr:from>
    <xdr:to>
      <xdr:col>8</xdr:col>
      <xdr:colOff>571500</xdr:colOff>
      <xdr:row>19</xdr:row>
      <xdr:rowOff>1818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F0CE95-46E0-48AD-BFD5-6841DD2A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424511"/>
          <a:ext cx="5391150" cy="3013450"/>
        </a:xfrm>
        <a:prstGeom prst="rect">
          <a:avLst/>
        </a:prstGeom>
      </xdr:spPr>
    </xdr:pic>
    <xdr:clientData/>
  </xdr:twoCellAnchor>
  <xdr:twoCellAnchor editAs="oneCell">
    <xdr:from>
      <xdr:col>11</xdr:col>
      <xdr:colOff>557283</xdr:colOff>
      <xdr:row>2</xdr:row>
      <xdr:rowOff>4762</xdr:rowOff>
    </xdr:from>
    <xdr:to>
      <xdr:col>19</xdr:col>
      <xdr:colOff>603240</xdr:colOff>
      <xdr:row>19</xdr:row>
      <xdr:rowOff>4762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0BEDA-0CDC-4FAA-8FCC-F53829DF9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53471" y="361950"/>
          <a:ext cx="5570457" cy="3036093"/>
        </a:xfrm>
        <a:prstGeom prst="rect">
          <a:avLst/>
        </a:prstGeom>
      </xdr:spPr>
    </xdr:pic>
    <xdr:clientData/>
  </xdr:twoCellAnchor>
  <xdr:twoCellAnchor editAs="oneCell">
    <xdr:from>
      <xdr:col>22</xdr:col>
      <xdr:colOff>261937</xdr:colOff>
      <xdr:row>3</xdr:row>
      <xdr:rowOff>0</xdr:rowOff>
    </xdr:from>
    <xdr:to>
      <xdr:col>30</xdr:col>
      <xdr:colOff>68040</xdr:colOff>
      <xdr:row>19</xdr:row>
      <xdr:rowOff>125883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6F83E6-9570-4472-882F-ACA43B997D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54312" y="535781"/>
          <a:ext cx="5330603" cy="2983383"/>
        </a:xfrm>
        <a:prstGeom prst="rect">
          <a:avLst/>
        </a:prstGeom>
      </xdr:spPr>
    </xdr:pic>
    <xdr:clientData/>
  </xdr:twoCellAnchor>
  <xdr:twoCellAnchor>
    <xdr:from>
      <xdr:col>9</xdr:col>
      <xdr:colOff>214312</xdr:colOff>
      <xdr:row>9</xdr:row>
      <xdr:rowOff>119062</xdr:rowOff>
    </xdr:from>
    <xdr:to>
      <xdr:col>11</xdr:col>
      <xdr:colOff>404812</xdr:colOff>
      <xdr:row>11</xdr:row>
      <xdr:rowOff>47625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A1C9501-AD17-41C0-8C8D-23A16904184C}"/>
            </a:ext>
          </a:extLst>
        </xdr:cNvPr>
        <xdr:cNvSpPr/>
      </xdr:nvSpPr>
      <xdr:spPr>
        <a:xfrm>
          <a:off x="6429375" y="1726406"/>
          <a:ext cx="1571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178594</xdr:colOff>
      <xdr:row>9</xdr:row>
      <xdr:rowOff>59531</xdr:rowOff>
    </xdr:from>
    <xdr:to>
      <xdr:col>22</xdr:col>
      <xdr:colOff>369094</xdr:colOff>
      <xdr:row>10</xdr:row>
      <xdr:rowOff>166687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1CE1AFD-08DC-4604-822E-FF04CFAF7F65}"/>
            </a:ext>
          </a:extLst>
        </xdr:cNvPr>
        <xdr:cNvSpPr/>
      </xdr:nvSpPr>
      <xdr:spPr>
        <a:xfrm>
          <a:off x="13989844" y="1666875"/>
          <a:ext cx="1571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642937</xdr:colOff>
      <xdr:row>4</xdr:row>
      <xdr:rowOff>47625</xdr:rowOff>
    </xdr:from>
    <xdr:to>
      <xdr:col>11</xdr:col>
      <xdr:colOff>464343</xdr:colOff>
      <xdr:row>7</xdr:row>
      <xdr:rowOff>142875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F9B98776-5692-4BF1-BB50-699B0906E6C1}"/>
            </a:ext>
          </a:extLst>
        </xdr:cNvPr>
        <xdr:cNvSpPr/>
      </xdr:nvSpPr>
      <xdr:spPr>
        <a:xfrm>
          <a:off x="6167437" y="762000"/>
          <a:ext cx="1893094" cy="6310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顶部减掉两排</a:t>
          </a:r>
        </a:p>
      </xdr:txBody>
    </xdr:sp>
    <xdr:clientData/>
  </xdr:twoCellAnchor>
  <xdr:twoCellAnchor>
    <xdr:from>
      <xdr:col>19</xdr:col>
      <xdr:colOff>631030</xdr:colOff>
      <xdr:row>4</xdr:row>
      <xdr:rowOff>0</xdr:rowOff>
    </xdr:from>
    <xdr:to>
      <xdr:col>22</xdr:col>
      <xdr:colOff>452437</xdr:colOff>
      <xdr:row>7</xdr:row>
      <xdr:rowOff>95250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7668B6DE-17BD-4437-9191-C5DF49743DEE}"/>
            </a:ext>
          </a:extLst>
        </xdr:cNvPr>
        <xdr:cNvSpPr/>
      </xdr:nvSpPr>
      <xdr:spPr>
        <a:xfrm>
          <a:off x="13751718" y="714375"/>
          <a:ext cx="1893094" cy="6310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 editAs="oneCell">
    <xdr:from>
      <xdr:col>1</xdr:col>
      <xdr:colOff>11906</xdr:colOff>
      <xdr:row>22</xdr:row>
      <xdr:rowOff>75203</xdr:rowOff>
    </xdr:from>
    <xdr:to>
      <xdr:col>8</xdr:col>
      <xdr:colOff>607219</xdr:colOff>
      <xdr:row>39</xdr:row>
      <xdr:rowOff>54124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4D38C3E-306D-48F4-A3A8-FB9F51FEF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469" y="4004266"/>
          <a:ext cx="5429250" cy="3015014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154780</xdr:rowOff>
    </xdr:from>
    <xdr:to>
      <xdr:col>20</xdr:col>
      <xdr:colOff>108385</xdr:colOff>
      <xdr:row>38</xdr:row>
      <xdr:rowOff>61448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C142F4-5DEA-4AF2-81F8-3E9DAC98B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86751" y="3726655"/>
          <a:ext cx="5632884" cy="3121356"/>
        </a:xfrm>
        <a:prstGeom prst="rect">
          <a:avLst/>
        </a:prstGeom>
      </xdr:spPr>
    </xdr:pic>
    <xdr:clientData/>
  </xdr:twoCellAnchor>
  <xdr:twoCellAnchor>
    <xdr:from>
      <xdr:col>9</xdr:col>
      <xdr:colOff>345281</xdr:colOff>
      <xdr:row>32</xdr:row>
      <xdr:rowOff>59531</xdr:rowOff>
    </xdr:from>
    <xdr:to>
      <xdr:col>11</xdr:col>
      <xdr:colOff>535781</xdr:colOff>
      <xdr:row>33</xdr:row>
      <xdr:rowOff>166687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605E0037-DAD6-4C33-BD38-4981D1B4E3DE}"/>
            </a:ext>
          </a:extLst>
        </xdr:cNvPr>
        <xdr:cNvSpPr/>
      </xdr:nvSpPr>
      <xdr:spPr>
        <a:xfrm>
          <a:off x="6560344" y="5774531"/>
          <a:ext cx="1571625" cy="2857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83343</xdr:colOff>
      <xdr:row>26</xdr:row>
      <xdr:rowOff>166687</xdr:rowOff>
    </xdr:from>
    <xdr:to>
      <xdr:col>11</xdr:col>
      <xdr:colOff>595312</xdr:colOff>
      <xdr:row>30</xdr:row>
      <xdr:rowOff>83343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F6067E9-D4F8-498D-A950-90EB53F151B5}"/>
            </a:ext>
          </a:extLst>
        </xdr:cNvPr>
        <xdr:cNvSpPr/>
      </xdr:nvSpPr>
      <xdr:spPr>
        <a:xfrm>
          <a:off x="6298406" y="4810125"/>
          <a:ext cx="1893094" cy="63103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顶部减掉两排</a:t>
          </a:r>
        </a:p>
      </xdr:txBody>
    </xdr:sp>
    <xdr:clientData/>
  </xdr:twoCellAnchor>
  <xdr:twoCellAnchor editAs="oneCell">
    <xdr:from>
      <xdr:col>22</xdr:col>
      <xdr:colOff>585830</xdr:colOff>
      <xdr:row>20</xdr:row>
      <xdr:rowOff>136071</xdr:rowOff>
    </xdr:from>
    <xdr:to>
      <xdr:col>30</xdr:col>
      <xdr:colOff>670071</xdr:colOff>
      <xdr:row>38</xdr:row>
      <xdr:rowOff>48558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97A3C8C-1016-4986-AA75-BB940B460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53687" y="3673928"/>
          <a:ext cx="5527098" cy="3096559"/>
        </a:xfrm>
        <a:prstGeom prst="rect">
          <a:avLst/>
        </a:prstGeom>
      </xdr:spPr>
    </xdr:pic>
    <xdr:clientData/>
  </xdr:twoCellAnchor>
  <xdr:twoCellAnchor>
    <xdr:from>
      <xdr:col>20</xdr:col>
      <xdr:colOff>295957</xdr:colOff>
      <xdr:row>30</xdr:row>
      <xdr:rowOff>100353</xdr:rowOff>
    </xdr:from>
    <xdr:to>
      <xdr:col>22</xdr:col>
      <xdr:colOff>486457</xdr:colOff>
      <xdr:row>32</xdr:row>
      <xdr:rowOff>30617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C24BD99B-637F-4440-A329-B552878525C8}"/>
            </a:ext>
          </a:extLst>
        </xdr:cNvPr>
        <xdr:cNvSpPr/>
      </xdr:nvSpPr>
      <xdr:spPr>
        <a:xfrm>
          <a:off x="13903100" y="5407139"/>
          <a:ext cx="1551214" cy="2840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68036</xdr:colOff>
      <xdr:row>25</xdr:row>
      <xdr:rowOff>40822</xdr:rowOff>
    </xdr:from>
    <xdr:to>
      <xdr:col>22</xdr:col>
      <xdr:colOff>569800</xdr:colOff>
      <xdr:row>28</xdr:row>
      <xdr:rowOff>136072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FA0102B-1FF7-49F4-8206-34400A417BBF}"/>
            </a:ext>
          </a:extLst>
        </xdr:cNvPr>
        <xdr:cNvSpPr/>
      </xdr:nvSpPr>
      <xdr:spPr>
        <a:xfrm>
          <a:off x="13675179" y="4463143"/>
          <a:ext cx="1862478" cy="6259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 editAs="oneCell">
    <xdr:from>
      <xdr:col>1</xdr:col>
      <xdr:colOff>100486</xdr:colOff>
      <xdr:row>44</xdr:row>
      <xdr:rowOff>40820</xdr:rowOff>
    </xdr:from>
    <xdr:to>
      <xdr:col>8</xdr:col>
      <xdr:colOff>305584</xdr:colOff>
      <xdr:row>60</xdr:row>
      <xdr:rowOff>27214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F22B90-0634-47AD-926D-3AB20ADA1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0843" y="7824106"/>
          <a:ext cx="4967598" cy="2816679"/>
        </a:xfrm>
        <a:prstGeom prst="rect">
          <a:avLst/>
        </a:prstGeom>
      </xdr:spPr>
    </xdr:pic>
    <xdr:clientData/>
  </xdr:twoCellAnchor>
  <xdr:twoCellAnchor editAs="oneCell">
    <xdr:from>
      <xdr:col>11</xdr:col>
      <xdr:colOff>421821</xdr:colOff>
      <xdr:row>43</xdr:row>
      <xdr:rowOff>27214</xdr:rowOff>
    </xdr:from>
    <xdr:to>
      <xdr:col>20</xdr:col>
      <xdr:colOff>136702</xdr:colOff>
      <xdr:row>61</xdr:row>
      <xdr:rowOff>71714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F80AB93-6197-4841-BC01-DAA51EBF2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5750" y="7633607"/>
          <a:ext cx="5838095" cy="32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68274</xdr:colOff>
      <xdr:row>43</xdr:row>
      <xdr:rowOff>27214</xdr:rowOff>
    </xdr:from>
    <xdr:to>
      <xdr:col>31</xdr:col>
      <xdr:colOff>359858</xdr:colOff>
      <xdr:row>61</xdr:row>
      <xdr:rowOff>22727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F37FC7-48BA-4091-ACF4-227C57F4A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716488" y="7633607"/>
          <a:ext cx="5734441" cy="3179584"/>
        </a:xfrm>
        <a:prstGeom prst="rect">
          <a:avLst/>
        </a:prstGeom>
      </xdr:spPr>
    </xdr:pic>
    <xdr:clientData/>
  </xdr:twoCellAnchor>
  <xdr:twoCellAnchor>
    <xdr:from>
      <xdr:col>8</xdr:col>
      <xdr:colOff>574902</xdr:colOff>
      <xdr:row>53</xdr:row>
      <xdr:rowOff>151380</xdr:rowOff>
    </xdr:from>
    <xdr:to>
      <xdr:col>11</xdr:col>
      <xdr:colOff>85045</xdr:colOff>
      <xdr:row>55</xdr:row>
      <xdr:rowOff>81643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2FD5EAC4-EFA9-4D3C-B5B6-75FB791BBDDB}"/>
            </a:ext>
          </a:extLst>
        </xdr:cNvPr>
        <xdr:cNvSpPr/>
      </xdr:nvSpPr>
      <xdr:spPr>
        <a:xfrm>
          <a:off x="6017759" y="9526701"/>
          <a:ext cx="1551215" cy="2840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312964</xdr:colOff>
      <xdr:row>48</xdr:row>
      <xdr:rowOff>81643</xdr:rowOff>
    </xdr:from>
    <xdr:to>
      <xdr:col>11</xdr:col>
      <xdr:colOff>144576</xdr:colOff>
      <xdr:row>51</xdr:row>
      <xdr:rowOff>175192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D548A84E-D281-4968-9C8A-8081F5D27F46}"/>
            </a:ext>
          </a:extLst>
        </xdr:cNvPr>
        <xdr:cNvSpPr/>
      </xdr:nvSpPr>
      <xdr:spPr>
        <a:xfrm>
          <a:off x="5755821" y="8572500"/>
          <a:ext cx="1872684" cy="6242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顶部减掉两排</a:t>
          </a:r>
        </a:p>
      </xdr:txBody>
    </xdr:sp>
    <xdr:clientData/>
  </xdr:twoCellAnchor>
  <xdr:twoCellAnchor>
    <xdr:from>
      <xdr:col>20</xdr:col>
      <xdr:colOff>540885</xdr:colOff>
      <xdr:row>53</xdr:row>
      <xdr:rowOff>127568</xdr:rowOff>
    </xdr:from>
    <xdr:to>
      <xdr:col>23</xdr:col>
      <xdr:colOff>51028</xdr:colOff>
      <xdr:row>55</xdr:row>
      <xdr:rowOff>57831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FA9A4D0A-0D58-4C1A-8353-A9C4FE56D19B}"/>
            </a:ext>
          </a:extLst>
        </xdr:cNvPr>
        <xdr:cNvSpPr/>
      </xdr:nvSpPr>
      <xdr:spPr>
        <a:xfrm>
          <a:off x="14148028" y="9502889"/>
          <a:ext cx="1551214" cy="2840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312964</xdr:colOff>
      <xdr:row>48</xdr:row>
      <xdr:rowOff>68036</xdr:rowOff>
    </xdr:from>
    <xdr:to>
      <xdr:col>23</xdr:col>
      <xdr:colOff>134371</xdr:colOff>
      <xdr:row>51</xdr:row>
      <xdr:rowOff>163286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349AAB77-098B-4F12-97C9-E22FE1BA3A52}"/>
            </a:ext>
          </a:extLst>
        </xdr:cNvPr>
        <xdr:cNvSpPr/>
      </xdr:nvSpPr>
      <xdr:spPr>
        <a:xfrm>
          <a:off x="13920107" y="8558893"/>
          <a:ext cx="1862478" cy="6259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 editAs="oneCell">
    <xdr:from>
      <xdr:col>0</xdr:col>
      <xdr:colOff>449036</xdr:colOff>
      <xdr:row>63</xdr:row>
      <xdr:rowOff>81643</xdr:rowOff>
    </xdr:from>
    <xdr:to>
      <xdr:col>9</xdr:col>
      <xdr:colOff>316340</xdr:colOff>
      <xdr:row>82</xdr:row>
      <xdr:rowOff>95250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83638CD-551C-403B-9229-5F0FC9C3F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9036" y="11225893"/>
          <a:ext cx="5990518" cy="3374571"/>
        </a:xfrm>
        <a:prstGeom prst="rect">
          <a:avLst/>
        </a:prstGeom>
      </xdr:spPr>
    </xdr:pic>
    <xdr:clientData/>
  </xdr:twoCellAnchor>
  <xdr:twoCellAnchor editAs="oneCell">
    <xdr:from>
      <xdr:col>11</xdr:col>
      <xdr:colOff>489856</xdr:colOff>
      <xdr:row>63</xdr:row>
      <xdr:rowOff>167971</xdr:rowOff>
    </xdr:from>
    <xdr:to>
      <xdr:col>20</xdr:col>
      <xdr:colOff>203267</xdr:colOff>
      <xdr:row>82</xdr:row>
      <xdr:rowOff>27214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90B5BDE-C96C-403B-BA55-F1BF0A054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973785" y="11312221"/>
          <a:ext cx="5836625" cy="322020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65</xdr:row>
      <xdr:rowOff>-1</xdr:rowOff>
    </xdr:from>
    <xdr:to>
      <xdr:col>31</xdr:col>
      <xdr:colOff>353786</xdr:colOff>
      <xdr:row>83</xdr:row>
      <xdr:rowOff>77237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EBB725B-837B-49FF-9DF0-4157C6E80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648214" y="11498035"/>
          <a:ext cx="5796643" cy="3261309"/>
        </a:xfrm>
        <a:prstGeom prst="rect">
          <a:avLst/>
        </a:prstGeom>
      </xdr:spPr>
    </xdr:pic>
    <xdr:clientData/>
  </xdr:twoCellAnchor>
  <xdr:twoCellAnchor>
    <xdr:from>
      <xdr:col>9</xdr:col>
      <xdr:colOff>561295</xdr:colOff>
      <xdr:row>72</xdr:row>
      <xdr:rowOff>124165</xdr:rowOff>
    </xdr:from>
    <xdr:to>
      <xdr:col>12</xdr:col>
      <xdr:colOff>71438</xdr:colOff>
      <xdr:row>74</xdr:row>
      <xdr:rowOff>54429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841BC853-2C01-46AC-84AA-6A5E27D1883D}"/>
            </a:ext>
          </a:extLst>
        </xdr:cNvPr>
        <xdr:cNvSpPr/>
      </xdr:nvSpPr>
      <xdr:spPr>
        <a:xfrm>
          <a:off x="6684509" y="12860451"/>
          <a:ext cx="1551215" cy="2840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299357</xdr:colOff>
      <xdr:row>67</xdr:row>
      <xdr:rowOff>54429</xdr:rowOff>
    </xdr:from>
    <xdr:to>
      <xdr:col>12</xdr:col>
      <xdr:colOff>130969</xdr:colOff>
      <xdr:row>70</xdr:row>
      <xdr:rowOff>147978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EA74792A-E2DE-4516-9289-289C01C99A28}"/>
            </a:ext>
          </a:extLst>
        </xdr:cNvPr>
        <xdr:cNvSpPr/>
      </xdr:nvSpPr>
      <xdr:spPr>
        <a:xfrm>
          <a:off x="6422571" y="11906250"/>
          <a:ext cx="1872684" cy="62422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顶部减掉两排</a:t>
          </a:r>
        </a:p>
      </xdr:txBody>
    </xdr:sp>
    <xdr:clientData/>
  </xdr:twoCellAnchor>
  <xdr:twoCellAnchor>
    <xdr:from>
      <xdr:col>21</xdr:col>
      <xdr:colOff>527278</xdr:colOff>
      <xdr:row>72</xdr:row>
      <xdr:rowOff>100353</xdr:rowOff>
    </xdr:from>
    <xdr:to>
      <xdr:col>24</xdr:col>
      <xdr:colOff>37421</xdr:colOff>
      <xdr:row>74</xdr:row>
      <xdr:rowOff>30617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90DE3D05-7981-493B-B3A7-ADA224F8DC87}"/>
            </a:ext>
          </a:extLst>
        </xdr:cNvPr>
        <xdr:cNvSpPr/>
      </xdr:nvSpPr>
      <xdr:spPr>
        <a:xfrm>
          <a:off x="14814778" y="12836639"/>
          <a:ext cx="1551214" cy="28404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21</xdr:col>
      <xdr:colOff>299357</xdr:colOff>
      <xdr:row>67</xdr:row>
      <xdr:rowOff>40822</xdr:rowOff>
    </xdr:from>
    <xdr:to>
      <xdr:col>24</xdr:col>
      <xdr:colOff>120764</xdr:colOff>
      <xdr:row>70</xdr:row>
      <xdr:rowOff>136072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A556F121-30E5-42BF-8E6C-3853CC811534}"/>
            </a:ext>
          </a:extLst>
        </xdr:cNvPr>
        <xdr:cNvSpPr/>
      </xdr:nvSpPr>
      <xdr:spPr>
        <a:xfrm>
          <a:off x="14586857" y="11892643"/>
          <a:ext cx="1862478" cy="62592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 editAs="oneCell">
    <xdr:from>
      <xdr:col>1</xdr:col>
      <xdr:colOff>0</xdr:colOff>
      <xdr:row>88</xdr:row>
      <xdr:rowOff>0</xdr:rowOff>
    </xdr:from>
    <xdr:to>
      <xdr:col>9</xdr:col>
      <xdr:colOff>471429</xdr:colOff>
      <xdr:row>106</xdr:row>
      <xdr:rowOff>130214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9FC9FFB-BBBE-481D-B4EA-70FB282D93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0357" y="15566571"/>
          <a:ext cx="5914286" cy="3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489856</xdr:colOff>
      <xdr:row>87</xdr:row>
      <xdr:rowOff>136071</xdr:rowOff>
    </xdr:from>
    <xdr:to>
      <xdr:col>20</xdr:col>
      <xdr:colOff>107377</xdr:colOff>
      <xdr:row>105</xdr:row>
      <xdr:rowOff>147798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C0637D5-AA98-4FB0-BBEA-9B1B057714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973785" y="15525750"/>
          <a:ext cx="5740735" cy="3195798"/>
        </a:xfrm>
        <a:prstGeom prst="rect">
          <a:avLst/>
        </a:prstGeom>
      </xdr:spPr>
    </xdr:pic>
    <xdr:clientData/>
  </xdr:twoCellAnchor>
  <xdr:twoCellAnchor editAs="oneCell">
    <xdr:from>
      <xdr:col>22</xdr:col>
      <xdr:colOff>523874</xdr:colOff>
      <xdr:row>87</xdr:row>
      <xdr:rowOff>106002</xdr:rowOff>
    </xdr:from>
    <xdr:to>
      <xdr:col>31</xdr:col>
      <xdr:colOff>199177</xdr:colOff>
      <xdr:row>105</xdr:row>
      <xdr:rowOff>147170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6C098451-C580-4423-B2AE-10D15892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716249" y="15643658"/>
          <a:ext cx="5890366" cy="3255856"/>
        </a:xfrm>
        <a:prstGeom prst="rect">
          <a:avLst/>
        </a:prstGeom>
      </xdr:spPr>
    </xdr:pic>
    <xdr:clientData/>
  </xdr:twoCellAnchor>
  <xdr:twoCellAnchor>
    <xdr:from>
      <xdr:col>20</xdr:col>
      <xdr:colOff>227921</xdr:colOff>
      <xdr:row>99</xdr:row>
      <xdr:rowOff>59532</xdr:rowOff>
    </xdr:from>
    <xdr:to>
      <xdr:col>22</xdr:col>
      <xdr:colOff>428626</xdr:colOff>
      <xdr:row>100</xdr:row>
      <xdr:rowOff>168390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1509CBE2-5965-4EBA-A47E-E2D39A575EAB}"/>
            </a:ext>
          </a:extLst>
        </xdr:cNvPr>
        <xdr:cNvSpPr/>
      </xdr:nvSpPr>
      <xdr:spPr>
        <a:xfrm>
          <a:off x="14039171" y="17740313"/>
          <a:ext cx="1581830" cy="2874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20</xdr:col>
      <xdr:colOff>0</xdr:colOff>
      <xdr:row>94</xdr:row>
      <xdr:rowOff>0</xdr:rowOff>
    </xdr:from>
    <xdr:to>
      <xdr:col>22</xdr:col>
      <xdr:colOff>511969</xdr:colOff>
      <xdr:row>97</xdr:row>
      <xdr:rowOff>95251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AC304604-06D2-44E4-B2C7-908F64289116}"/>
            </a:ext>
          </a:extLst>
        </xdr:cNvPr>
        <xdr:cNvSpPr/>
      </xdr:nvSpPr>
      <xdr:spPr>
        <a:xfrm>
          <a:off x="13811250" y="16787813"/>
          <a:ext cx="1893094" cy="6310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>
    <xdr:from>
      <xdr:col>10</xdr:col>
      <xdr:colOff>1703</xdr:colOff>
      <xdr:row>100</xdr:row>
      <xdr:rowOff>71437</xdr:rowOff>
    </xdr:from>
    <xdr:to>
      <xdr:col>12</xdr:col>
      <xdr:colOff>202408</xdr:colOff>
      <xdr:row>102</xdr:row>
      <xdr:rowOff>1701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D6BDD419-113F-4D63-9DB0-FE012D41D785}"/>
            </a:ext>
          </a:extLst>
        </xdr:cNvPr>
        <xdr:cNvSpPr/>
      </xdr:nvSpPr>
      <xdr:spPr>
        <a:xfrm>
          <a:off x="6907328" y="17930812"/>
          <a:ext cx="1581830" cy="2874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464344</xdr:colOff>
      <xdr:row>95</xdr:row>
      <xdr:rowOff>11906</xdr:rowOff>
    </xdr:from>
    <xdr:to>
      <xdr:col>12</xdr:col>
      <xdr:colOff>285751</xdr:colOff>
      <xdr:row>98</xdr:row>
      <xdr:rowOff>107156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EE3CA1EE-C463-41C5-A10A-005BEEE519C6}"/>
            </a:ext>
          </a:extLst>
        </xdr:cNvPr>
        <xdr:cNvSpPr/>
      </xdr:nvSpPr>
      <xdr:spPr>
        <a:xfrm>
          <a:off x="6679407" y="16978312"/>
          <a:ext cx="1893094" cy="6310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 editAs="oneCell">
    <xdr:from>
      <xdr:col>1</xdr:col>
      <xdr:colOff>0</xdr:colOff>
      <xdr:row>111</xdr:row>
      <xdr:rowOff>0</xdr:rowOff>
    </xdr:from>
    <xdr:to>
      <xdr:col>9</xdr:col>
      <xdr:colOff>191398</xdr:colOff>
      <xdr:row>128</xdr:row>
      <xdr:rowOff>130498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A039203D-14DA-4BF2-AB04-B1403EC3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0563" y="19823906"/>
          <a:ext cx="5715898" cy="3166592"/>
        </a:xfrm>
        <a:prstGeom prst="rect">
          <a:avLst/>
        </a:prstGeom>
      </xdr:spPr>
    </xdr:pic>
    <xdr:clientData/>
  </xdr:twoCellAnchor>
  <xdr:twoCellAnchor editAs="oneCell">
    <xdr:from>
      <xdr:col>11</xdr:col>
      <xdr:colOff>547687</xdr:colOff>
      <xdr:row>111</xdr:row>
      <xdr:rowOff>0</xdr:rowOff>
    </xdr:from>
    <xdr:to>
      <xdr:col>19</xdr:col>
      <xdr:colOff>489854</xdr:colOff>
      <xdr:row>128</xdr:row>
      <xdr:rowOff>2001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3CFBE16-E27A-4D78-A65A-02A350C16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143875" y="19823906"/>
          <a:ext cx="5466667" cy="3038095"/>
        </a:xfrm>
        <a:prstGeom prst="rect">
          <a:avLst/>
        </a:prstGeom>
      </xdr:spPr>
    </xdr:pic>
    <xdr:clientData/>
  </xdr:twoCellAnchor>
  <xdr:twoCellAnchor editAs="oneCell">
    <xdr:from>
      <xdr:col>22</xdr:col>
      <xdr:colOff>535782</xdr:colOff>
      <xdr:row>110</xdr:row>
      <xdr:rowOff>-1</xdr:rowOff>
    </xdr:from>
    <xdr:to>
      <xdr:col>32</xdr:col>
      <xdr:colOff>487300</xdr:colOff>
      <xdr:row>131</xdr:row>
      <xdr:rowOff>68579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80A69C6D-98C6-4DB9-9027-D334A1066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728157" y="19645312"/>
          <a:ext cx="6857143" cy="3819048"/>
        </a:xfrm>
        <a:prstGeom prst="rect">
          <a:avLst/>
        </a:prstGeom>
      </xdr:spPr>
    </xdr:pic>
    <xdr:clientData/>
  </xdr:twoCellAnchor>
  <xdr:twoCellAnchor>
    <xdr:from>
      <xdr:col>9</xdr:col>
      <xdr:colOff>263639</xdr:colOff>
      <xdr:row>123</xdr:row>
      <xdr:rowOff>166688</xdr:rowOff>
    </xdr:from>
    <xdr:to>
      <xdr:col>11</xdr:col>
      <xdr:colOff>464344</xdr:colOff>
      <xdr:row>125</xdr:row>
      <xdr:rowOff>96952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9224FED8-3981-4203-B0B8-6B234B28881A}"/>
            </a:ext>
          </a:extLst>
        </xdr:cNvPr>
        <xdr:cNvSpPr/>
      </xdr:nvSpPr>
      <xdr:spPr>
        <a:xfrm>
          <a:off x="6478702" y="22133719"/>
          <a:ext cx="1581830" cy="2874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35718</xdr:colOff>
      <xdr:row>118</xdr:row>
      <xdr:rowOff>107156</xdr:rowOff>
    </xdr:from>
    <xdr:to>
      <xdr:col>11</xdr:col>
      <xdr:colOff>547687</xdr:colOff>
      <xdr:row>122</xdr:row>
      <xdr:rowOff>23813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969F2C4-8408-4510-A11A-EF3ED280E208}"/>
            </a:ext>
          </a:extLst>
        </xdr:cNvPr>
        <xdr:cNvSpPr/>
      </xdr:nvSpPr>
      <xdr:spPr>
        <a:xfrm>
          <a:off x="6250781" y="21181219"/>
          <a:ext cx="1893094" cy="6310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  <xdr:twoCellAnchor>
    <xdr:from>
      <xdr:col>20</xdr:col>
      <xdr:colOff>61234</xdr:colOff>
      <xdr:row>121</xdr:row>
      <xdr:rowOff>154781</xdr:rowOff>
    </xdr:from>
    <xdr:to>
      <xdr:col>22</xdr:col>
      <xdr:colOff>261939</xdr:colOff>
      <xdr:row>123</xdr:row>
      <xdr:rowOff>85046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24CA73FC-7E6C-4038-89CA-66E038CFAF67}"/>
            </a:ext>
          </a:extLst>
        </xdr:cNvPr>
        <xdr:cNvSpPr/>
      </xdr:nvSpPr>
      <xdr:spPr>
        <a:xfrm>
          <a:off x="13872484" y="21764625"/>
          <a:ext cx="1581830" cy="28745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19</xdr:col>
      <xdr:colOff>523875</xdr:colOff>
      <xdr:row>116</xdr:row>
      <xdr:rowOff>95250</xdr:rowOff>
    </xdr:from>
    <xdr:to>
      <xdr:col>22</xdr:col>
      <xdr:colOff>345282</xdr:colOff>
      <xdr:row>120</xdr:row>
      <xdr:rowOff>11907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id="{07DD3493-5C72-451F-BC0C-7A0A4F122BB6}"/>
            </a:ext>
          </a:extLst>
        </xdr:cNvPr>
        <xdr:cNvSpPr/>
      </xdr:nvSpPr>
      <xdr:spPr>
        <a:xfrm>
          <a:off x="13644563" y="20812125"/>
          <a:ext cx="1893094" cy="63103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/>
            <a:t>顶部减掉三排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067F8-3A81-4239-84C1-CCF5906809F4}">
  <sheetPr codeName="Sheet1"/>
  <dimension ref="B2:I15"/>
  <sheetViews>
    <sheetView showGridLines="0" workbookViewId="0">
      <selection activeCell="C12" sqref="C12"/>
    </sheetView>
  </sheetViews>
  <sheetFormatPr defaultRowHeight="14.5"/>
  <cols>
    <col min="2" max="2" width="10.7265625" bestFit="1" customWidth="1"/>
    <col min="3" max="3" width="94.1796875" bestFit="1" customWidth="1"/>
    <col min="4" max="4" width="8.81640625" style="52"/>
  </cols>
  <sheetData>
    <row r="2" spans="2:9">
      <c r="B2" s="2" t="s">
        <v>83</v>
      </c>
      <c r="C2" s="2" t="s">
        <v>84</v>
      </c>
      <c r="D2" s="2" t="s">
        <v>85</v>
      </c>
    </row>
    <row r="3" spans="2:9" s="59" customFormat="1">
      <c r="B3" s="57">
        <v>44896</v>
      </c>
      <c r="C3" s="58" t="s">
        <v>93</v>
      </c>
      <c r="D3" s="51" t="s">
        <v>86</v>
      </c>
    </row>
    <row r="4" spans="2:9" s="59" customFormat="1">
      <c r="B4" s="57">
        <v>44908</v>
      </c>
      <c r="C4" s="51" t="s">
        <v>90</v>
      </c>
      <c r="D4" s="51" t="s">
        <v>91</v>
      </c>
    </row>
    <row r="5" spans="2:9" s="59" customFormat="1">
      <c r="B5" s="57">
        <v>44929</v>
      </c>
      <c r="C5" s="51" t="s">
        <v>92</v>
      </c>
      <c r="D5" s="51" t="s">
        <v>91</v>
      </c>
    </row>
    <row r="6" spans="2:9" s="59" customFormat="1">
      <c r="B6" s="57">
        <v>44931</v>
      </c>
      <c r="C6" s="51" t="s">
        <v>101</v>
      </c>
      <c r="D6" s="51" t="s">
        <v>86</v>
      </c>
    </row>
    <row r="7" spans="2:9" s="59" customFormat="1">
      <c r="B7" s="57">
        <v>44942</v>
      </c>
      <c r="C7" s="51" t="s">
        <v>102</v>
      </c>
      <c r="D7" s="51" t="s">
        <v>86</v>
      </c>
    </row>
    <row r="8" spans="2:9" s="59" customFormat="1" ht="29">
      <c r="B8" s="57">
        <v>44979</v>
      </c>
      <c r="C8" s="60" t="s">
        <v>103</v>
      </c>
      <c r="D8" s="51" t="s">
        <v>86</v>
      </c>
    </row>
    <row r="9" spans="2:9">
      <c r="B9" s="64">
        <v>44981</v>
      </c>
      <c r="C9" s="63" t="s">
        <v>104</v>
      </c>
      <c r="D9" s="51" t="s">
        <v>91</v>
      </c>
    </row>
    <row r="10" spans="2:9" ht="29">
      <c r="B10" s="64">
        <v>45007</v>
      </c>
      <c r="C10" s="65" t="s">
        <v>105</v>
      </c>
      <c r="D10" s="51" t="s">
        <v>91</v>
      </c>
      <c r="F10" t="s">
        <v>89</v>
      </c>
    </row>
    <row r="11" spans="2:9">
      <c r="B11" s="64">
        <v>45013</v>
      </c>
      <c r="C11" s="65" t="s">
        <v>172</v>
      </c>
      <c r="D11" s="51" t="s">
        <v>86</v>
      </c>
    </row>
    <row r="12" spans="2:9" ht="29">
      <c r="B12" s="64">
        <v>45016</v>
      </c>
      <c r="C12" s="65" t="s">
        <v>175</v>
      </c>
      <c r="D12" s="51" t="s">
        <v>91</v>
      </c>
      <c r="F12" t="s">
        <v>89</v>
      </c>
      <c r="I12" t="s">
        <v>89</v>
      </c>
    </row>
    <row r="15" spans="2:9">
      <c r="C15" s="77" t="s">
        <v>89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90192-93A5-45BA-BE19-0D0ACF64CE7D}">
  <sheetPr codeName="Sheet2"/>
  <dimension ref="B1:V90"/>
  <sheetViews>
    <sheetView showGridLines="0" zoomScaleNormal="100" workbookViewId="0">
      <pane xSplit="5" topLeftCell="F1" activePane="topRight" state="frozen"/>
      <selection pane="topRight" activeCell="F5" sqref="F5:F8"/>
    </sheetView>
  </sheetViews>
  <sheetFormatPr defaultColWidth="8.7265625" defaultRowHeight="14.5"/>
  <cols>
    <col min="1" max="1" width="2.26953125" style="6" customWidth="1"/>
    <col min="2" max="4" width="8.7265625" style="6"/>
    <col min="5" max="5" width="16.26953125" style="6" customWidth="1"/>
    <col min="6" max="7" width="13.81640625" style="18" customWidth="1"/>
    <col min="8" max="8" width="12.26953125" style="67" customWidth="1"/>
    <col min="9" max="9" width="17.26953125" style="6" customWidth="1"/>
    <col min="10" max="10" width="19.7265625" style="6" customWidth="1"/>
    <col min="11" max="11" width="21.7265625" style="6" customWidth="1"/>
    <col min="12" max="12" width="18.453125" style="6" customWidth="1"/>
    <col min="13" max="13" width="18.26953125" style="6" customWidth="1"/>
    <col min="14" max="14" width="23.7265625" style="6" customWidth="1"/>
    <col min="15" max="15" width="15.7265625" style="6" customWidth="1"/>
    <col min="16" max="16" width="18.7265625" style="6" customWidth="1"/>
    <col min="17" max="17" width="15.26953125" style="6" customWidth="1"/>
    <col min="18" max="26" width="18.7265625" style="6" customWidth="1"/>
    <col min="27" max="16384" width="8.7265625" style="6"/>
  </cols>
  <sheetData>
    <row r="1" spans="2:14">
      <c r="J1" s="19"/>
      <c r="K1" s="20"/>
    </row>
    <row r="2" spans="2:14" ht="21">
      <c r="B2" s="23" t="s">
        <v>53</v>
      </c>
    </row>
    <row r="3" spans="2:14" ht="25.9" customHeight="1"/>
    <row r="4" spans="2:14" s="21" customFormat="1" ht="15" customHeight="1">
      <c r="B4" s="87" t="s">
        <v>54</v>
      </c>
      <c r="C4" s="88"/>
      <c r="D4" s="89"/>
      <c r="E4" s="2" t="s">
        <v>55</v>
      </c>
      <c r="F4" s="4" t="s">
        <v>2</v>
      </c>
      <c r="G4" s="4" t="s">
        <v>70</v>
      </c>
      <c r="H4" s="68" t="s">
        <v>3</v>
      </c>
      <c r="I4" s="2" t="s">
        <v>46</v>
      </c>
      <c r="J4" s="2" t="s">
        <v>47</v>
      </c>
      <c r="K4" s="2" t="s">
        <v>48</v>
      </c>
      <c r="L4" s="3" t="s">
        <v>68</v>
      </c>
      <c r="M4" s="3" t="s">
        <v>69</v>
      </c>
    </row>
    <row r="5" spans="2:14">
      <c r="B5" s="78" t="s">
        <v>51</v>
      </c>
      <c r="C5" s="78" t="s">
        <v>50</v>
      </c>
      <c r="D5" s="84">
        <v>6</v>
      </c>
      <c r="E5" s="81">
        <v>36</v>
      </c>
      <c r="F5" s="70" t="s">
        <v>94</v>
      </c>
      <c r="G5" s="5">
        <f>13*12</f>
        <v>156</v>
      </c>
      <c r="H5" s="56">
        <v>388</v>
      </c>
      <c r="I5" s="7">
        <f>H5/H6</f>
        <v>0.8699551569506726</v>
      </c>
      <c r="J5" s="8">
        <v>14.25</v>
      </c>
      <c r="K5" s="7">
        <f t="shared" ref="K5:K12" si="0">J5/$E$5</f>
        <v>0.39583333333333331</v>
      </c>
      <c r="L5" s="54">
        <v>1125</v>
      </c>
      <c r="M5" s="12">
        <f>L5*0.75</f>
        <v>843.75</v>
      </c>
    </row>
    <row r="6" spans="2:14">
      <c r="B6" s="79"/>
      <c r="C6" s="79"/>
      <c r="D6" s="85"/>
      <c r="E6" s="82"/>
      <c r="F6" s="70" t="s">
        <v>136</v>
      </c>
      <c r="G6" s="5">
        <f t="shared" ref="G6:G8" si="1">13*12</f>
        <v>156</v>
      </c>
      <c r="H6" s="56">
        <v>446</v>
      </c>
      <c r="I6" s="7">
        <f>H6/H7</f>
        <v>0.87795275590551181</v>
      </c>
      <c r="J6" s="8">
        <v>15.5625</v>
      </c>
      <c r="K6" s="7">
        <f t="shared" si="0"/>
        <v>0.43229166666666669</v>
      </c>
      <c r="L6" s="54">
        <v>1066</v>
      </c>
      <c r="M6" s="12">
        <f>L6*0.75</f>
        <v>799.5</v>
      </c>
    </row>
    <row r="7" spans="2:14">
      <c r="B7" s="79"/>
      <c r="C7" s="79"/>
      <c r="D7" s="85"/>
      <c r="E7" s="82"/>
      <c r="F7" s="70" t="s">
        <v>137</v>
      </c>
      <c r="G7" s="5">
        <f t="shared" si="1"/>
        <v>156</v>
      </c>
      <c r="H7" s="56">
        <v>508</v>
      </c>
      <c r="I7" s="7">
        <f>H7/H8</f>
        <v>0.89279437609841827</v>
      </c>
      <c r="J7" s="8">
        <v>16.875</v>
      </c>
      <c r="K7" s="7">
        <f t="shared" si="0"/>
        <v>0.46875</v>
      </c>
      <c r="L7" s="54">
        <v>1008</v>
      </c>
      <c r="M7" s="12">
        <f t="shared" ref="M7:M12" si="2">L7*0.75</f>
        <v>756</v>
      </c>
    </row>
    <row r="8" spans="2:14">
      <c r="B8" s="79"/>
      <c r="C8" s="79"/>
      <c r="D8" s="85"/>
      <c r="E8" s="82"/>
      <c r="F8" s="70" t="s">
        <v>138</v>
      </c>
      <c r="G8" s="5">
        <f t="shared" si="1"/>
        <v>156</v>
      </c>
      <c r="H8" s="56">
        <v>569</v>
      </c>
      <c r="I8" s="7" t="s">
        <v>49</v>
      </c>
      <c r="J8" s="8">
        <v>18.1875</v>
      </c>
      <c r="K8" s="7">
        <f t="shared" si="0"/>
        <v>0.50520833333333337</v>
      </c>
      <c r="L8" s="54">
        <v>949</v>
      </c>
      <c r="M8" s="12">
        <f t="shared" si="2"/>
        <v>711.75</v>
      </c>
    </row>
    <row r="9" spans="2:14">
      <c r="B9" s="79"/>
      <c r="C9" s="79"/>
      <c r="D9" s="85"/>
      <c r="E9" s="82"/>
      <c r="F9" s="70" t="s">
        <v>95</v>
      </c>
      <c r="G9" s="5">
        <f>15*12</f>
        <v>180</v>
      </c>
      <c r="H9" s="56">
        <v>388</v>
      </c>
      <c r="I9" s="7">
        <f>H9/H10</f>
        <v>0.8699551569506726</v>
      </c>
      <c r="J9" s="8">
        <v>14.25</v>
      </c>
      <c r="K9" s="7">
        <f t="shared" si="0"/>
        <v>0.39583333333333331</v>
      </c>
      <c r="L9" s="54">
        <v>1243</v>
      </c>
      <c r="M9" s="12">
        <f t="shared" si="2"/>
        <v>932.25</v>
      </c>
      <c r="N9" s="53"/>
    </row>
    <row r="10" spans="2:14">
      <c r="B10" s="79"/>
      <c r="C10" s="79"/>
      <c r="D10" s="85"/>
      <c r="E10" s="82"/>
      <c r="F10" s="70" t="s">
        <v>139</v>
      </c>
      <c r="G10" s="5">
        <f t="shared" ref="G10:G12" si="3">15*12</f>
        <v>180</v>
      </c>
      <c r="H10" s="56">
        <v>446</v>
      </c>
      <c r="I10" s="7">
        <f>H10/H11</f>
        <v>0.87795275590551181</v>
      </c>
      <c r="J10" s="8">
        <v>15.5625</v>
      </c>
      <c r="K10" s="7">
        <f t="shared" si="0"/>
        <v>0.43229166666666669</v>
      </c>
      <c r="L10" s="54">
        <v>1179</v>
      </c>
      <c r="M10" s="12">
        <f t="shared" si="2"/>
        <v>884.25</v>
      </c>
      <c r="N10" s="53"/>
    </row>
    <row r="11" spans="2:14">
      <c r="B11" s="79"/>
      <c r="C11" s="79"/>
      <c r="D11" s="85"/>
      <c r="E11" s="82"/>
      <c r="F11" s="70" t="s">
        <v>140</v>
      </c>
      <c r="G11" s="5">
        <f t="shared" si="3"/>
        <v>180</v>
      </c>
      <c r="H11" s="56">
        <v>508</v>
      </c>
      <c r="I11" s="7">
        <f>H11/H12</f>
        <v>0.89279437609841827</v>
      </c>
      <c r="J11" s="8">
        <v>16.875</v>
      </c>
      <c r="K11" s="7">
        <f t="shared" si="0"/>
        <v>0.46875</v>
      </c>
      <c r="L11" s="54">
        <v>1114</v>
      </c>
      <c r="M11" s="12">
        <f t="shared" si="2"/>
        <v>835.5</v>
      </c>
      <c r="N11" s="53"/>
    </row>
    <row r="12" spans="2:14">
      <c r="B12" s="79"/>
      <c r="C12" s="79"/>
      <c r="D12" s="86"/>
      <c r="E12" s="83"/>
      <c r="F12" s="70" t="s">
        <v>141</v>
      </c>
      <c r="G12" s="5">
        <f t="shared" si="3"/>
        <v>180</v>
      </c>
      <c r="H12" s="56">
        <v>569</v>
      </c>
      <c r="I12" s="7" t="s">
        <v>49</v>
      </c>
      <c r="J12" s="8">
        <v>18.1875</v>
      </c>
      <c r="K12" s="7">
        <f t="shared" si="0"/>
        <v>0.50520833333333337</v>
      </c>
      <c r="L12" s="54">
        <v>1049</v>
      </c>
      <c r="M12" s="12">
        <f t="shared" si="2"/>
        <v>786.75</v>
      </c>
      <c r="N12" s="53"/>
    </row>
    <row r="13" spans="2:14">
      <c r="B13" s="79"/>
      <c r="C13" s="79"/>
      <c r="D13" s="84">
        <v>7</v>
      </c>
      <c r="E13" s="81">
        <v>40.5</v>
      </c>
      <c r="F13" s="70" t="s">
        <v>96</v>
      </c>
      <c r="G13" s="5">
        <f>13*12</f>
        <v>156</v>
      </c>
      <c r="H13" s="55">
        <v>590</v>
      </c>
      <c r="I13" s="7">
        <f>H13/H14</f>
        <v>0.92913385826771655</v>
      </c>
      <c r="J13" s="10">
        <v>17.852499999999999</v>
      </c>
      <c r="K13" s="11">
        <f t="shared" ref="K13:K20" si="4">J13/$E$13</f>
        <v>0.44080246913580245</v>
      </c>
      <c r="L13" s="12">
        <v>1343</v>
      </c>
      <c r="M13" s="12">
        <f>L13*0.75</f>
        <v>1007.25</v>
      </c>
    </row>
    <row r="14" spans="2:14">
      <c r="B14" s="79"/>
      <c r="C14" s="79"/>
      <c r="D14" s="85"/>
      <c r="E14" s="82"/>
      <c r="F14" s="70" t="s">
        <v>142</v>
      </c>
      <c r="G14" s="5">
        <f t="shared" ref="G14:G16" si="5">13*12</f>
        <v>156</v>
      </c>
      <c r="H14" s="55">
        <v>635</v>
      </c>
      <c r="I14" s="7">
        <f>H14/H15</f>
        <v>0.9324522760646109</v>
      </c>
      <c r="J14" s="10">
        <v>18.727499999999999</v>
      </c>
      <c r="K14" s="11">
        <f t="shared" si="4"/>
        <v>0.46240740740740738</v>
      </c>
      <c r="L14" s="12">
        <v>1297</v>
      </c>
      <c r="M14" s="12">
        <f t="shared" ref="M14:M20" si="6">L14*0.75</f>
        <v>972.75</v>
      </c>
    </row>
    <row r="15" spans="2:14">
      <c r="B15" s="79"/>
      <c r="C15" s="79"/>
      <c r="D15" s="85"/>
      <c r="E15" s="82"/>
      <c r="F15" s="70" t="s">
        <v>143</v>
      </c>
      <c r="G15" s="5">
        <f t="shared" si="5"/>
        <v>156</v>
      </c>
      <c r="H15" s="55">
        <v>681</v>
      </c>
      <c r="I15" s="7">
        <f>H15/H16</f>
        <v>0.93672627235213202</v>
      </c>
      <c r="J15" s="10">
        <v>19.602499999999999</v>
      </c>
      <c r="K15" s="11">
        <f t="shared" si="4"/>
        <v>0.4840123456790123</v>
      </c>
      <c r="L15" s="12">
        <v>1264</v>
      </c>
      <c r="M15" s="12">
        <f t="shared" si="6"/>
        <v>948</v>
      </c>
    </row>
    <row r="16" spans="2:14">
      <c r="B16" s="79"/>
      <c r="C16" s="79"/>
      <c r="D16" s="85"/>
      <c r="E16" s="82"/>
      <c r="F16" s="70" t="s">
        <v>144</v>
      </c>
      <c r="G16" s="5">
        <f t="shared" si="5"/>
        <v>156</v>
      </c>
      <c r="H16" s="56">
        <v>727</v>
      </c>
      <c r="I16" s="7" t="s">
        <v>49</v>
      </c>
      <c r="J16" s="8">
        <v>20.477499999999999</v>
      </c>
      <c r="K16" s="7">
        <f t="shared" si="4"/>
        <v>0.50561728395061722</v>
      </c>
      <c r="L16" s="12">
        <v>1224</v>
      </c>
      <c r="M16" s="12">
        <f t="shared" si="6"/>
        <v>918</v>
      </c>
    </row>
    <row r="17" spans="2:21">
      <c r="B17" s="79"/>
      <c r="C17" s="79"/>
      <c r="D17" s="85"/>
      <c r="E17" s="82"/>
      <c r="F17" s="70" t="s">
        <v>97</v>
      </c>
      <c r="G17" s="5">
        <f>15*12</f>
        <v>180</v>
      </c>
      <c r="H17" s="55">
        <v>590</v>
      </c>
      <c r="I17" s="7">
        <f>H17/H18</f>
        <v>0.92913385826771655</v>
      </c>
      <c r="J17" s="10">
        <v>17.852499999999999</v>
      </c>
      <c r="K17" s="11">
        <f t="shared" si="4"/>
        <v>0.44080246913580245</v>
      </c>
      <c r="L17" s="12">
        <v>1485</v>
      </c>
      <c r="M17" s="12">
        <f t="shared" si="6"/>
        <v>1113.75</v>
      </c>
    </row>
    <row r="18" spans="2:21">
      <c r="B18" s="79"/>
      <c r="C18" s="79"/>
      <c r="D18" s="85"/>
      <c r="E18" s="82"/>
      <c r="F18" s="70" t="s">
        <v>145</v>
      </c>
      <c r="G18" s="5">
        <f t="shared" ref="G18:G20" si="7">15*12</f>
        <v>180</v>
      </c>
      <c r="H18" s="55">
        <v>635</v>
      </c>
      <c r="I18" s="7">
        <f>H18/H19</f>
        <v>0.9324522760646109</v>
      </c>
      <c r="J18" s="10">
        <v>18.727499999999999</v>
      </c>
      <c r="K18" s="11">
        <f t="shared" si="4"/>
        <v>0.46240740740740738</v>
      </c>
      <c r="L18" s="12">
        <v>1433</v>
      </c>
      <c r="M18" s="12">
        <f t="shared" si="6"/>
        <v>1074.75</v>
      </c>
    </row>
    <row r="19" spans="2:21">
      <c r="B19" s="79"/>
      <c r="C19" s="79"/>
      <c r="D19" s="85"/>
      <c r="E19" s="82"/>
      <c r="F19" s="70" t="s">
        <v>146</v>
      </c>
      <c r="G19" s="5">
        <f t="shared" si="7"/>
        <v>180</v>
      </c>
      <c r="H19" s="55">
        <v>681</v>
      </c>
      <c r="I19" s="7">
        <f>H19/H20</f>
        <v>0.93672627235213202</v>
      </c>
      <c r="J19" s="10">
        <v>19.602499999999999</v>
      </c>
      <c r="K19" s="11">
        <f t="shared" si="4"/>
        <v>0.4840123456790123</v>
      </c>
      <c r="L19" s="12">
        <v>1376</v>
      </c>
      <c r="M19" s="12">
        <f t="shared" si="6"/>
        <v>1032</v>
      </c>
    </row>
    <row r="20" spans="2:21">
      <c r="B20" s="79"/>
      <c r="C20" s="79"/>
      <c r="D20" s="86"/>
      <c r="E20" s="83"/>
      <c r="F20" s="70" t="s">
        <v>147</v>
      </c>
      <c r="G20" s="5">
        <f t="shared" si="7"/>
        <v>180</v>
      </c>
      <c r="H20" s="56">
        <v>727</v>
      </c>
      <c r="I20" s="7" t="s">
        <v>49</v>
      </c>
      <c r="J20" s="8">
        <v>20.477499999999999</v>
      </c>
      <c r="K20" s="7">
        <f t="shared" si="4"/>
        <v>0.50561728395061722</v>
      </c>
      <c r="L20" s="12">
        <v>1327</v>
      </c>
      <c r="M20" s="12">
        <f t="shared" si="6"/>
        <v>995.25</v>
      </c>
    </row>
    <row r="21" spans="2:21">
      <c r="B21" s="79"/>
      <c r="C21" s="79"/>
      <c r="D21" s="84">
        <v>8</v>
      </c>
      <c r="E21" s="81">
        <v>46.25</v>
      </c>
      <c r="F21" s="70" t="s">
        <v>98</v>
      </c>
      <c r="G21" s="5">
        <f>13*12</f>
        <v>156</v>
      </c>
      <c r="H21" s="55">
        <v>751</v>
      </c>
      <c r="I21" s="7">
        <f>H21/H22</f>
        <v>0.90373044524669077</v>
      </c>
      <c r="J21" s="13">
        <v>19.447500000000002</v>
      </c>
      <c r="K21" s="7">
        <f t="shared" ref="K21:K28" si="8">J21/$E$21</f>
        <v>0.42048648648648651</v>
      </c>
      <c r="L21" s="12">
        <v>1710</v>
      </c>
      <c r="M21" s="12">
        <f>L21*0.75</f>
        <v>1282.5</v>
      </c>
    </row>
    <row r="22" spans="2:21">
      <c r="B22" s="79"/>
      <c r="C22" s="79"/>
      <c r="D22" s="85"/>
      <c r="E22" s="82"/>
      <c r="F22" s="70" t="s">
        <v>148</v>
      </c>
      <c r="G22" s="5">
        <f t="shared" ref="G22:G24" si="9">13*12</f>
        <v>156</v>
      </c>
      <c r="H22" s="55">
        <v>831</v>
      </c>
      <c r="I22" s="7">
        <f>H22/H23</f>
        <v>0.91419141914191415</v>
      </c>
      <c r="J22" s="13">
        <v>20.76</v>
      </c>
      <c r="K22" s="7">
        <f t="shared" si="8"/>
        <v>0.44886486486486488</v>
      </c>
      <c r="L22" s="12">
        <v>1648</v>
      </c>
      <c r="M22" s="12">
        <f t="shared" ref="M22:M34" si="10">L22*0.75</f>
        <v>1236</v>
      </c>
    </row>
    <row r="23" spans="2:21">
      <c r="B23" s="79"/>
      <c r="C23" s="79"/>
      <c r="D23" s="85"/>
      <c r="E23" s="82"/>
      <c r="F23" s="70" t="s">
        <v>149</v>
      </c>
      <c r="G23" s="5">
        <f t="shared" si="9"/>
        <v>156</v>
      </c>
      <c r="H23" s="55">
        <v>909</v>
      </c>
      <c r="I23" s="7">
        <f>H23/H24</f>
        <v>0.92097264437689974</v>
      </c>
      <c r="J23" s="13">
        <v>22.072500000000002</v>
      </c>
      <c r="K23" s="7">
        <f t="shared" si="8"/>
        <v>0.4772432432432433</v>
      </c>
      <c r="L23" s="12">
        <v>1594</v>
      </c>
      <c r="M23" s="12">
        <f t="shared" si="10"/>
        <v>1195.5</v>
      </c>
    </row>
    <row r="24" spans="2:21">
      <c r="B24" s="79"/>
      <c r="C24" s="79"/>
      <c r="D24" s="85"/>
      <c r="E24" s="82"/>
      <c r="F24" s="70" t="s">
        <v>150</v>
      </c>
      <c r="G24" s="5">
        <f t="shared" si="9"/>
        <v>156</v>
      </c>
      <c r="H24" s="56">
        <v>987</v>
      </c>
      <c r="I24" s="7" t="s">
        <v>49</v>
      </c>
      <c r="J24" s="8">
        <v>23.385000000000002</v>
      </c>
      <c r="K24" s="7">
        <f t="shared" si="8"/>
        <v>0.50562162162162161</v>
      </c>
      <c r="L24" s="12">
        <v>1528</v>
      </c>
      <c r="M24" s="12">
        <f t="shared" si="10"/>
        <v>1146</v>
      </c>
    </row>
    <row r="25" spans="2:21">
      <c r="B25" s="79"/>
      <c r="C25" s="79"/>
      <c r="D25" s="85"/>
      <c r="E25" s="82"/>
      <c r="F25" s="70" t="s">
        <v>99</v>
      </c>
      <c r="G25" s="5">
        <f>15*12</f>
        <v>180</v>
      </c>
      <c r="H25" s="55">
        <v>751</v>
      </c>
      <c r="I25" s="7">
        <f>H25/H26</f>
        <v>0.90373044524669077</v>
      </c>
      <c r="J25" s="13">
        <v>19.447500000000002</v>
      </c>
      <c r="K25" s="7">
        <f t="shared" si="8"/>
        <v>0.42048648648648651</v>
      </c>
      <c r="L25" s="12">
        <v>1890</v>
      </c>
      <c r="M25" s="12">
        <f t="shared" si="10"/>
        <v>1417.5</v>
      </c>
    </row>
    <row r="26" spans="2:21">
      <c r="B26" s="79"/>
      <c r="C26" s="79"/>
      <c r="D26" s="85"/>
      <c r="E26" s="82"/>
      <c r="F26" s="70" t="s">
        <v>151</v>
      </c>
      <c r="G26" s="5">
        <f t="shared" ref="G26:G28" si="11">15*12</f>
        <v>180</v>
      </c>
      <c r="H26" s="55">
        <v>831</v>
      </c>
      <c r="I26" s="7">
        <f>H26/H27</f>
        <v>0.91419141914191415</v>
      </c>
      <c r="J26" s="13">
        <v>20.76</v>
      </c>
      <c r="K26" s="7">
        <f t="shared" si="8"/>
        <v>0.44886486486486488</v>
      </c>
      <c r="L26" s="12">
        <v>1822</v>
      </c>
      <c r="M26" s="12">
        <f t="shared" si="10"/>
        <v>1366.5</v>
      </c>
    </row>
    <row r="27" spans="2:21">
      <c r="B27" s="79"/>
      <c r="C27" s="79"/>
      <c r="D27" s="85"/>
      <c r="E27" s="82"/>
      <c r="F27" s="70" t="s">
        <v>152</v>
      </c>
      <c r="G27" s="5">
        <f t="shared" si="11"/>
        <v>180</v>
      </c>
      <c r="H27" s="55">
        <v>909</v>
      </c>
      <c r="I27" s="7">
        <f>H27/H28</f>
        <v>0.92097264437689974</v>
      </c>
      <c r="J27" s="13">
        <v>22.072500000000002</v>
      </c>
      <c r="K27" s="7">
        <f t="shared" si="8"/>
        <v>0.4772432432432433</v>
      </c>
      <c r="L27" s="12">
        <v>1735</v>
      </c>
      <c r="M27" s="12">
        <f t="shared" si="10"/>
        <v>1301.25</v>
      </c>
    </row>
    <row r="28" spans="2:21">
      <c r="B28" s="80"/>
      <c r="C28" s="80"/>
      <c r="D28" s="86"/>
      <c r="E28" s="83"/>
      <c r="F28" s="70" t="s">
        <v>153</v>
      </c>
      <c r="G28" s="5">
        <f t="shared" si="11"/>
        <v>180</v>
      </c>
      <c r="H28" s="56">
        <v>987</v>
      </c>
      <c r="I28" s="7" t="s">
        <v>49</v>
      </c>
      <c r="J28" s="8">
        <v>23.385000000000002</v>
      </c>
      <c r="K28" s="7">
        <f t="shared" si="8"/>
        <v>0.50562162162162161</v>
      </c>
      <c r="L28" s="12">
        <v>1656</v>
      </c>
      <c r="M28" s="12">
        <f t="shared" si="10"/>
        <v>1242</v>
      </c>
    </row>
    <row r="29" spans="2:21">
      <c r="B29" s="78" t="s">
        <v>52</v>
      </c>
      <c r="C29" s="78" t="s">
        <v>50</v>
      </c>
      <c r="D29" s="84">
        <v>6</v>
      </c>
      <c r="E29" s="81">
        <v>36</v>
      </c>
      <c r="F29" s="70" t="s">
        <v>154</v>
      </c>
      <c r="G29" s="5">
        <f>13*12</f>
        <v>156</v>
      </c>
      <c r="H29" s="69">
        <v>246</v>
      </c>
      <c r="I29" s="11">
        <f>H29/H30</f>
        <v>0.87857142857142856</v>
      </c>
      <c r="J29" s="10">
        <v>14.926</v>
      </c>
      <c r="K29" s="11">
        <f t="shared" ref="K29:K34" si="12">J29/$E$29</f>
        <v>0.4146111111111111</v>
      </c>
      <c r="L29" s="54">
        <v>1112</v>
      </c>
      <c r="M29" s="12">
        <f t="shared" si="10"/>
        <v>834</v>
      </c>
      <c r="N29" s="15"/>
      <c r="O29" s="14"/>
      <c r="P29" s="14"/>
      <c r="Q29" s="14"/>
      <c r="R29" s="14"/>
      <c r="S29" s="14"/>
      <c r="T29" s="14"/>
      <c r="U29" s="14"/>
    </row>
    <row r="30" spans="2:21">
      <c r="B30" s="79"/>
      <c r="C30" s="79"/>
      <c r="D30" s="85"/>
      <c r="E30" s="82"/>
      <c r="F30" s="70" t="s">
        <v>155</v>
      </c>
      <c r="G30" s="5">
        <f>13*12</f>
        <v>156</v>
      </c>
      <c r="H30" s="69">
        <v>280</v>
      </c>
      <c r="I30" s="11">
        <f>H30/H31</f>
        <v>0.89743589743589747</v>
      </c>
      <c r="J30" s="10">
        <v>16.093</v>
      </c>
      <c r="K30" s="11">
        <f t="shared" si="12"/>
        <v>0.4470277777777778</v>
      </c>
      <c r="L30" s="54">
        <v>1065</v>
      </c>
      <c r="M30" s="12">
        <f t="shared" si="10"/>
        <v>798.75</v>
      </c>
      <c r="N30" s="15"/>
      <c r="O30" s="14"/>
      <c r="P30" s="14"/>
      <c r="Q30" s="14"/>
      <c r="R30" s="14"/>
      <c r="S30" s="14"/>
      <c r="T30" s="14"/>
      <c r="U30" s="14"/>
    </row>
    <row r="31" spans="2:21">
      <c r="B31" s="79"/>
      <c r="C31" s="79"/>
      <c r="D31" s="85"/>
      <c r="E31" s="82"/>
      <c r="F31" s="70" t="s">
        <v>156</v>
      </c>
      <c r="G31" s="5">
        <f>13*12</f>
        <v>156</v>
      </c>
      <c r="H31" s="69">
        <v>312</v>
      </c>
      <c r="I31" s="11" t="s">
        <v>49</v>
      </c>
      <c r="J31" s="10">
        <v>17.260000000000002</v>
      </c>
      <c r="K31" s="11">
        <f t="shared" si="12"/>
        <v>0.47944444444444451</v>
      </c>
      <c r="L31" s="54">
        <v>1019</v>
      </c>
      <c r="M31" s="12">
        <f t="shared" si="10"/>
        <v>764.25</v>
      </c>
      <c r="N31" s="15"/>
      <c r="O31" s="14"/>
      <c r="P31" s="14"/>
      <c r="Q31" s="14"/>
      <c r="R31" s="14"/>
      <c r="S31" s="14"/>
      <c r="T31" s="14"/>
      <c r="U31" s="14"/>
    </row>
    <row r="32" spans="2:21">
      <c r="B32" s="79"/>
      <c r="C32" s="79"/>
      <c r="D32" s="85"/>
      <c r="E32" s="82"/>
      <c r="F32" s="70" t="s">
        <v>157</v>
      </c>
      <c r="G32" s="5">
        <f>15*12</f>
        <v>180</v>
      </c>
      <c r="H32" s="69">
        <v>246</v>
      </c>
      <c r="I32" s="11">
        <f>H32/H33</f>
        <v>0.87857142857142856</v>
      </c>
      <c r="J32" s="10">
        <v>14.926</v>
      </c>
      <c r="K32" s="11">
        <f t="shared" si="12"/>
        <v>0.4146111111111111</v>
      </c>
      <c r="L32" s="54">
        <v>1231</v>
      </c>
      <c r="M32" s="12">
        <f t="shared" si="10"/>
        <v>923.25</v>
      </c>
      <c r="N32" s="15"/>
      <c r="O32" s="14"/>
      <c r="P32" s="14"/>
      <c r="Q32" s="14"/>
      <c r="R32" s="14"/>
      <c r="S32" s="14"/>
      <c r="T32" s="14"/>
      <c r="U32" s="14"/>
    </row>
    <row r="33" spans="2:22">
      <c r="B33" s="79"/>
      <c r="C33" s="79"/>
      <c r="D33" s="85"/>
      <c r="E33" s="82"/>
      <c r="F33" s="70" t="s">
        <v>158</v>
      </c>
      <c r="G33" s="5">
        <f>15*12</f>
        <v>180</v>
      </c>
      <c r="H33" s="69">
        <v>280</v>
      </c>
      <c r="I33" s="11">
        <f>H33/H34</f>
        <v>0.89743589743589747</v>
      </c>
      <c r="J33" s="10">
        <v>16.093</v>
      </c>
      <c r="K33" s="11">
        <f t="shared" si="12"/>
        <v>0.4470277777777778</v>
      </c>
      <c r="L33" s="54">
        <v>1178</v>
      </c>
      <c r="M33" s="12">
        <f t="shared" si="10"/>
        <v>883.5</v>
      </c>
      <c r="N33" s="15"/>
      <c r="O33" s="14"/>
      <c r="P33" s="14"/>
      <c r="Q33" s="14"/>
      <c r="R33" s="14"/>
      <c r="S33" s="14"/>
      <c r="T33" s="14"/>
      <c r="U33" s="14"/>
    </row>
    <row r="34" spans="2:22">
      <c r="B34" s="79"/>
      <c r="C34" s="79"/>
      <c r="D34" s="86"/>
      <c r="E34" s="83"/>
      <c r="F34" s="70" t="s">
        <v>159</v>
      </c>
      <c r="G34" s="5">
        <f>15*12</f>
        <v>180</v>
      </c>
      <c r="H34" s="69">
        <v>312</v>
      </c>
      <c r="I34" s="11" t="s">
        <v>49</v>
      </c>
      <c r="J34" s="10">
        <v>17.260000000000002</v>
      </c>
      <c r="K34" s="11">
        <f t="shared" si="12"/>
        <v>0.47944444444444451</v>
      </c>
      <c r="L34" s="54">
        <v>1126</v>
      </c>
      <c r="M34" s="12">
        <f t="shared" si="10"/>
        <v>844.5</v>
      </c>
      <c r="N34" s="15"/>
      <c r="O34" s="14"/>
      <c r="P34" s="14"/>
      <c r="Q34" s="14"/>
      <c r="R34" s="14"/>
      <c r="S34" s="14"/>
      <c r="T34" s="14"/>
      <c r="U34" s="14"/>
    </row>
    <row r="35" spans="2:22">
      <c r="B35" s="79"/>
      <c r="C35" s="79"/>
      <c r="D35" s="84">
        <v>7</v>
      </c>
      <c r="E35" s="81">
        <v>40.5</v>
      </c>
      <c r="F35" s="70" t="s">
        <v>160</v>
      </c>
      <c r="G35" s="5">
        <f>13*12</f>
        <v>156</v>
      </c>
      <c r="H35" s="69">
        <v>319</v>
      </c>
      <c r="I35" s="11">
        <f>H35/H36</f>
        <v>0.89355742296918772</v>
      </c>
      <c r="J35" s="10">
        <v>16.594000000000001</v>
      </c>
      <c r="K35" s="11">
        <f t="shared" ref="K35:K40" si="13">J35/$E$35</f>
        <v>0.40972839506172842</v>
      </c>
      <c r="L35" s="12">
        <v>1371</v>
      </c>
      <c r="M35" s="12">
        <f t="shared" ref="M35:M40" si="14">L35*0.75</f>
        <v>1028.25</v>
      </c>
      <c r="N35" s="15"/>
      <c r="O35" s="14"/>
      <c r="P35" s="14"/>
      <c r="Q35" s="14"/>
      <c r="R35" s="14"/>
      <c r="S35" s="14"/>
      <c r="T35" s="14"/>
      <c r="U35" s="14"/>
      <c r="V35" s="22"/>
    </row>
    <row r="36" spans="2:22">
      <c r="B36" s="79"/>
      <c r="C36" s="79"/>
      <c r="D36" s="85"/>
      <c r="E36" s="82"/>
      <c r="F36" s="70" t="s">
        <v>161</v>
      </c>
      <c r="G36" s="5">
        <f>13*12</f>
        <v>156</v>
      </c>
      <c r="H36" s="69">
        <v>357</v>
      </c>
      <c r="I36" s="11">
        <f>H36/H37</f>
        <v>0.90839694656488545</v>
      </c>
      <c r="J36" s="10">
        <v>17.760999999999999</v>
      </c>
      <c r="K36" s="11">
        <f t="shared" si="13"/>
        <v>0.43854320987654322</v>
      </c>
      <c r="L36" s="12">
        <v>1312</v>
      </c>
      <c r="M36" s="12">
        <f t="shared" si="14"/>
        <v>984</v>
      </c>
      <c r="N36" s="14"/>
      <c r="O36" s="14"/>
      <c r="P36" s="14"/>
      <c r="Q36" s="14"/>
      <c r="R36" s="14"/>
      <c r="S36" s="14"/>
      <c r="T36" s="14"/>
      <c r="U36" s="14"/>
      <c r="V36" s="22"/>
    </row>
    <row r="37" spans="2:22">
      <c r="B37" s="79"/>
      <c r="C37" s="79"/>
      <c r="D37" s="85"/>
      <c r="E37" s="82"/>
      <c r="F37" s="70" t="s">
        <v>162</v>
      </c>
      <c r="G37" s="5">
        <f>13*12</f>
        <v>156</v>
      </c>
      <c r="H37" s="69">
        <v>393</v>
      </c>
      <c r="I37" s="11" t="s">
        <v>49</v>
      </c>
      <c r="J37" s="8">
        <v>18.928000000000001</v>
      </c>
      <c r="K37" s="7">
        <f t="shared" si="13"/>
        <v>0.46735802469135806</v>
      </c>
      <c r="L37" s="12">
        <v>1253</v>
      </c>
      <c r="M37" s="12">
        <f t="shared" si="14"/>
        <v>939.75</v>
      </c>
      <c r="N37" s="16"/>
      <c r="O37" s="16"/>
      <c r="P37" s="16"/>
      <c r="Q37" s="16"/>
      <c r="R37" s="16"/>
      <c r="S37" s="16"/>
      <c r="T37" s="16"/>
      <c r="U37" s="16"/>
      <c r="V37" s="22"/>
    </row>
    <row r="38" spans="2:22">
      <c r="B38" s="79"/>
      <c r="C38" s="79"/>
      <c r="D38" s="85"/>
      <c r="E38" s="82"/>
      <c r="F38" s="70" t="s">
        <v>163</v>
      </c>
      <c r="G38" s="5">
        <f>15*12</f>
        <v>180</v>
      </c>
      <c r="H38" s="69">
        <v>319</v>
      </c>
      <c r="I38" s="11">
        <f>H38/H39</f>
        <v>0.89355742296918772</v>
      </c>
      <c r="J38" s="10">
        <v>16.594000000000001</v>
      </c>
      <c r="K38" s="11">
        <f t="shared" si="13"/>
        <v>0.40972839506172842</v>
      </c>
      <c r="L38" s="12">
        <v>1518</v>
      </c>
      <c r="M38" s="12">
        <f t="shared" si="14"/>
        <v>1138.5</v>
      </c>
      <c r="N38" s="15"/>
      <c r="O38" s="14"/>
      <c r="P38" s="14"/>
      <c r="Q38" s="14"/>
      <c r="R38" s="14"/>
      <c r="S38" s="14"/>
      <c r="T38" s="14"/>
      <c r="U38" s="14"/>
      <c r="V38" s="22"/>
    </row>
    <row r="39" spans="2:22">
      <c r="B39" s="79"/>
      <c r="C39" s="79"/>
      <c r="D39" s="85"/>
      <c r="E39" s="82"/>
      <c r="F39" s="70" t="s">
        <v>164</v>
      </c>
      <c r="G39" s="5">
        <f>15*12</f>
        <v>180</v>
      </c>
      <c r="H39" s="69">
        <v>357</v>
      </c>
      <c r="I39" s="11">
        <f>H39/H40</f>
        <v>0.90839694656488545</v>
      </c>
      <c r="J39" s="10">
        <v>17.760999999999999</v>
      </c>
      <c r="K39" s="11">
        <f t="shared" si="13"/>
        <v>0.43854320987654322</v>
      </c>
      <c r="L39" s="12">
        <v>1451</v>
      </c>
      <c r="M39" s="12">
        <f t="shared" si="14"/>
        <v>1088.25</v>
      </c>
      <c r="N39" s="14"/>
      <c r="O39" s="14"/>
      <c r="P39" s="14"/>
      <c r="Q39" s="14"/>
      <c r="R39" s="14"/>
      <c r="S39" s="14"/>
      <c r="T39" s="14"/>
      <c r="U39" s="14"/>
      <c r="V39" s="22"/>
    </row>
    <row r="40" spans="2:22">
      <c r="B40" s="79"/>
      <c r="C40" s="79"/>
      <c r="D40" s="86"/>
      <c r="E40" s="83"/>
      <c r="F40" s="70" t="s">
        <v>165</v>
      </c>
      <c r="G40" s="5">
        <f>15*12</f>
        <v>180</v>
      </c>
      <c r="H40" s="69">
        <v>393</v>
      </c>
      <c r="I40" s="11" t="s">
        <v>49</v>
      </c>
      <c r="J40" s="8">
        <v>18.928000000000001</v>
      </c>
      <c r="K40" s="7">
        <f t="shared" si="13"/>
        <v>0.46735802469135806</v>
      </c>
      <c r="L40" s="12">
        <v>1385</v>
      </c>
      <c r="M40" s="12">
        <f t="shared" si="14"/>
        <v>1038.75</v>
      </c>
      <c r="N40" s="16"/>
      <c r="O40" s="16"/>
      <c r="P40" s="16"/>
      <c r="Q40" s="16"/>
      <c r="R40" s="16"/>
      <c r="S40" s="16"/>
      <c r="T40" s="16"/>
      <c r="U40" s="16"/>
      <c r="V40" s="22"/>
    </row>
    <row r="41" spans="2:22">
      <c r="B41" s="79"/>
      <c r="C41" s="79"/>
      <c r="D41" s="84">
        <v>8</v>
      </c>
      <c r="E41" s="81">
        <v>46.25</v>
      </c>
      <c r="F41" s="70" t="s">
        <v>166</v>
      </c>
      <c r="G41" s="5">
        <f>13*12</f>
        <v>156</v>
      </c>
      <c r="H41" s="69">
        <v>437</v>
      </c>
      <c r="I41" s="11">
        <f>H41/H42</f>
        <v>0.90852390852390852</v>
      </c>
      <c r="J41" s="10">
        <v>19.41</v>
      </c>
      <c r="K41" s="11">
        <f t="shared" ref="K41:K46" si="15">J41/$E$41</f>
        <v>0.41967567567567565</v>
      </c>
      <c r="L41" s="12">
        <v>1661</v>
      </c>
      <c r="M41" s="9">
        <f>L41*0.75</f>
        <v>1245.75</v>
      </c>
      <c r="N41" s="14"/>
      <c r="O41" s="14"/>
      <c r="P41" s="14"/>
      <c r="Q41" s="14"/>
      <c r="R41" s="14"/>
      <c r="S41" s="14"/>
      <c r="T41" s="14"/>
      <c r="U41" s="14"/>
    </row>
    <row r="42" spans="2:22">
      <c r="B42" s="79"/>
      <c r="C42" s="79"/>
      <c r="D42" s="85"/>
      <c r="E42" s="82"/>
      <c r="F42" s="70" t="s">
        <v>167</v>
      </c>
      <c r="G42" s="5">
        <f>13*12</f>
        <v>156</v>
      </c>
      <c r="H42" s="69">
        <v>481</v>
      </c>
      <c r="I42" s="11">
        <f>H42/H43</f>
        <v>0.91969407265774383</v>
      </c>
      <c r="J42" s="10">
        <v>20.572199999999999</v>
      </c>
      <c r="K42" s="11">
        <f t="shared" si="15"/>
        <v>0.44480432432432432</v>
      </c>
      <c r="L42" s="12">
        <v>1603</v>
      </c>
      <c r="M42" s="9">
        <f t="shared" ref="M42:M46" si="16">L42*0.75</f>
        <v>1202.25</v>
      </c>
      <c r="N42" s="14"/>
      <c r="O42" s="14"/>
      <c r="P42" s="14"/>
      <c r="Q42" s="14"/>
      <c r="R42" s="14"/>
      <c r="S42" s="14"/>
      <c r="T42" s="14"/>
      <c r="U42" s="14"/>
    </row>
    <row r="43" spans="2:22">
      <c r="B43" s="79"/>
      <c r="C43" s="79"/>
      <c r="D43" s="85"/>
      <c r="E43" s="82"/>
      <c r="F43" s="70" t="s">
        <v>168</v>
      </c>
      <c r="G43" s="5">
        <f>13*12</f>
        <v>156</v>
      </c>
      <c r="H43" s="69">
        <v>523</v>
      </c>
      <c r="I43" s="11" t="s">
        <v>49</v>
      </c>
      <c r="J43" s="8">
        <v>21.7392</v>
      </c>
      <c r="K43" s="17">
        <f t="shared" si="15"/>
        <v>0.47003675675675677</v>
      </c>
      <c r="L43" s="12">
        <v>1540</v>
      </c>
      <c r="M43" s="9">
        <f t="shared" si="16"/>
        <v>1155</v>
      </c>
      <c r="N43" s="16"/>
      <c r="O43" s="16"/>
      <c r="P43" s="16"/>
      <c r="Q43" s="16"/>
      <c r="R43" s="16"/>
      <c r="S43" s="16"/>
      <c r="T43" s="16"/>
      <c r="U43" s="16"/>
    </row>
    <row r="44" spans="2:22">
      <c r="B44" s="79"/>
      <c r="C44" s="79"/>
      <c r="D44" s="85"/>
      <c r="E44" s="82"/>
      <c r="F44" s="70" t="s">
        <v>169</v>
      </c>
      <c r="G44" s="5">
        <f>15*12</f>
        <v>180</v>
      </c>
      <c r="H44" s="69">
        <v>437</v>
      </c>
      <c r="I44" s="11">
        <f>H44/H45</f>
        <v>0.90852390852390852</v>
      </c>
      <c r="J44" s="10">
        <v>19.41</v>
      </c>
      <c r="K44" s="11">
        <f t="shared" si="15"/>
        <v>0.41967567567567565</v>
      </c>
      <c r="L44" s="12">
        <v>1839</v>
      </c>
      <c r="M44" s="9">
        <f t="shared" si="16"/>
        <v>1379.25</v>
      </c>
      <c r="N44" s="14"/>
      <c r="O44" s="14"/>
      <c r="P44" s="14"/>
      <c r="Q44" s="14"/>
      <c r="R44" s="14"/>
      <c r="S44" s="14"/>
      <c r="T44" s="14"/>
      <c r="U44" s="14"/>
    </row>
    <row r="45" spans="2:22">
      <c r="B45" s="79"/>
      <c r="C45" s="79"/>
      <c r="D45" s="85"/>
      <c r="E45" s="82"/>
      <c r="F45" s="70" t="s">
        <v>170</v>
      </c>
      <c r="G45" s="5">
        <f>15*12</f>
        <v>180</v>
      </c>
      <c r="H45" s="69">
        <v>481</v>
      </c>
      <c r="I45" s="11">
        <f>H45/H46</f>
        <v>0.91969407265774383</v>
      </c>
      <c r="J45" s="10">
        <v>20.572199999999999</v>
      </c>
      <c r="K45" s="11">
        <f t="shared" si="15"/>
        <v>0.44480432432432432</v>
      </c>
      <c r="L45" s="12">
        <v>1773</v>
      </c>
      <c r="M45" s="9">
        <f t="shared" si="16"/>
        <v>1329.75</v>
      </c>
      <c r="N45" s="14"/>
      <c r="O45" s="14"/>
      <c r="P45" s="14"/>
      <c r="Q45" s="14"/>
      <c r="R45" s="14"/>
      <c r="S45" s="14"/>
      <c r="T45" s="14"/>
      <c r="U45" s="14"/>
    </row>
    <row r="46" spans="2:22">
      <c r="B46" s="80"/>
      <c r="C46" s="80"/>
      <c r="D46" s="86"/>
      <c r="E46" s="83"/>
      <c r="F46" s="70" t="s">
        <v>171</v>
      </c>
      <c r="G46" s="5">
        <f>15*12</f>
        <v>180</v>
      </c>
      <c r="H46" s="69">
        <v>523</v>
      </c>
      <c r="I46" s="11" t="s">
        <v>49</v>
      </c>
      <c r="J46" s="8">
        <v>21.7392</v>
      </c>
      <c r="K46" s="17">
        <f t="shared" si="15"/>
        <v>0.47003675675675677</v>
      </c>
      <c r="L46" s="12">
        <v>1703</v>
      </c>
      <c r="M46" s="9">
        <f t="shared" si="16"/>
        <v>1277.25</v>
      </c>
      <c r="N46" s="16"/>
      <c r="O46" s="16"/>
      <c r="P46" s="16"/>
      <c r="Q46" s="16"/>
      <c r="R46" s="16"/>
      <c r="S46" s="16"/>
      <c r="T46" s="16"/>
      <c r="U46" s="16"/>
    </row>
    <row r="48" spans="2:22">
      <c r="B48" s="87" t="s">
        <v>54</v>
      </c>
      <c r="C48" s="88"/>
      <c r="D48" s="89"/>
      <c r="E48" s="2" t="s">
        <v>55</v>
      </c>
      <c r="F48" s="4" t="s">
        <v>2</v>
      </c>
      <c r="G48" s="4" t="s">
        <v>70</v>
      </c>
      <c r="H48" s="68" t="s">
        <v>3</v>
      </c>
      <c r="I48" s="2" t="s">
        <v>46</v>
      </c>
      <c r="J48" s="2" t="s">
        <v>47</v>
      </c>
      <c r="K48" s="2" t="s">
        <v>48</v>
      </c>
      <c r="L48" s="3" t="s">
        <v>68</v>
      </c>
      <c r="M48" s="3" t="s">
        <v>69</v>
      </c>
    </row>
    <row r="49" spans="2:13">
      <c r="B49" s="79" t="s">
        <v>51</v>
      </c>
      <c r="C49" s="79" t="s">
        <v>88</v>
      </c>
      <c r="D49" s="84">
        <v>6</v>
      </c>
      <c r="E49" s="81">
        <v>36</v>
      </c>
      <c r="F49" s="70" t="s">
        <v>56</v>
      </c>
      <c r="G49" s="5">
        <f>13*12</f>
        <v>156</v>
      </c>
      <c r="H49" s="56">
        <v>371</v>
      </c>
      <c r="I49" s="7">
        <f>H49/H50</f>
        <v>0.86480186480186483</v>
      </c>
      <c r="J49" s="8">
        <v>14.25</v>
      </c>
      <c r="K49" s="7">
        <f t="shared" ref="K49:K56" si="17">J49/$E$5</f>
        <v>0.39583333333333331</v>
      </c>
      <c r="L49" s="54" t="s">
        <v>100</v>
      </c>
      <c r="M49" s="54" t="s">
        <v>100</v>
      </c>
    </row>
    <row r="50" spans="2:13">
      <c r="B50" s="79"/>
      <c r="C50" s="79"/>
      <c r="D50" s="85"/>
      <c r="E50" s="82"/>
      <c r="F50" s="70" t="s">
        <v>58</v>
      </c>
      <c r="G50" s="5">
        <f t="shared" ref="G50:G52" si="18">13*12</f>
        <v>156</v>
      </c>
      <c r="H50" s="56">
        <v>429</v>
      </c>
      <c r="I50" s="7">
        <f>H50/H51</f>
        <v>0.8755102040816326</v>
      </c>
      <c r="J50" s="8">
        <v>15.5625</v>
      </c>
      <c r="K50" s="7">
        <f t="shared" si="17"/>
        <v>0.43229166666666669</v>
      </c>
      <c r="L50" s="54" t="s">
        <v>100</v>
      </c>
      <c r="M50" s="54" t="s">
        <v>100</v>
      </c>
    </row>
    <row r="51" spans="2:13">
      <c r="B51" s="79"/>
      <c r="C51" s="79"/>
      <c r="D51" s="85"/>
      <c r="E51" s="82"/>
      <c r="F51" s="70" t="s">
        <v>106</v>
      </c>
      <c r="G51" s="5">
        <f t="shared" si="18"/>
        <v>156</v>
      </c>
      <c r="H51" s="56">
        <v>490</v>
      </c>
      <c r="I51" s="7">
        <f>H51/H52</f>
        <v>0.89090909090909087</v>
      </c>
      <c r="J51" s="8">
        <v>16.875</v>
      </c>
      <c r="K51" s="7">
        <f t="shared" si="17"/>
        <v>0.46875</v>
      </c>
      <c r="L51" s="54" t="s">
        <v>100</v>
      </c>
      <c r="M51" s="54" t="s">
        <v>100</v>
      </c>
    </row>
    <row r="52" spans="2:13">
      <c r="B52" s="79"/>
      <c r="C52" s="79"/>
      <c r="D52" s="85"/>
      <c r="E52" s="82"/>
      <c r="F52" s="70" t="s">
        <v>107</v>
      </c>
      <c r="G52" s="5">
        <f t="shared" si="18"/>
        <v>156</v>
      </c>
      <c r="H52" s="56">
        <v>550</v>
      </c>
      <c r="I52" s="7" t="s">
        <v>49</v>
      </c>
      <c r="J52" s="8">
        <v>18.1875</v>
      </c>
      <c r="K52" s="7">
        <f t="shared" si="17"/>
        <v>0.50520833333333337</v>
      </c>
      <c r="L52" s="54" t="s">
        <v>100</v>
      </c>
      <c r="M52" s="54" t="s">
        <v>100</v>
      </c>
    </row>
    <row r="53" spans="2:13">
      <c r="B53" s="79"/>
      <c r="C53" s="79"/>
      <c r="D53" s="85"/>
      <c r="E53" s="82"/>
      <c r="F53" s="70" t="s">
        <v>57</v>
      </c>
      <c r="G53" s="5">
        <f>15*12</f>
        <v>180</v>
      </c>
      <c r="H53" s="56">
        <v>371</v>
      </c>
      <c r="I53" s="7">
        <f>H53/H54</f>
        <v>0.86480186480186483</v>
      </c>
      <c r="J53" s="8">
        <v>14.25</v>
      </c>
      <c r="K53" s="7">
        <f t="shared" si="17"/>
        <v>0.39583333333333331</v>
      </c>
      <c r="L53" s="54" t="s">
        <v>100</v>
      </c>
      <c r="M53" s="54" t="s">
        <v>100</v>
      </c>
    </row>
    <row r="54" spans="2:13">
      <c r="B54" s="79"/>
      <c r="C54" s="79"/>
      <c r="D54" s="85"/>
      <c r="E54" s="82"/>
      <c r="F54" s="70" t="s">
        <v>59</v>
      </c>
      <c r="G54" s="5">
        <f t="shared" ref="G54:G56" si="19">15*12</f>
        <v>180</v>
      </c>
      <c r="H54" s="56">
        <v>429</v>
      </c>
      <c r="I54" s="7">
        <f>H54/H55</f>
        <v>0.8755102040816326</v>
      </c>
      <c r="J54" s="8">
        <v>15.5625</v>
      </c>
      <c r="K54" s="7">
        <f t="shared" si="17"/>
        <v>0.43229166666666669</v>
      </c>
      <c r="L54" s="54" t="s">
        <v>100</v>
      </c>
      <c r="M54" s="54" t="s">
        <v>100</v>
      </c>
    </row>
    <row r="55" spans="2:13">
      <c r="B55" s="79"/>
      <c r="C55" s="79"/>
      <c r="D55" s="85"/>
      <c r="E55" s="82"/>
      <c r="F55" s="70" t="s">
        <v>108</v>
      </c>
      <c r="G55" s="5">
        <f t="shared" si="19"/>
        <v>180</v>
      </c>
      <c r="H55" s="56">
        <v>490</v>
      </c>
      <c r="I55" s="7">
        <f>H55/H56</f>
        <v>0.89090909090909087</v>
      </c>
      <c r="J55" s="8">
        <v>16.875</v>
      </c>
      <c r="K55" s="7">
        <f t="shared" si="17"/>
        <v>0.46875</v>
      </c>
      <c r="L55" s="54" t="s">
        <v>100</v>
      </c>
      <c r="M55" s="54" t="s">
        <v>100</v>
      </c>
    </row>
    <row r="56" spans="2:13">
      <c r="B56" s="79"/>
      <c r="C56" s="79"/>
      <c r="D56" s="86"/>
      <c r="E56" s="83"/>
      <c r="F56" s="70" t="s">
        <v>109</v>
      </c>
      <c r="G56" s="5">
        <f t="shared" si="19"/>
        <v>180</v>
      </c>
      <c r="H56" s="56">
        <v>550</v>
      </c>
      <c r="I56" s="7" t="s">
        <v>49</v>
      </c>
      <c r="J56" s="8">
        <v>18.1875</v>
      </c>
      <c r="K56" s="7">
        <f t="shared" si="17"/>
        <v>0.50520833333333337</v>
      </c>
      <c r="L56" s="54" t="s">
        <v>100</v>
      </c>
      <c r="M56" s="54" t="s">
        <v>100</v>
      </c>
    </row>
    <row r="57" spans="2:13">
      <c r="B57" s="79"/>
      <c r="C57" s="79"/>
      <c r="D57" s="84">
        <v>7</v>
      </c>
      <c r="E57" s="81">
        <v>40.5</v>
      </c>
      <c r="F57" s="70" t="s">
        <v>60</v>
      </c>
      <c r="G57" s="5">
        <f>13*12</f>
        <v>156</v>
      </c>
      <c r="H57" s="55">
        <v>570</v>
      </c>
      <c r="I57" s="7">
        <f>H57/H58</f>
        <v>0.92833876221498368</v>
      </c>
      <c r="J57" s="10">
        <v>17.852499999999999</v>
      </c>
      <c r="K57" s="11">
        <f t="shared" ref="K57:K64" si="20">J57/$E$13</f>
        <v>0.44080246913580245</v>
      </c>
      <c r="L57" s="54" t="s">
        <v>100</v>
      </c>
      <c r="M57" s="54" t="s">
        <v>100</v>
      </c>
    </row>
    <row r="58" spans="2:13">
      <c r="B58" s="79"/>
      <c r="C58" s="79"/>
      <c r="D58" s="85"/>
      <c r="E58" s="82"/>
      <c r="F58" s="70" t="s">
        <v>62</v>
      </c>
      <c r="G58" s="5">
        <f t="shared" ref="G58:G60" si="21">13*12</f>
        <v>156</v>
      </c>
      <c r="H58" s="55">
        <v>614</v>
      </c>
      <c r="I58" s="7">
        <f>H58/H59</f>
        <v>0.9303030303030303</v>
      </c>
      <c r="J58" s="10">
        <v>18.727499999999999</v>
      </c>
      <c r="K58" s="11">
        <f t="shared" si="20"/>
        <v>0.46240740740740738</v>
      </c>
      <c r="L58" s="54" t="s">
        <v>100</v>
      </c>
      <c r="M58" s="54" t="s">
        <v>100</v>
      </c>
    </row>
    <row r="59" spans="2:13">
      <c r="B59" s="79"/>
      <c r="C59" s="79"/>
      <c r="D59" s="85"/>
      <c r="E59" s="82"/>
      <c r="F59" s="70" t="s">
        <v>110</v>
      </c>
      <c r="G59" s="5">
        <f t="shared" si="21"/>
        <v>156</v>
      </c>
      <c r="H59" s="55">
        <v>660</v>
      </c>
      <c r="I59" s="7">
        <f>H59/H60</f>
        <v>0.93352192362093356</v>
      </c>
      <c r="J59" s="10">
        <v>19.602499999999999</v>
      </c>
      <c r="K59" s="11">
        <f t="shared" si="20"/>
        <v>0.4840123456790123</v>
      </c>
      <c r="L59" s="54" t="s">
        <v>100</v>
      </c>
      <c r="M59" s="54" t="s">
        <v>100</v>
      </c>
    </row>
    <row r="60" spans="2:13">
      <c r="B60" s="79"/>
      <c r="C60" s="79"/>
      <c r="D60" s="85"/>
      <c r="E60" s="82"/>
      <c r="F60" s="70" t="s">
        <v>111</v>
      </c>
      <c r="G60" s="5">
        <f t="shared" si="21"/>
        <v>156</v>
      </c>
      <c r="H60" s="56">
        <v>707</v>
      </c>
      <c r="I60" s="7" t="s">
        <v>49</v>
      </c>
      <c r="J60" s="8">
        <v>20.477499999999999</v>
      </c>
      <c r="K60" s="7">
        <f t="shared" si="20"/>
        <v>0.50561728395061722</v>
      </c>
      <c r="L60" s="54" t="s">
        <v>100</v>
      </c>
      <c r="M60" s="54" t="s">
        <v>100</v>
      </c>
    </row>
    <row r="61" spans="2:13">
      <c r="B61" s="79"/>
      <c r="C61" s="79"/>
      <c r="D61" s="85"/>
      <c r="E61" s="82"/>
      <c r="F61" s="70" t="s">
        <v>61</v>
      </c>
      <c r="G61" s="5">
        <f>15*12</f>
        <v>180</v>
      </c>
      <c r="H61" s="55">
        <v>570</v>
      </c>
      <c r="I61" s="7">
        <f>H61/H62</f>
        <v>0.92833876221498368</v>
      </c>
      <c r="J61" s="10">
        <v>17.852499999999999</v>
      </c>
      <c r="K61" s="11">
        <f t="shared" si="20"/>
        <v>0.44080246913580245</v>
      </c>
      <c r="L61" s="54" t="s">
        <v>100</v>
      </c>
      <c r="M61" s="54" t="s">
        <v>100</v>
      </c>
    </row>
    <row r="62" spans="2:13">
      <c r="B62" s="79"/>
      <c r="C62" s="79"/>
      <c r="D62" s="85"/>
      <c r="E62" s="82"/>
      <c r="F62" s="70" t="s">
        <v>63</v>
      </c>
      <c r="G62" s="5">
        <f t="shared" ref="G62:G64" si="22">15*12</f>
        <v>180</v>
      </c>
      <c r="H62" s="55">
        <v>614</v>
      </c>
      <c r="I62" s="7">
        <f>H62/H63</f>
        <v>0.9303030303030303</v>
      </c>
      <c r="J62" s="10">
        <v>18.727499999999999</v>
      </c>
      <c r="K62" s="11">
        <f t="shared" si="20"/>
        <v>0.46240740740740738</v>
      </c>
      <c r="L62" s="54" t="s">
        <v>100</v>
      </c>
      <c r="M62" s="54" t="s">
        <v>100</v>
      </c>
    </row>
    <row r="63" spans="2:13">
      <c r="B63" s="79"/>
      <c r="C63" s="79"/>
      <c r="D63" s="85"/>
      <c r="E63" s="82"/>
      <c r="F63" s="70" t="s">
        <v>112</v>
      </c>
      <c r="G63" s="5">
        <f t="shared" si="22"/>
        <v>180</v>
      </c>
      <c r="H63" s="55">
        <v>660</v>
      </c>
      <c r="I63" s="7">
        <f>H63/H64</f>
        <v>0.93352192362093356</v>
      </c>
      <c r="J63" s="10">
        <v>19.602499999999999</v>
      </c>
      <c r="K63" s="11">
        <f t="shared" si="20"/>
        <v>0.4840123456790123</v>
      </c>
      <c r="L63" s="54" t="s">
        <v>100</v>
      </c>
      <c r="M63" s="54" t="s">
        <v>100</v>
      </c>
    </row>
    <row r="64" spans="2:13">
      <c r="B64" s="79"/>
      <c r="C64" s="79"/>
      <c r="D64" s="86"/>
      <c r="E64" s="83"/>
      <c r="F64" s="70" t="s">
        <v>113</v>
      </c>
      <c r="G64" s="5">
        <f t="shared" si="22"/>
        <v>180</v>
      </c>
      <c r="H64" s="56">
        <v>707</v>
      </c>
      <c r="I64" s="7" t="s">
        <v>49</v>
      </c>
      <c r="J64" s="8">
        <v>20.477499999999999</v>
      </c>
      <c r="K64" s="7">
        <f t="shared" si="20"/>
        <v>0.50561728395061722</v>
      </c>
      <c r="L64" s="54" t="s">
        <v>100</v>
      </c>
      <c r="M64" s="54" t="s">
        <v>100</v>
      </c>
    </row>
    <row r="65" spans="2:13">
      <c r="B65" s="79"/>
      <c r="C65" s="79"/>
      <c r="D65" s="84">
        <v>8</v>
      </c>
      <c r="E65" s="81">
        <v>46.25</v>
      </c>
      <c r="F65" s="70" t="s">
        <v>64</v>
      </c>
      <c r="G65" s="5">
        <f>13*12</f>
        <v>156</v>
      </c>
      <c r="H65" s="55">
        <v>728</v>
      </c>
      <c r="I65" s="7">
        <f>H65/H66</f>
        <v>0.90210656753407681</v>
      </c>
      <c r="J65" s="13">
        <v>19.447500000000002</v>
      </c>
      <c r="K65" s="7">
        <f t="shared" ref="K65:K72" si="23">J65/$E$21</f>
        <v>0.42048648648648651</v>
      </c>
      <c r="L65" s="54" t="s">
        <v>100</v>
      </c>
      <c r="M65" s="54" t="s">
        <v>100</v>
      </c>
    </row>
    <row r="66" spans="2:13">
      <c r="B66" s="79"/>
      <c r="C66" s="79"/>
      <c r="D66" s="85"/>
      <c r="E66" s="82"/>
      <c r="F66" s="70" t="s">
        <v>66</v>
      </c>
      <c r="G66" s="5">
        <f t="shared" ref="G66:G68" si="24">13*12</f>
        <v>156</v>
      </c>
      <c r="H66" s="55">
        <v>807</v>
      </c>
      <c r="I66" s="7">
        <f>H66/H67</f>
        <v>0.90980834272829758</v>
      </c>
      <c r="J66" s="13">
        <v>20.76</v>
      </c>
      <c r="K66" s="7">
        <f t="shared" si="23"/>
        <v>0.44886486486486488</v>
      </c>
      <c r="L66" s="54" t="s">
        <v>100</v>
      </c>
      <c r="M66" s="54" t="s">
        <v>100</v>
      </c>
    </row>
    <row r="67" spans="2:13">
      <c r="B67" s="79"/>
      <c r="C67" s="79"/>
      <c r="D67" s="85"/>
      <c r="E67" s="82"/>
      <c r="F67" s="70" t="s">
        <v>114</v>
      </c>
      <c r="G67" s="5">
        <f t="shared" si="24"/>
        <v>156</v>
      </c>
      <c r="H67" s="55">
        <v>887</v>
      </c>
      <c r="I67" s="7">
        <f>H67/H68</f>
        <v>0.92107995846313606</v>
      </c>
      <c r="J67" s="13">
        <v>22.072500000000002</v>
      </c>
      <c r="K67" s="7">
        <f t="shared" si="23"/>
        <v>0.4772432432432433</v>
      </c>
      <c r="L67" s="54" t="s">
        <v>100</v>
      </c>
      <c r="M67" s="54" t="s">
        <v>100</v>
      </c>
    </row>
    <row r="68" spans="2:13">
      <c r="B68" s="79"/>
      <c r="C68" s="79"/>
      <c r="D68" s="85"/>
      <c r="E68" s="82"/>
      <c r="F68" s="70" t="s">
        <v>115</v>
      </c>
      <c r="G68" s="5">
        <f t="shared" si="24"/>
        <v>156</v>
      </c>
      <c r="H68" s="56">
        <v>963</v>
      </c>
      <c r="I68" s="7" t="s">
        <v>49</v>
      </c>
      <c r="J68" s="8">
        <v>23.385000000000002</v>
      </c>
      <c r="K68" s="7">
        <f t="shared" si="23"/>
        <v>0.50562162162162161</v>
      </c>
      <c r="L68" s="54" t="s">
        <v>100</v>
      </c>
      <c r="M68" s="54" t="s">
        <v>100</v>
      </c>
    </row>
    <row r="69" spans="2:13">
      <c r="B69" s="79"/>
      <c r="C69" s="79"/>
      <c r="D69" s="85"/>
      <c r="E69" s="82"/>
      <c r="F69" s="70" t="s">
        <v>65</v>
      </c>
      <c r="G69" s="5">
        <f>15*12</f>
        <v>180</v>
      </c>
      <c r="H69" s="55">
        <v>728</v>
      </c>
      <c r="I69" s="7">
        <f>H69/H70</f>
        <v>0.90210656753407681</v>
      </c>
      <c r="J69" s="13">
        <v>19.447500000000002</v>
      </c>
      <c r="K69" s="7">
        <f t="shared" si="23"/>
        <v>0.42048648648648651</v>
      </c>
      <c r="L69" s="54" t="s">
        <v>100</v>
      </c>
      <c r="M69" s="54" t="s">
        <v>100</v>
      </c>
    </row>
    <row r="70" spans="2:13">
      <c r="B70" s="79"/>
      <c r="C70" s="79"/>
      <c r="D70" s="85"/>
      <c r="E70" s="82"/>
      <c r="F70" s="70" t="s">
        <v>67</v>
      </c>
      <c r="G70" s="5">
        <f t="shared" ref="G70:G72" si="25">15*12</f>
        <v>180</v>
      </c>
      <c r="H70" s="55">
        <v>807</v>
      </c>
      <c r="I70" s="7">
        <f>H70/H71</f>
        <v>0.90980834272829758</v>
      </c>
      <c r="J70" s="13">
        <v>20.76</v>
      </c>
      <c r="K70" s="7">
        <f t="shared" si="23"/>
        <v>0.44886486486486488</v>
      </c>
      <c r="L70" s="54" t="s">
        <v>100</v>
      </c>
      <c r="M70" s="54" t="s">
        <v>100</v>
      </c>
    </row>
    <row r="71" spans="2:13">
      <c r="B71" s="79"/>
      <c r="C71" s="79"/>
      <c r="D71" s="85"/>
      <c r="E71" s="82"/>
      <c r="F71" s="70" t="s">
        <v>116</v>
      </c>
      <c r="G71" s="5">
        <f t="shared" si="25"/>
        <v>180</v>
      </c>
      <c r="H71" s="55">
        <v>887</v>
      </c>
      <c r="I71" s="7">
        <f>H71/H72</f>
        <v>0.92107995846313606</v>
      </c>
      <c r="J71" s="13">
        <v>22.072500000000002</v>
      </c>
      <c r="K71" s="7">
        <f t="shared" si="23"/>
        <v>0.4772432432432433</v>
      </c>
      <c r="L71" s="54" t="s">
        <v>100</v>
      </c>
      <c r="M71" s="54" t="s">
        <v>100</v>
      </c>
    </row>
    <row r="72" spans="2:13">
      <c r="B72" s="80"/>
      <c r="C72" s="80"/>
      <c r="D72" s="86"/>
      <c r="E72" s="83"/>
      <c r="F72" s="70" t="s">
        <v>117</v>
      </c>
      <c r="G72" s="5">
        <f t="shared" si="25"/>
        <v>180</v>
      </c>
      <c r="H72" s="56">
        <v>963</v>
      </c>
      <c r="I72" s="7" t="s">
        <v>49</v>
      </c>
      <c r="J72" s="8">
        <v>23.385000000000002</v>
      </c>
      <c r="K72" s="7">
        <f t="shared" si="23"/>
        <v>0.50562162162162161</v>
      </c>
      <c r="L72" s="54" t="s">
        <v>100</v>
      </c>
      <c r="M72" s="54" t="s">
        <v>100</v>
      </c>
    </row>
    <row r="73" spans="2:13">
      <c r="B73" s="79" t="s">
        <v>52</v>
      </c>
      <c r="C73" s="79" t="s">
        <v>88</v>
      </c>
      <c r="D73" s="84">
        <v>6</v>
      </c>
      <c r="E73" s="81">
        <v>36</v>
      </c>
      <c r="F73" s="70" t="s">
        <v>118</v>
      </c>
      <c r="G73" s="5">
        <f>13*12</f>
        <v>156</v>
      </c>
      <c r="H73" s="69">
        <v>231</v>
      </c>
      <c r="I73" s="11">
        <f>H73/H74</f>
        <v>0.8716981132075472</v>
      </c>
      <c r="J73" s="10">
        <v>14.926</v>
      </c>
      <c r="K73" s="11">
        <f t="shared" ref="K73:K78" si="26">J73/$E$29</f>
        <v>0.4146111111111111</v>
      </c>
      <c r="L73" s="54" t="s">
        <v>100</v>
      </c>
      <c r="M73" s="54" t="s">
        <v>100</v>
      </c>
    </row>
    <row r="74" spans="2:13">
      <c r="B74" s="79"/>
      <c r="C74" s="79"/>
      <c r="D74" s="85"/>
      <c r="E74" s="82"/>
      <c r="F74" s="70" t="s">
        <v>119</v>
      </c>
      <c r="G74" s="5">
        <f>13*12</f>
        <v>156</v>
      </c>
      <c r="H74" s="69">
        <v>265</v>
      </c>
      <c r="I74" s="11">
        <f>H74/H75</f>
        <v>0.88628762541806017</v>
      </c>
      <c r="J74" s="10">
        <v>16.093</v>
      </c>
      <c r="K74" s="11">
        <f t="shared" si="26"/>
        <v>0.4470277777777778</v>
      </c>
      <c r="L74" s="54" t="s">
        <v>100</v>
      </c>
      <c r="M74" s="54" t="s">
        <v>100</v>
      </c>
    </row>
    <row r="75" spans="2:13">
      <c r="B75" s="79"/>
      <c r="C75" s="79"/>
      <c r="D75" s="85"/>
      <c r="E75" s="82"/>
      <c r="F75" s="70" t="s">
        <v>120</v>
      </c>
      <c r="G75" s="5">
        <f>13*12</f>
        <v>156</v>
      </c>
      <c r="H75" s="69">
        <v>299</v>
      </c>
      <c r="I75" s="11" t="s">
        <v>49</v>
      </c>
      <c r="J75" s="10">
        <v>17.260000000000002</v>
      </c>
      <c r="K75" s="11">
        <f t="shared" si="26"/>
        <v>0.47944444444444451</v>
      </c>
      <c r="L75" s="54" t="s">
        <v>100</v>
      </c>
      <c r="M75" s="54" t="s">
        <v>100</v>
      </c>
    </row>
    <row r="76" spans="2:13">
      <c r="B76" s="79"/>
      <c r="C76" s="79"/>
      <c r="D76" s="85"/>
      <c r="E76" s="82"/>
      <c r="F76" s="70" t="s">
        <v>121</v>
      </c>
      <c r="G76" s="5">
        <f>15*12</f>
        <v>180</v>
      </c>
      <c r="H76" s="69">
        <v>231</v>
      </c>
      <c r="I76" s="11">
        <f>H76/H77</f>
        <v>0.8716981132075472</v>
      </c>
      <c r="J76" s="10">
        <v>14.926</v>
      </c>
      <c r="K76" s="11">
        <f t="shared" si="26"/>
        <v>0.4146111111111111</v>
      </c>
      <c r="L76" s="54" t="s">
        <v>100</v>
      </c>
      <c r="M76" s="54" t="s">
        <v>100</v>
      </c>
    </row>
    <row r="77" spans="2:13">
      <c r="B77" s="79"/>
      <c r="C77" s="79"/>
      <c r="D77" s="85"/>
      <c r="E77" s="82"/>
      <c r="F77" s="70" t="s">
        <v>122</v>
      </c>
      <c r="G77" s="5">
        <f>15*12</f>
        <v>180</v>
      </c>
      <c r="H77" s="69">
        <v>265</v>
      </c>
      <c r="I77" s="11">
        <f>H77/H78</f>
        <v>0.88628762541806017</v>
      </c>
      <c r="J77" s="10">
        <v>16.093</v>
      </c>
      <c r="K77" s="11">
        <f t="shared" si="26"/>
        <v>0.4470277777777778</v>
      </c>
      <c r="L77" s="54" t="s">
        <v>100</v>
      </c>
      <c r="M77" s="54" t="s">
        <v>100</v>
      </c>
    </row>
    <row r="78" spans="2:13">
      <c r="B78" s="79"/>
      <c r="C78" s="79"/>
      <c r="D78" s="86"/>
      <c r="E78" s="83"/>
      <c r="F78" s="70" t="s">
        <v>123</v>
      </c>
      <c r="G78" s="5">
        <f>15*12</f>
        <v>180</v>
      </c>
      <c r="H78" s="69">
        <v>299</v>
      </c>
      <c r="I78" s="11" t="s">
        <v>49</v>
      </c>
      <c r="J78" s="10">
        <v>17.260000000000002</v>
      </c>
      <c r="K78" s="11">
        <f t="shared" si="26"/>
        <v>0.47944444444444451</v>
      </c>
      <c r="L78" s="54" t="s">
        <v>100</v>
      </c>
      <c r="M78" s="54" t="s">
        <v>100</v>
      </c>
    </row>
    <row r="79" spans="2:13">
      <c r="B79" s="79"/>
      <c r="C79" s="79"/>
      <c r="D79" s="84">
        <v>7</v>
      </c>
      <c r="E79" s="81">
        <v>40.5</v>
      </c>
      <c r="F79" s="70" t="s">
        <v>124</v>
      </c>
      <c r="G79" s="5">
        <f>13*12</f>
        <v>156</v>
      </c>
      <c r="H79" s="69">
        <v>303</v>
      </c>
      <c r="I79" s="11">
        <f>H79/H80</f>
        <v>0.89380530973451322</v>
      </c>
      <c r="J79" s="10">
        <v>16.594000000000001</v>
      </c>
      <c r="K79" s="11">
        <f t="shared" ref="K79:K84" si="27">J79/$E$35</f>
        <v>0.40972839506172842</v>
      </c>
      <c r="L79" s="54" t="s">
        <v>100</v>
      </c>
      <c r="M79" s="54" t="s">
        <v>100</v>
      </c>
    </row>
    <row r="80" spans="2:13">
      <c r="B80" s="79"/>
      <c r="C80" s="79"/>
      <c r="D80" s="85"/>
      <c r="E80" s="82"/>
      <c r="F80" s="70" t="s">
        <v>125</v>
      </c>
      <c r="G80" s="5">
        <f>13*12</f>
        <v>156</v>
      </c>
      <c r="H80" s="69">
        <v>339</v>
      </c>
      <c r="I80" s="11">
        <f>H80/H81</f>
        <v>0.89682539682539686</v>
      </c>
      <c r="J80" s="10">
        <v>17.760999999999999</v>
      </c>
      <c r="K80" s="11">
        <f t="shared" si="27"/>
        <v>0.43854320987654322</v>
      </c>
      <c r="L80" s="54" t="s">
        <v>100</v>
      </c>
      <c r="M80" s="54" t="s">
        <v>100</v>
      </c>
    </row>
    <row r="81" spans="2:13">
      <c r="B81" s="79"/>
      <c r="C81" s="79"/>
      <c r="D81" s="85"/>
      <c r="E81" s="82"/>
      <c r="F81" s="70" t="s">
        <v>126</v>
      </c>
      <c r="G81" s="5">
        <f>13*12</f>
        <v>156</v>
      </c>
      <c r="H81" s="69">
        <v>378</v>
      </c>
      <c r="I81" s="11" t="s">
        <v>49</v>
      </c>
      <c r="J81" s="8">
        <v>18.928000000000001</v>
      </c>
      <c r="K81" s="7">
        <f t="shared" si="27"/>
        <v>0.46735802469135806</v>
      </c>
      <c r="L81" s="54" t="s">
        <v>100</v>
      </c>
      <c r="M81" s="54" t="s">
        <v>100</v>
      </c>
    </row>
    <row r="82" spans="2:13">
      <c r="B82" s="79"/>
      <c r="C82" s="79"/>
      <c r="D82" s="85"/>
      <c r="E82" s="82"/>
      <c r="F82" s="70" t="s">
        <v>127</v>
      </c>
      <c r="G82" s="5">
        <f>15*12</f>
        <v>180</v>
      </c>
      <c r="H82" s="69">
        <v>303</v>
      </c>
      <c r="I82" s="11">
        <f>H82/H83</f>
        <v>0.89380530973451322</v>
      </c>
      <c r="J82" s="10">
        <v>16.594000000000001</v>
      </c>
      <c r="K82" s="11">
        <f t="shared" si="27"/>
        <v>0.40972839506172842</v>
      </c>
      <c r="L82" s="54" t="s">
        <v>100</v>
      </c>
      <c r="M82" s="54" t="s">
        <v>100</v>
      </c>
    </row>
    <row r="83" spans="2:13">
      <c r="B83" s="79"/>
      <c r="C83" s="79"/>
      <c r="D83" s="85"/>
      <c r="E83" s="82"/>
      <c r="F83" s="70" t="s">
        <v>128</v>
      </c>
      <c r="G83" s="5">
        <f>15*12</f>
        <v>180</v>
      </c>
      <c r="H83" s="69">
        <v>339</v>
      </c>
      <c r="I83" s="11">
        <f>H83/H84</f>
        <v>0.89682539682539686</v>
      </c>
      <c r="J83" s="10">
        <v>17.760999999999999</v>
      </c>
      <c r="K83" s="11">
        <f t="shared" si="27"/>
        <v>0.43854320987654322</v>
      </c>
      <c r="L83" s="54" t="s">
        <v>100</v>
      </c>
      <c r="M83" s="54" t="s">
        <v>100</v>
      </c>
    </row>
    <row r="84" spans="2:13">
      <c r="B84" s="79"/>
      <c r="C84" s="79"/>
      <c r="D84" s="86"/>
      <c r="E84" s="83"/>
      <c r="F84" s="70" t="s">
        <v>129</v>
      </c>
      <c r="G84" s="5">
        <f>15*12</f>
        <v>180</v>
      </c>
      <c r="H84" s="69">
        <v>378</v>
      </c>
      <c r="I84" s="11" t="s">
        <v>49</v>
      </c>
      <c r="J84" s="8">
        <v>18.928000000000001</v>
      </c>
      <c r="K84" s="7">
        <f t="shared" si="27"/>
        <v>0.46735802469135806</v>
      </c>
      <c r="L84" s="54" t="s">
        <v>100</v>
      </c>
      <c r="M84" s="54" t="s">
        <v>100</v>
      </c>
    </row>
    <row r="85" spans="2:13">
      <c r="B85" s="79"/>
      <c r="C85" s="79"/>
      <c r="D85" s="84">
        <v>8</v>
      </c>
      <c r="E85" s="84">
        <v>46.25</v>
      </c>
      <c r="F85" s="70" t="s">
        <v>130</v>
      </c>
      <c r="G85" s="5">
        <f>13*12</f>
        <v>156</v>
      </c>
      <c r="H85" s="69">
        <v>421</v>
      </c>
      <c r="I85" s="11">
        <f>H85/H86</f>
        <v>0.91125541125541121</v>
      </c>
      <c r="J85" s="10">
        <v>19.41</v>
      </c>
      <c r="K85" s="11">
        <f t="shared" ref="K85:K90" si="28">J85/$E$41</f>
        <v>0.41967567567567565</v>
      </c>
      <c r="L85" s="54" t="s">
        <v>100</v>
      </c>
      <c r="M85" s="54" t="s">
        <v>100</v>
      </c>
    </row>
    <row r="86" spans="2:13">
      <c r="B86" s="79"/>
      <c r="C86" s="79"/>
      <c r="D86" s="85"/>
      <c r="E86" s="85"/>
      <c r="F86" s="70" t="s">
        <v>131</v>
      </c>
      <c r="G86" s="5">
        <f>13*12</f>
        <v>156</v>
      </c>
      <c r="H86" s="69">
        <v>462</v>
      </c>
      <c r="I86" s="11">
        <f>H86/H87</f>
        <v>0.91666666666666663</v>
      </c>
      <c r="J86" s="10">
        <v>20.572199999999999</v>
      </c>
      <c r="K86" s="11">
        <f t="shared" si="28"/>
        <v>0.44480432432432432</v>
      </c>
      <c r="L86" s="54" t="s">
        <v>100</v>
      </c>
      <c r="M86" s="54" t="s">
        <v>100</v>
      </c>
    </row>
    <row r="87" spans="2:13">
      <c r="B87" s="79"/>
      <c r="C87" s="79"/>
      <c r="D87" s="85"/>
      <c r="E87" s="85"/>
      <c r="F87" s="70" t="s">
        <v>132</v>
      </c>
      <c r="G87" s="5">
        <f>13*12</f>
        <v>156</v>
      </c>
      <c r="H87" s="69">
        <v>504</v>
      </c>
      <c r="I87" s="11" t="s">
        <v>49</v>
      </c>
      <c r="J87" s="8">
        <v>21.7392</v>
      </c>
      <c r="K87" s="17">
        <f t="shared" si="28"/>
        <v>0.47003675675675677</v>
      </c>
      <c r="L87" s="54" t="s">
        <v>100</v>
      </c>
      <c r="M87" s="54" t="s">
        <v>100</v>
      </c>
    </row>
    <row r="88" spans="2:13">
      <c r="B88" s="79"/>
      <c r="C88" s="79"/>
      <c r="D88" s="85"/>
      <c r="E88" s="85"/>
      <c r="F88" s="70" t="s">
        <v>133</v>
      </c>
      <c r="G88" s="5">
        <f>15*12</f>
        <v>180</v>
      </c>
      <c r="H88" s="69">
        <v>421</v>
      </c>
      <c r="I88" s="11">
        <f>H88/H89</f>
        <v>0.91125541125541121</v>
      </c>
      <c r="J88" s="10">
        <v>19.41</v>
      </c>
      <c r="K88" s="11">
        <f t="shared" si="28"/>
        <v>0.41967567567567565</v>
      </c>
      <c r="L88" s="54" t="s">
        <v>100</v>
      </c>
      <c r="M88" s="54" t="s">
        <v>100</v>
      </c>
    </row>
    <row r="89" spans="2:13">
      <c r="B89" s="79"/>
      <c r="C89" s="79"/>
      <c r="D89" s="85"/>
      <c r="E89" s="85"/>
      <c r="F89" s="70" t="s">
        <v>134</v>
      </c>
      <c r="G89" s="5">
        <f>15*12</f>
        <v>180</v>
      </c>
      <c r="H89" s="69">
        <v>462</v>
      </c>
      <c r="I89" s="11">
        <f>H89/H90</f>
        <v>0.91666666666666663</v>
      </c>
      <c r="J89" s="10">
        <v>20.572199999999999</v>
      </c>
      <c r="K89" s="11">
        <f t="shared" si="28"/>
        <v>0.44480432432432432</v>
      </c>
      <c r="L89" s="54" t="s">
        <v>100</v>
      </c>
      <c r="M89" s="54" t="s">
        <v>100</v>
      </c>
    </row>
    <row r="90" spans="2:13">
      <c r="B90" s="80"/>
      <c r="C90" s="80"/>
      <c r="D90" s="86"/>
      <c r="E90" s="86"/>
      <c r="F90" s="70" t="s">
        <v>135</v>
      </c>
      <c r="G90" s="5">
        <f>15*12</f>
        <v>180</v>
      </c>
      <c r="H90" s="69">
        <v>504</v>
      </c>
      <c r="I90" s="11" t="s">
        <v>49</v>
      </c>
      <c r="J90" s="8">
        <v>21.7392</v>
      </c>
      <c r="K90" s="17">
        <f t="shared" si="28"/>
        <v>0.47003675675675677</v>
      </c>
      <c r="L90" s="54" t="s">
        <v>100</v>
      </c>
      <c r="M90" s="54" t="s">
        <v>100</v>
      </c>
    </row>
  </sheetData>
  <mergeCells count="34">
    <mergeCell ref="B73:B90"/>
    <mergeCell ref="C73:C90"/>
    <mergeCell ref="D73:D78"/>
    <mergeCell ref="E73:E78"/>
    <mergeCell ref="D79:D84"/>
    <mergeCell ref="E79:E84"/>
    <mergeCell ref="D85:D90"/>
    <mergeCell ref="E85:E90"/>
    <mergeCell ref="B48:D48"/>
    <mergeCell ref="B49:B72"/>
    <mergeCell ref="C49:C72"/>
    <mergeCell ref="D49:D56"/>
    <mergeCell ref="E49:E56"/>
    <mergeCell ref="D57:D64"/>
    <mergeCell ref="E57:E64"/>
    <mergeCell ref="D65:D72"/>
    <mergeCell ref="E65:E72"/>
    <mergeCell ref="B4:D4"/>
    <mergeCell ref="D13:D20"/>
    <mergeCell ref="E13:E20"/>
    <mergeCell ref="D21:D28"/>
    <mergeCell ref="E21:E28"/>
    <mergeCell ref="D5:D12"/>
    <mergeCell ref="E5:E12"/>
    <mergeCell ref="B5:B28"/>
    <mergeCell ref="C5:C28"/>
    <mergeCell ref="B29:B46"/>
    <mergeCell ref="C29:C46"/>
    <mergeCell ref="E35:E40"/>
    <mergeCell ref="E41:E46"/>
    <mergeCell ref="D35:D40"/>
    <mergeCell ref="D41:D46"/>
    <mergeCell ref="D29:D34"/>
    <mergeCell ref="E29:E34"/>
  </mergeCells>
  <phoneticPr fontId="2" type="noConversion"/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1A78-4021-4275-ACD2-B03116536BAD}">
  <sheetPr codeName="Sheet3"/>
  <dimension ref="B1:AE55"/>
  <sheetViews>
    <sheetView zoomScale="85" zoomScaleNormal="85" workbookViewId="0">
      <selection activeCell="R14" sqref="R14"/>
    </sheetView>
  </sheetViews>
  <sheetFormatPr defaultColWidth="8.7265625" defaultRowHeight="14.5"/>
  <cols>
    <col min="1" max="1" width="8.7265625" style="24"/>
    <col min="2" max="2" width="12.26953125" style="24" customWidth="1"/>
    <col min="3" max="3" width="10.7265625" style="24" bestFit="1" customWidth="1"/>
    <col min="4" max="4" width="9.7265625" style="24" bestFit="1" customWidth="1"/>
    <col min="5" max="5" width="9.26953125" style="24" bestFit="1" customWidth="1"/>
    <col min="6" max="15" width="10.26953125" style="24" customWidth="1"/>
    <col min="16" max="17" width="12.26953125" style="24" customWidth="1"/>
    <col min="18" max="19" width="10.7265625" style="24" bestFit="1" customWidth="1"/>
    <col min="20" max="20" width="9.7265625" style="24" bestFit="1" customWidth="1"/>
    <col min="21" max="21" width="9.26953125" style="24" bestFit="1" customWidth="1"/>
    <col min="22" max="31" width="10.26953125" style="24" customWidth="1"/>
    <col min="32" max="16384" width="8.7265625" style="24"/>
  </cols>
  <sheetData>
    <row r="1" spans="2:31" ht="15" thickBot="1"/>
    <row r="2" spans="2:31" ht="18" customHeight="1">
      <c r="B2" s="97" t="s">
        <v>71</v>
      </c>
      <c r="C2" s="99" t="s">
        <v>72</v>
      </c>
      <c r="D2" s="99" t="s">
        <v>73</v>
      </c>
      <c r="E2" s="100" t="s">
        <v>79</v>
      </c>
      <c r="F2" s="100"/>
      <c r="G2" s="100"/>
      <c r="H2" s="100"/>
      <c r="I2" s="100"/>
      <c r="J2" s="100"/>
      <c r="K2" s="100"/>
      <c r="L2" s="100"/>
      <c r="M2" s="100"/>
      <c r="N2" s="101"/>
      <c r="P2" s="90" t="s">
        <v>71</v>
      </c>
      <c r="Q2" s="90" t="s">
        <v>72</v>
      </c>
      <c r="R2" s="90" t="s">
        <v>73</v>
      </c>
      <c r="S2" s="92" t="s">
        <v>74</v>
      </c>
      <c r="T2" s="94" t="s">
        <v>81</v>
      </c>
      <c r="U2" s="95"/>
      <c r="V2" s="95"/>
      <c r="W2" s="95"/>
      <c r="X2" s="95"/>
      <c r="Y2" s="95"/>
      <c r="Z2" s="95"/>
      <c r="AA2" s="96"/>
    </row>
    <row r="3" spans="2:31" ht="18" customHeight="1" thickBot="1">
      <c r="B3" s="98"/>
      <c r="C3" s="91"/>
      <c r="D3" s="91"/>
      <c r="E3" s="25">
        <v>500</v>
      </c>
      <c r="F3" s="25">
        <v>600</v>
      </c>
      <c r="G3" s="25">
        <v>700</v>
      </c>
      <c r="H3" s="25">
        <v>800</v>
      </c>
      <c r="I3" s="25">
        <v>900</v>
      </c>
      <c r="J3" s="25">
        <v>1000</v>
      </c>
      <c r="K3" s="25">
        <v>1100</v>
      </c>
      <c r="L3" s="25">
        <v>1200</v>
      </c>
      <c r="M3" s="25">
        <v>1300</v>
      </c>
      <c r="N3" s="26">
        <v>1400</v>
      </c>
      <c r="P3" s="91"/>
      <c r="Q3" s="91"/>
      <c r="R3" s="91"/>
      <c r="S3" s="93"/>
      <c r="T3" s="25">
        <v>700</v>
      </c>
      <c r="U3" s="25">
        <v>800</v>
      </c>
      <c r="V3" s="25">
        <v>900</v>
      </c>
      <c r="W3" s="25">
        <v>1000</v>
      </c>
      <c r="X3" s="25">
        <v>1100</v>
      </c>
      <c r="Y3" s="25">
        <v>1200</v>
      </c>
      <c r="Z3" s="25">
        <v>1300</v>
      </c>
      <c r="AA3" s="27">
        <v>1400</v>
      </c>
    </row>
    <row r="4" spans="2:31" ht="25.15" customHeight="1">
      <c r="B4" s="102" t="s">
        <v>78</v>
      </c>
      <c r="C4" s="103">
        <v>37</v>
      </c>
      <c r="D4" s="28">
        <v>13</v>
      </c>
      <c r="E4" s="29"/>
      <c r="F4" s="30"/>
      <c r="G4" s="30"/>
      <c r="H4" s="30"/>
      <c r="I4" s="30"/>
      <c r="J4" s="30"/>
      <c r="K4" s="30"/>
      <c r="L4" s="30"/>
      <c r="M4" s="30"/>
      <c r="N4" s="31"/>
      <c r="P4" s="90" t="s">
        <v>75</v>
      </c>
      <c r="Q4" s="90">
        <v>37</v>
      </c>
      <c r="R4" s="28">
        <v>14</v>
      </c>
      <c r="S4" s="32" t="s">
        <v>51</v>
      </c>
      <c r="T4" s="29"/>
      <c r="U4" s="30"/>
      <c r="V4" s="30"/>
      <c r="W4" s="30"/>
      <c r="X4" s="30"/>
      <c r="Y4" s="30"/>
      <c r="Z4" s="30"/>
      <c r="AA4" s="33"/>
    </row>
    <row r="5" spans="2:31" ht="25.15" customHeight="1" thickBot="1">
      <c r="B5" s="98"/>
      <c r="C5" s="104"/>
      <c r="D5" s="34">
        <v>15</v>
      </c>
      <c r="E5" s="35"/>
      <c r="F5" s="36"/>
      <c r="G5" s="36"/>
      <c r="H5" s="36"/>
      <c r="I5" s="36"/>
      <c r="J5" s="36"/>
      <c r="K5" s="36"/>
      <c r="L5" s="36"/>
      <c r="M5" s="36"/>
      <c r="N5" s="37"/>
      <c r="P5" s="91"/>
      <c r="Q5" s="91"/>
      <c r="R5" s="34">
        <v>16</v>
      </c>
      <c r="S5" s="38" t="s">
        <v>51</v>
      </c>
      <c r="T5" s="35"/>
      <c r="U5" s="36"/>
      <c r="V5" s="36"/>
      <c r="W5" s="36"/>
      <c r="X5" s="36"/>
      <c r="Y5" s="36"/>
      <c r="Z5" s="36"/>
      <c r="AA5" s="39"/>
    </row>
    <row r="6" spans="2:31" ht="25.15" customHeight="1">
      <c r="B6" s="102" t="s">
        <v>76</v>
      </c>
      <c r="C6" s="103">
        <v>40.5</v>
      </c>
      <c r="D6" s="28">
        <v>13</v>
      </c>
      <c r="E6" s="29"/>
      <c r="F6" s="30"/>
      <c r="G6" s="30"/>
      <c r="H6" s="30"/>
      <c r="I6" s="30"/>
      <c r="J6" s="30"/>
      <c r="K6" s="30"/>
      <c r="L6" s="30"/>
      <c r="M6" s="30"/>
      <c r="N6" s="31"/>
      <c r="P6" s="90" t="s">
        <v>76</v>
      </c>
      <c r="Q6" s="103">
        <v>40.5</v>
      </c>
      <c r="R6" s="28">
        <v>14</v>
      </c>
      <c r="S6" s="32" t="s">
        <v>51</v>
      </c>
      <c r="T6" s="29"/>
      <c r="U6" s="30"/>
      <c r="V6" s="30"/>
      <c r="W6" s="30"/>
      <c r="X6" s="30"/>
      <c r="Y6" s="30"/>
      <c r="Z6" s="30"/>
      <c r="AA6" s="33"/>
    </row>
    <row r="7" spans="2:31" ht="25.15" customHeight="1" thickBot="1">
      <c r="B7" s="98"/>
      <c r="C7" s="104"/>
      <c r="D7" s="34">
        <v>15</v>
      </c>
      <c r="E7" s="35"/>
      <c r="F7" s="36"/>
      <c r="G7" s="36"/>
      <c r="H7" s="36"/>
      <c r="I7" s="36"/>
      <c r="J7" s="36"/>
      <c r="K7" s="36"/>
      <c r="L7" s="36"/>
      <c r="M7" s="36"/>
      <c r="N7" s="37"/>
      <c r="P7" s="91"/>
      <c r="Q7" s="104"/>
      <c r="R7" s="34">
        <v>16</v>
      </c>
      <c r="S7" s="38" t="s">
        <v>51</v>
      </c>
      <c r="T7" s="35"/>
      <c r="U7" s="36"/>
      <c r="V7" s="36"/>
      <c r="W7" s="36"/>
      <c r="X7" s="36"/>
      <c r="Y7" s="36"/>
      <c r="Z7" s="36"/>
      <c r="AA7" s="39"/>
    </row>
    <row r="8" spans="2:31" ht="25.15" customHeight="1">
      <c r="B8" s="102" t="s">
        <v>77</v>
      </c>
      <c r="C8" s="103">
        <v>46.5</v>
      </c>
      <c r="D8" s="28">
        <v>13</v>
      </c>
      <c r="E8" s="29"/>
      <c r="F8" s="30"/>
      <c r="G8" s="30"/>
      <c r="H8" s="30"/>
      <c r="I8" s="30"/>
      <c r="J8" s="30"/>
      <c r="K8" s="30"/>
      <c r="L8" s="30"/>
      <c r="M8" s="30"/>
      <c r="N8" s="31"/>
      <c r="P8" s="90" t="s">
        <v>77</v>
      </c>
      <c r="Q8" s="103">
        <v>46.5</v>
      </c>
      <c r="R8" s="28">
        <v>14</v>
      </c>
      <c r="S8" s="32" t="s">
        <v>51</v>
      </c>
      <c r="T8" s="29"/>
      <c r="U8" s="30"/>
      <c r="V8" s="30"/>
      <c r="W8" s="30"/>
      <c r="X8" s="30"/>
      <c r="Y8" s="30"/>
      <c r="Z8" s="30"/>
      <c r="AA8" s="33"/>
    </row>
    <row r="9" spans="2:31" ht="25.15" customHeight="1" thickBot="1">
      <c r="B9" s="105"/>
      <c r="C9" s="106"/>
      <c r="D9" s="40">
        <v>15</v>
      </c>
      <c r="E9" s="41"/>
      <c r="F9" s="42"/>
      <c r="G9" s="42"/>
      <c r="H9" s="42"/>
      <c r="I9" s="42"/>
      <c r="J9" s="42"/>
      <c r="K9" s="42"/>
      <c r="L9" s="42"/>
      <c r="M9" s="42"/>
      <c r="N9" s="43"/>
      <c r="P9" s="91"/>
      <c r="Q9" s="104"/>
      <c r="R9" s="34">
        <v>16</v>
      </c>
      <c r="S9" s="38" t="s">
        <v>51</v>
      </c>
      <c r="T9" s="35"/>
      <c r="U9" s="36"/>
      <c r="V9" s="36"/>
      <c r="W9" s="36"/>
      <c r="X9" s="36"/>
      <c r="Y9" s="36"/>
      <c r="Z9" s="36"/>
      <c r="AA9" s="39"/>
    </row>
    <row r="10" spans="2:31" ht="25.15" customHeight="1">
      <c r="B10" s="90" t="s">
        <v>71</v>
      </c>
      <c r="C10" s="90" t="s">
        <v>72</v>
      </c>
      <c r="D10" s="90" t="s">
        <v>73</v>
      </c>
      <c r="E10" s="107" t="s">
        <v>80</v>
      </c>
      <c r="F10" s="107"/>
      <c r="G10" s="107"/>
      <c r="H10" s="107"/>
      <c r="I10" s="107"/>
      <c r="J10" s="107"/>
      <c r="K10" s="107"/>
      <c r="L10" s="107"/>
      <c r="M10" s="107"/>
      <c r="N10" s="92"/>
      <c r="P10" s="90" t="s">
        <v>71</v>
      </c>
      <c r="Q10" s="90" t="s">
        <v>72</v>
      </c>
      <c r="R10" s="90" t="s">
        <v>73</v>
      </c>
      <c r="S10" s="90" t="s">
        <v>74</v>
      </c>
      <c r="T10" s="94" t="s">
        <v>82</v>
      </c>
      <c r="U10" s="95"/>
      <c r="V10" s="95"/>
      <c r="W10" s="95"/>
      <c r="X10" s="95"/>
      <c r="Y10" s="95"/>
      <c r="Z10" s="95"/>
      <c r="AA10" s="96"/>
    </row>
    <row r="11" spans="2:31" ht="25.15" customHeight="1" thickBot="1">
      <c r="B11" s="91"/>
      <c r="C11" s="91"/>
      <c r="D11" s="91"/>
      <c r="E11" s="25">
        <v>500</v>
      </c>
      <c r="F11" s="25">
        <v>600</v>
      </c>
      <c r="G11" s="25">
        <v>700</v>
      </c>
      <c r="H11" s="25">
        <v>800</v>
      </c>
      <c r="I11" s="25">
        <v>900</v>
      </c>
      <c r="J11" s="25">
        <v>1000</v>
      </c>
      <c r="K11" s="25">
        <v>1100</v>
      </c>
      <c r="L11" s="25">
        <v>1200</v>
      </c>
      <c r="M11" s="25">
        <v>1300</v>
      </c>
      <c r="N11" s="27">
        <v>1400</v>
      </c>
      <c r="P11" s="91"/>
      <c r="Q11" s="91"/>
      <c r="R11" s="91"/>
      <c r="S11" s="91"/>
      <c r="T11" s="25">
        <v>700</v>
      </c>
      <c r="U11" s="25">
        <v>800</v>
      </c>
      <c r="V11" s="25">
        <v>900</v>
      </c>
      <c r="W11" s="25">
        <v>1000</v>
      </c>
      <c r="X11" s="25">
        <v>1100</v>
      </c>
      <c r="Y11" s="25">
        <v>1200</v>
      </c>
      <c r="Z11" s="25">
        <v>1300</v>
      </c>
      <c r="AA11" s="27">
        <v>1400</v>
      </c>
    </row>
    <row r="12" spans="2:31" ht="32.65" customHeight="1">
      <c r="B12" s="90" t="s">
        <v>75</v>
      </c>
      <c r="C12" s="90">
        <v>37</v>
      </c>
      <c r="D12" s="34">
        <v>13</v>
      </c>
      <c r="E12" s="35"/>
      <c r="F12" s="36"/>
      <c r="G12" s="36"/>
      <c r="H12" s="36"/>
      <c r="I12" s="36"/>
      <c r="J12" s="36"/>
      <c r="K12" s="36"/>
      <c r="L12" s="36"/>
      <c r="M12" s="36"/>
      <c r="N12" s="39"/>
      <c r="P12" s="90" t="s">
        <v>75</v>
      </c>
      <c r="Q12" s="103">
        <v>37</v>
      </c>
      <c r="R12" s="34">
        <v>14</v>
      </c>
      <c r="S12" s="38" t="s">
        <v>52</v>
      </c>
      <c r="T12" s="35"/>
      <c r="U12" s="36"/>
      <c r="V12" s="36"/>
      <c r="W12" s="36"/>
      <c r="X12" s="36"/>
      <c r="Y12" s="36"/>
      <c r="Z12" s="36"/>
      <c r="AA12" s="39"/>
      <c r="AE12" s="24">
        <f>(34-32)/1.8</f>
        <v>1.1111111111111112</v>
      </c>
    </row>
    <row r="13" spans="2:31" ht="32.65" customHeight="1" thickBot="1">
      <c r="B13" s="91"/>
      <c r="C13" s="91"/>
      <c r="D13" s="44">
        <v>15</v>
      </c>
      <c r="E13" s="45"/>
      <c r="F13" s="46"/>
      <c r="G13" s="46"/>
      <c r="H13" s="46"/>
      <c r="I13" s="46"/>
      <c r="J13" s="46"/>
      <c r="K13" s="46"/>
      <c r="L13" s="46"/>
      <c r="M13" s="46"/>
      <c r="N13" s="47"/>
      <c r="P13" s="91"/>
      <c r="Q13" s="104"/>
      <c r="R13" s="44">
        <v>16</v>
      </c>
      <c r="S13" s="48" t="s">
        <v>52</v>
      </c>
      <c r="T13" s="45"/>
      <c r="U13" s="46"/>
      <c r="V13" s="46"/>
      <c r="W13" s="46"/>
      <c r="X13" s="46"/>
      <c r="Y13" s="46"/>
      <c r="Z13" s="46"/>
      <c r="AA13" s="47"/>
      <c r="AE13" s="24">
        <f>(36-32)/1.8</f>
        <v>2.2222222222222223</v>
      </c>
    </row>
    <row r="14" spans="2:31" ht="32.65" customHeight="1">
      <c r="B14" s="90" t="s">
        <v>76</v>
      </c>
      <c r="C14" s="90">
        <v>40.5</v>
      </c>
      <c r="D14" s="34">
        <v>13</v>
      </c>
      <c r="E14" s="35"/>
      <c r="F14" s="36"/>
      <c r="G14" s="36"/>
      <c r="H14" s="36"/>
      <c r="I14" s="36"/>
      <c r="J14" s="36"/>
      <c r="K14" s="36"/>
      <c r="L14" s="36"/>
      <c r="M14" s="36"/>
      <c r="N14" s="39"/>
      <c r="P14" s="90" t="s">
        <v>76</v>
      </c>
      <c r="Q14" s="103">
        <v>40.5</v>
      </c>
      <c r="R14" s="34">
        <v>14</v>
      </c>
      <c r="S14" s="38" t="s">
        <v>52</v>
      </c>
      <c r="T14" s="35"/>
      <c r="U14" s="36"/>
      <c r="V14" s="36"/>
      <c r="W14" s="36"/>
      <c r="X14" s="36"/>
      <c r="Y14" s="36"/>
      <c r="Z14" s="36"/>
      <c r="AA14" s="39"/>
    </row>
    <row r="15" spans="2:31" ht="32.65" customHeight="1" thickBot="1">
      <c r="B15" s="91"/>
      <c r="C15" s="91"/>
      <c r="D15" s="44">
        <v>15</v>
      </c>
      <c r="E15" s="45"/>
      <c r="F15" s="46"/>
      <c r="G15" s="46"/>
      <c r="H15" s="46"/>
      <c r="I15" s="46"/>
      <c r="J15" s="46"/>
      <c r="K15" s="46"/>
      <c r="L15" s="46"/>
      <c r="M15" s="46"/>
      <c r="N15" s="47"/>
      <c r="P15" s="91"/>
      <c r="Q15" s="104"/>
      <c r="R15" s="44">
        <v>16</v>
      </c>
      <c r="S15" s="48" t="s">
        <v>52</v>
      </c>
      <c r="T15" s="45"/>
      <c r="U15" s="46"/>
      <c r="V15" s="46"/>
      <c r="W15" s="46"/>
      <c r="X15" s="46"/>
      <c r="Y15" s="46"/>
      <c r="Z15" s="46"/>
      <c r="AA15" s="47"/>
    </row>
    <row r="16" spans="2:31" ht="32.65" customHeight="1">
      <c r="B16" s="90" t="s">
        <v>77</v>
      </c>
      <c r="C16" s="90">
        <v>46.5</v>
      </c>
      <c r="D16" s="34">
        <v>13</v>
      </c>
      <c r="E16" s="35"/>
      <c r="F16" s="36"/>
      <c r="G16" s="36"/>
      <c r="H16" s="36"/>
      <c r="I16" s="36"/>
      <c r="J16" s="36"/>
      <c r="K16" s="36"/>
      <c r="L16" s="36"/>
      <c r="M16" s="36"/>
      <c r="N16" s="39"/>
      <c r="P16" s="90" t="s">
        <v>77</v>
      </c>
      <c r="Q16" s="103">
        <v>46.5</v>
      </c>
      <c r="R16" s="34">
        <v>14</v>
      </c>
      <c r="S16" s="38" t="s">
        <v>52</v>
      </c>
      <c r="T16" s="35"/>
      <c r="U16" s="36"/>
      <c r="V16" s="36"/>
      <c r="W16" s="36"/>
      <c r="X16" s="36"/>
      <c r="Y16" s="36"/>
      <c r="Z16" s="36"/>
      <c r="AA16" s="39"/>
    </row>
    <row r="17" spans="2:27" ht="32.65" customHeight="1" thickBot="1">
      <c r="B17" s="91"/>
      <c r="C17" s="91"/>
      <c r="D17" s="44">
        <v>15</v>
      </c>
      <c r="E17" s="45"/>
      <c r="F17" s="46"/>
      <c r="G17" s="46"/>
      <c r="H17" s="46"/>
      <c r="I17" s="46"/>
      <c r="J17" s="46"/>
      <c r="K17" s="46"/>
      <c r="L17" s="46"/>
      <c r="M17" s="46"/>
      <c r="N17" s="47"/>
      <c r="P17" s="91"/>
      <c r="Q17" s="104"/>
      <c r="R17" s="44">
        <v>16</v>
      </c>
      <c r="S17" s="48" t="s">
        <v>52</v>
      </c>
      <c r="T17" s="45"/>
      <c r="U17" s="46"/>
      <c r="V17" s="46"/>
      <c r="W17" s="46"/>
      <c r="X17" s="46"/>
      <c r="Y17" s="46"/>
      <c r="Z17" s="46"/>
      <c r="AA17" s="47"/>
    </row>
    <row r="18" spans="2:27" ht="25.15" customHeight="1">
      <c r="B18" s="49"/>
      <c r="C18" s="50"/>
      <c r="D18" s="50"/>
    </row>
    <row r="19" spans="2:27" ht="25.15" customHeight="1">
      <c r="B19" s="49"/>
      <c r="C19" s="50"/>
      <c r="D19" s="50"/>
    </row>
    <row r="20" spans="2:27" ht="25.15" customHeight="1">
      <c r="B20" s="49"/>
      <c r="C20" s="50"/>
      <c r="D20" s="50"/>
    </row>
    <row r="21" spans="2:27" ht="25.15" customHeight="1">
      <c r="B21" s="49"/>
      <c r="C21" s="50"/>
      <c r="D21" s="50"/>
    </row>
    <row r="22" spans="2:27" ht="25.15" customHeight="1">
      <c r="B22" s="49"/>
      <c r="C22" s="50"/>
      <c r="D22" s="50"/>
      <c r="E22" s="24">
        <v>1</v>
      </c>
      <c r="F22" s="24">
        <v>2</v>
      </c>
      <c r="G22" s="24">
        <v>3</v>
      </c>
    </row>
    <row r="23" spans="2:27" ht="25.15" customHeight="1">
      <c r="B23" s="49"/>
      <c r="C23" s="50"/>
      <c r="D23" s="50"/>
      <c r="E23" s="24">
        <v>2</v>
      </c>
      <c r="F23" s="24">
        <v>4</v>
      </c>
      <c r="G23" s="24">
        <v>6</v>
      </c>
    </row>
    <row r="24" spans="2:27" ht="25.15" customHeight="1">
      <c r="B24" s="49"/>
      <c r="C24" s="50"/>
      <c r="D24" s="50"/>
    </row>
    <row r="25" spans="2:27" ht="25.15" customHeight="1">
      <c r="B25" s="49"/>
      <c r="C25" s="50"/>
      <c r="D25" s="50"/>
    </row>
    <row r="26" spans="2:27" ht="25.15" customHeight="1">
      <c r="B26" s="49"/>
      <c r="C26" s="50"/>
      <c r="D26" s="50"/>
    </row>
    <row r="27" spans="2:27" ht="25.15" customHeight="1">
      <c r="B27" s="49"/>
      <c r="C27" s="50"/>
      <c r="D27" s="50"/>
    </row>
    <row r="28" spans="2:27" ht="25.15" customHeight="1"/>
    <row r="29" spans="2:27" ht="25.15" customHeight="1"/>
    <row r="30" spans="2:27" ht="25.15" customHeight="1"/>
    <row r="31" spans="2:27" ht="25.15" customHeight="1"/>
    <row r="32" spans="2:27" ht="25.15" customHeight="1"/>
    <row r="33" ht="25.15" customHeight="1"/>
    <row r="34" ht="25.15" customHeight="1"/>
    <row r="35" ht="25.15" customHeight="1"/>
    <row r="38" ht="18" customHeight="1"/>
    <row r="39" ht="18" customHeight="1"/>
    <row r="40" ht="25.15" hidden="1" customHeight="1"/>
    <row r="41" ht="25.15" hidden="1" customHeight="1"/>
    <row r="42" ht="33.65" hidden="1" customHeight="1"/>
    <row r="43" ht="33.65" hidden="1" customHeight="1"/>
    <row r="44" ht="25.15" customHeight="1"/>
    <row r="45" ht="25.15" customHeight="1"/>
    <row r="46" ht="25.15" customHeight="1"/>
    <row r="47" ht="25.15" customHeight="1"/>
    <row r="48" ht="25.15" customHeight="1"/>
    <row r="49" ht="25.15" customHeight="1"/>
    <row r="50" ht="25.15" customHeight="1"/>
    <row r="51" ht="25.15" customHeight="1"/>
    <row r="52" ht="25.15" customHeight="1"/>
    <row r="53" ht="25.15" customHeight="1"/>
    <row r="54" ht="25.15" customHeight="1"/>
    <row r="55" ht="25.15" customHeight="1"/>
  </sheetData>
  <mergeCells count="42">
    <mergeCell ref="B16:B17"/>
    <mergeCell ref="C16:C17"/>
    <mergeCell ref="P16:P17"/>
    <mergeCell ref="Q16:Q17"/>
    <mergeCell ref="B12:B13"/>
    <mergeCell ref="C12:C13"/>
    <mergeCell ref="P12:P13"/>
    <mergeCell ref="Q12:Q13"/>
    <mergeCell ref="B14:B15"/>
    <mergeCell ref="C14:C15"/>
    <mergeCell ref="P14:P15"/>
    <mergeCell ref="Q14:Q15"/>
    <mergeCell ref="R10:R11"/>
    <mergeCell ref="S10:S11"/>
    <mergeCell ref="T10:AA10"/>
    <mergeCell ref="B8:B9"/>
    <mergeCell ref="C8:C9"/>
    <mergeCell ref="P8:P9"/>
    <mergeCell ref="Q8:Q9"/>
    <mergeCell ref="B10:B11"/>
    <mergeCell ref="C10:C11"/>
    <mergeCell ref="D10:D11"/>
    <mergeCell ref="E10:N10"/>
    <mergeCell ref="P10:P11"/>
    <mergeCell ref="Q10:Q11"/>
    <mergeCell ref="B4:B5"/>
    <mergeCell ref="C4:C5"/>
    <mergeCell ref="P4:P5"/>
    <mergeCell ref="Q4:Q5"/>
    <mergeCell ref="B6:B7"/>
    <mergeCell ref="C6:C7"/>
    <mergeCell ref="P6:P7"/>
    <mergeCell ref="Q6:Q7"/>
    <mergeCell ref="R2:R3"/>
    <mergeCell ref="S2:S3"/>
    <mergeCell ref="T2:AA2"/>
    <mergeCell ref="B2:B3"/>
    <mergeCell ref="C2:C3"/>
    <mergeCell ref="D2:D3"/>
    <mergeCell ref="E2:N2"/>
    <mergeCell ref="P2:P3"/>
    <mergeCell ref="Q2:Q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E92A8-7D44-4B59-8823-940A78143A17}">
  <sheetPr codeName="Sheet7"/>
  <dimension ref="A2:M32"/>
  <sheetViews>
    <sheetView tabSelected="1" workbookViewId="0">
      <selection activeCell="J34" sqref="J34"/>
    </sheetView>
  </sheetViews>
  <sheetFormatPr defaultRowHeight="14.5"/>
  <cols>
    <col min="4" max="4" width="10.453125" bestFit="1" customWidth="1"/>
    <col min="5" max="5" width="10.54296875" bestFit="1" customWidth="1"/>
    <col min="8" max="8" width="16.1796875" bestFit="1" customWidth="1"/>
    <col min="9" max="9" width="21.54296875" bestFit="1" customWidth="1"/>
  </cols>
  <sheetData>
    <row r="2" spans="1:12">
      <c r="A2" s="61"/>
      <c r="B2" s="61"/>
      <c r="C2" s="62" t="s">
        <v>89</v>
      </c>
    </row>
    <row r="3" spans="1:12">
      <c r="A3" s="108" t="s">
        <v>176</v>
      </c>
      <c r="B3" s="108"/>
      <c r="C3" s="108"/>
      <c r="D3" s="108"/>
      <c r="E3" s="108"/>
      <c r="F3" s="108"/>
      <c r="G3" s="108"/>
      <c r="H3" s="108"/>
      <c r="I3" s="108"/>
    </row>
    <row r="4" spans="1:12">
      <c r="A4" s="109" t="s">
        <v>54</v>
      </c>
      <c r="B4" s="109"/>
      <c r="C4" s="109"/>
      <c r="D4" s="71" t="s">
        <v>55</v>
      </c>
      <c r="E4" s="71" t="s">
        <v>87</v>
      </c>
      <c r="F4" s="71" t="s">
        <v>70</v>
      </c>
      <c r="G4" s="71" t="s">
        <v>3</v>
      </c>
      <c r="H4" s="71" t="s">
        <v>46</v>
      </c>
      <c r="I4" s="71" t="s">
        <v>48</v>
      </c>
    </row>
    <row r="5" spans="1:12">
      <c r="A5" s="108" t="s">
        <v>51</v>
      </c>
      <c r="B5" s="108" t="s">
        <v>50</v>
      </c>
      <c r="C5" s="111">
        <v>6</v>
      </c>
      <c r="D5" s="112">
        <v>30.5</v>
      </c>
      <c r="E5" s="66" t="s">
        <v>94</v>
      </c>
      <c r="F5" s="72">
        <f>13*12</f>
        <v>156</v>
      </c>
      <c r="G5" s="73">
        <v>538</v>
      </c>
      <c r="H5" s="7">
        <f>G5/G6</f>
        <v>0.91186440677966096</v>
      </c>
      <c r="I5" s="110">
        <v>0.25</v>
      </c>
    </row>
    <row r="6" spans="1:12">
      <c r="A6" s="108"/>
      <c r="B6" s="108"/>
      <c r="C6" s="111"/>
      <c r="D6" s="112"/>
      <c r="E6" s="66" t="s">
        <v>136</v>
      </c>
      <c r="F6" s="72">
        <f t="shared" ref="F6:F8" si="0">13*12</f>
        <v>156</v>
      </c>
      <c r="G6" s="74">
        <v>590</v>
      </c>
      <c r="H6" s="7">
        <f>G6/G7</f>
        <v>0.88323353293413176</v>
      </c>
      <c r="I6" s="110"/>
    </row>
    <row r="7" spans="1:12">
      <c r="A7" s="108"/>
      <c r="B7" s="108"/>
      <c r="C7" s="111"/>
      <c r="D7" s="112"/>
      <c r="E7" s="66" t="s">
        <v>137</v>
      </c>
      <c r="F7" s="72">
        <f t="shared" si="0"/>
        <v>156</v>
      </c>
      <c r="G7" s="74">
        <v>668</v>
      </c>
      <c r="H7" s="7">
        <f>G7/G8</f>
        <v>0.89304812834224601</v>
      </c>
      <c r="I7" s="110"/>
    </row>
    <row r="8" spans="1:12">
      <c r="A8" s="108"/>
      <c r="B8" s="108"/>
      <c r="C8" s="111"/>
      <c r="D8" s="112"/>
      <c r="E8" s="66" t="s">
        <v>138</v>
      </c>
      <c r="F8" s="72">
        <f t="shared" si="0"/>
        <v>156</v>
      </c>
      <c r="G8" s="74">
        <v>748</v>
      </c>
      <c r="H8" s="7" t="s">
        <v>49</v>
      </c>
      <c r="I8" s="110"/>
    </row>
    <row r="9" spans="1:12">
      <c r="A9" s="108"/>
      <c r="B9" s="108"/>
      <c r="C9" s="111"/>
      <c r="D9" s="112"/>
      <c r="E9" s="66" t="s">
        <v>95</v>
      </c>
      <c r="F9" s="72">
        <f>15*12</f>
        <v>180</v>
      </c>
      <c r="G9" s="73">
        <v>538</v>
      </c>
      <c r="H9" s="7">
        <f>G9/G10</f>
        <v>0.91186440677966096</v>
      </c>
      <c r="I9" s="110"/>
      <c r="L9" t="s">
        <v>89</v>
      </c>
    </row>
    <row r="10" spans="1:12">
      <c r="A10" s="108"/>
      <c r="B10" s="108"/>
      <c r="C10" s="111"/>
      <c r="D10" s="112"/>
      <c r="E10" s="66" t="s">
        <v>139</v>
      </c>
      <c r="F10" s="72">
        <f t="shared" ref="F10:F12" si="1">15*12</f>
        <v>180</v>
      </c>
      <c r="G10" s="74">
        <v>590</v>
      </c>
      <c r="H10" s="7">
        <f>G10/G11</f>
        <v>0.88323353293413176</v>
      </c>
      <c r="I10" s="110"/>
    </row>
    <row r="11" spans="1:12">
      <c r="A11" s="108"/>
      <c r="B11" s="108"/>
      <c r="C11" s="111"/>
      <c r="D11" s="112"/>
      <c r="E11" s="66" t="s">
        <v>140</v>
      </c>
      <c r="F11" s="72">
        <f t="shared" si="1"/>
        <v>180</v>
      </c>
      <c r="G11" s="74">
        <v>668</v>
      </c>
      <c r="H11" s="7">
        <f>G11/G12</f>
        <v>0.89304812834224601</v>
      </c>
      <c r="I11" s="110"/>
      <c r="K11" t="s">
        <v>89</v>
      </c>
    </row>
    <row r="12" spans="1:12">
      <c r="A12" s="108"/>
      <c r="B12" s="108"/>
      <c r="C12" s="111"/>
      <c r="D12" s="112"/>
      <c r="E12" s="66" t="s">
        <v>141</v>
      </c>
      <c r="F12" s="72">
        <f t="shared" si="1"/>
        <v>180</v>
      </c>
      <c r="G12" s="74">
        <v>748</v>
      </c>
      <c r="H12" s="7" t="s">
        <v>49</v>
      </c>
      <c r="I12" s="110"/>
    </row>
    <row r="13" spans="1:12">
      <c r="A13" s="108"/>
      <c r="B13" s="108"/>
      <c r="C13" s="111">
        <v>7</v>
      </c>
      <c r="D13" s="112">
        <v>34</v>
      </c>
      <c r="E13" s="66" t="s">
        <v>96</v>
      </c>
      <c r="F13" s="72">
        <f>13*12</f>
        <v>156</v>
      </c>
      <c r="G13" s="74">
        <v>798</v>
      </c>
      <c r="H13" s="7">
        <f>G13/G14</f>
        <v>0.91935483870967738</v>
      </c>
      <c r="I13" s="110">
        <v>0.2</v>
      </c>
    </row>
    <row r="14" spans="1:12">
      <c r="A14" s="108"/>
      <c r="B14" s="108"/>
      <c r="C14" s="111"/>
      <c r="D14" s="112"/>
      <c r="E14" s="66" t="s">
        <v>142</v>
      </c>
      <c r="F14" s="72">
        <f t="shared" ref="F14:F16" si="2">13*12</f>
        <v>156</v>
      </c>
      <c r="G14" s="74">
        <v>868</v>
      </c>
      <c r="H14" s="7">
        <f>G14/G15</f>
        <v>0.92144373673036095</v>
      </c>
      <c r="I14" s="110"/>
    </row>
    <row r="15" spans="1:12">
      <c r="A15" s="108"/>
      <c r="B15" s="108"/>
      <c r="C15" s="111"/>
      <c r="D15" s="112"/>
      <c r="E15" s="66" t="s">
        <v>143</v>
      </c>
      <c r="F15" s="72">
        <f t="shared" si="2"/>
        <v>156</v>
      </c>
      <c r="G15" s="74">
        <v>942</v>
      </c>
      <c r="H15" s="7">
        <f>G15/G16</f>
        <v>0.91634241245136183</v>
      </c>
      <c r="I15" s="110"/>
    </row>
    <row r="16" spans="1:12">
      <c r="A16" s="108"/>
      <c r="B16" s="108"/>
      <c r="C16" s="111"/>
      <c r="D16" s="112"/>
      <c r="E16" s="66" t="s">
        <v>144</v>
      </c>
      <c r="F16" s="72">
        <f t="shared" si="2"/>
        <v>156</v>
      </c>
      <c r="G16" s="74">
        <v>1028</v>
      </c>
      <c r="H16" s="7" t="s">
        <v>49</v>
      </c>
      <c r="I16" s="110"/>
    </row>
    <row r="17" spans="1:13">
      <c r="A17" s="108"/>
      <c r="B17" s="108"/>
      <c r="C17" s="111"/>
      <c r="D17" s="112"/>
      <c r="E17" s="66" t="s">
        <v>97</v>
      </c>
      <c r="F17" s="72">
        <f>15*12</f>
        <v>180</v>
      </c>
      <c r="G17" s="74">
        <v>798</v>
      </c>
      <c r="H17" s="7">
        <f>G17/G18</f>
        <v>0.91935483870967738</v>
      </c>
      <c r="I17" s="110"/>
      <c r="K17" t="s">
        <v>89</v>
      </c>
    </row>
    <row r="18" spans="1:13">
      <c r="A18" s="108"/>
      <c r="B18" s="108"/>
      <c r="C18" s="111"/>
      <c r="D18" s="112"/>
      <c r="E18" s="66" t="s">
        <v>145</v>
      </c>
      <c r="F18" s="72">
        <f t="shared" ref="F18:F20" si="3">15*12</f>
        <v>180</v>
      </c>
      <c r="G18" s="74">
        <v>868</v>
      </c>
      <c r="H18" s="7">
        <f>G18/G19</f>
        <v>0.92144373673036095</v>
      </c>
      <c r="I18" s="110"/>
    </row>
    <row r="19" spans="1:13">
      <c r="A19" s="108"/>
      <c r="B19" s="108"/>
      <c r="C19" s="111"/>
      <c r="D19" s="112"/>
      <c r="E19" s="66" t="s">
        <v>146</v>
      </c>
      <c r="F19" s="72">
        <f t="shared" si="3"/>
        <v>180</v>
      </c>
      <c r="G19" s="74">
        <v>942</v>
      </c>
      <c r="H19" s="7">
        <f>G19/G20</f>
        <v>0.91634241245136183</v>
      </c>
      <c r="I19" s="110"/>
    </row>
    <row r="20" spans="1:13">
      <c r="A20" s="108"/>
      <c r="B20" s="108"/>
      <c r="C20" s="111"/>
      <c r="D20" s="112"/>
      <c r="E20" s="66" t="s">
        <v>147</v>
      </c>
      <c r="F20" s="72">
        <f t="shared" si="3"/>
        <v>180</v>
      </c>
      <c r="G20" s="74">
        <v>1028</v>
      </c>
      <c r="H20" s="7" t="s">
        <v>49</v>
      </c>
      <c r="I20" s="110"/>
    </row>
    <row r="21" spans="1:13">
      <c r="A21" s="108"/>
      <c r="B21" s="108"/>
      <c r="C21" s="111">
        <v>8</v>
      </c>
      <c r="D21" s="113">
        <v>38</v>
      </c>
      <c r="E21" s="66" t="s">
        <v>98</v>
      </c>
      <c r="F21" s="72">
        <f>13*12</f>
        <v>156</v>
      </c>
      <c r="G21" s="75">
        <v>1055</v>
      </c>
      <c r="H21" s="7">
        <f>G21/G22</f>
        <v>0.9336283185840708</v>
      </c>
      <c r="I21" s="110">
        <v>0.2</v>
      </c>
    </row>
    <row r="22" spans="1:13">
      <c r="A22" s="108"/>
      <c r="B22" s="108"/>
      <c r="C22" s="111"/>
      <c r="D22" s="113"/>
      <c r="E22" s="66" t="s">
        <v>148</v>
      </c>
      <c r="F22" s="72">
        <f t="shared" ref="F22:F24" si="4">13*12</f>
        <v>156</v>
      </c>
      <c r="G22" s="75">
        <v>1130</v>
      </c>
      <c r="H22" s="7">
        <f>G22/G23</f>
        <v>0.93465674110835406</v>
      </c>
      <c r="I22" s="110"/>
    </row>
    <row r="23" spans="1:13">
      <c r="A23" s="108"/>
      <c r="B23" s="108"/>
      <c r="C23" s="111"/>
      <c r="D23" s="113"/>
      <c r="E23" s="66" t="s">
        <v>149</v>
      </c>
      <c r="F23" s="72">
        <f t="shared" si="4"/>
        <v>156</v>
      </c>
      <c r="G23" s="75">
        <v>1209</v>
      </c>
      <c r="H23" s="7">
        <f>G23/G24</f>
        <v>0.93143297380585521</v>
      </c>
      <c r="I23" s="110"/>
    </row>
    <row r="24" spans="1:13">
      <c r="A24" s="108"/>
      <c r="B24" s="108"/>
      <c r="C24" s="111"/>
      <c r="D24" s="113"/>
      <c r="E24" s="66" t="s">
        <v>150</v>
      </c>
      <c r="F24" s="72">
        <f t="shared" si="4"/>
        <v>156</v>
      </c>
      <c r="G24" s="76">
        <v>1298</v>
      </c>
      <c r="H24" s="7" t="s">
        <v>49</v>
      </c>
      <c r="I24" s="110"/>
    </row>
    <row r="25" spans="1:13">
      <c r="A25" s="108"/>
      <c r="B25" s="108"/>
      <c r="C25" s="111"/>
      <c r="D25" s="113"/>
      <c r="E25" s="66" t="s">
        <v>99</v>
      </c>
      <c r="F25" s="72">
        <f>15*12</f>
        <v>180</v>
      </c>
      <c r="G25" s="75">
        <v>1055</v>
      </c>
      <c r="H25" s="7">
        <f>G25/G26</f>
        <v>0.9336283185840708</v>
      </c>
      <c r="I25" s="110"/>
      <c r="M25" t="s">
        <v>89</v>
      </c>
    </row>
    <row r="26" spans="1:13">
      <c r="A26" s="108"/>
      <c r="B26" s="108"/>
      <c r="C26" s="111"/>
      <c r="D26" s="113"/>
      <c r="E26" s="66" t="s">
        <v>151</v>
      </c>
      <c r="F26" s="72">
        <f t="shared" ref="F26:F28" si="5">15*12</f>
        <v>180</v>
      </c>
      <c r="G26" s="75">
        <v>1130</v>
      </c>
      <c r="H26" s="7">
        <f>G26/G27</f>
        <v>0.93465674110835406</v>
      </c>
      <c r="I26" s="110"/>
    </row>
    <row r="27" spans="1:13">
      <c r="A27" s="108"/>
      <c r="B27" s="108"/>
      <c r="C27" s="111"/>
      <c r="D27" s="113"/>
      <c r="E27" s="66" t="s">
        <v>152</v>
      </c>
      <c r="F27" s="72">
        <f t="shared" si="5"/>
        <v>180</v>
      </c>
      <c r="G27" s="75">
        <v>1209</v>
      </c>
      <c r="H27" s="7">
        <f>G27/G28</f>
        <v>0.93143297380585521</v>
      </c>
      <c r="I27" s="110"/>
    </row>
    <row r="28" spans="1:13">
      <c r="A28" s="108"/>
      <c r="B28" s="108"/>
      <c r="C28" s="111"/>
      <c r="D28" s="113"/>
      <c r="E28" s="66" t="s">
        <v>153</v>
      </c>
      <c r="F28" s="72">
        <f t="shared" si="5"/>
        <v>180</v>
      </c>
      <c r="G28" s="76">
        <v>1298</v>
      </c>
      <c r="H28" s="7" t="s">
        <v>49</v>
      </c>
      <c r="I28" s="110"/>
    </row>
    <row r="29" spans="1:13">
      <c r="A29" t="s">
        <v>174</v>
      </c>
    </row>
    <row r="30" spans="1:13">
      <c r="A30" t="s">
        <v>173</v>
      </c>
    </row>
    <row r="31" spans="1:13">
      <c r="G31" t="s">
        <v>89</v>
      </c>
    </row>
    <row r="32" spans="1:13">
      <c r="F32" t="s">
        <v>89</v>
      </c>
    </row>
  </sheetData>
  <mergeCells count="13">
    <mergeCell ref="A3:I3"/>
    <mergeCell ref="A4:C4"/>
    <mergeCell ref="I13:I20"/>
    <mergeCell ref="I21:I28"/>
    <mergeCell ref="I5:I12"/>
    <mergeCell ref="A5:A28"/>
    <mergeCell ref="B5:B28"/>
    <mergeCell ref="C5:C12"/>
    <mergeCell ref="D5:D12"/>
    <mergeCell ref="C13:C20"/>
    <mergeCell ref="D13:D20"/>
    <mergeCell ref="C21:C28"/>
    <mergeCell ref="D21:D2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1DC4-AF35-4FA3-908E-37C4736F2BF4}">
  <sheetPr codeName="Sheet4"/>
  <dimension ref="B2:J88"/>
  <sheetViews>
    <sheetView zoomScale="120" zoomScaleNormal="120" workbookViewId="0">
      <selection activeCell="D3" sqref="D3"/>
    </sheetView>
  </sheetViews>
  <sheetFormatPr defaultRowHeight="14.5"/>
  <cols>
    <col min="2" max="2" width="19.7265625" customWidth="1"/>
  </cols>
  <sheetData>
    <row r="2" spans="2:10">
      <c r="B2" t="s">
        <v>0</v>
      </c>
      <c r="C2" t="s">
        <v>29</v>
      </c>
    </row>
    <row r="3" spans="2:10">
      <c r="B3" t="s">
        <v>40</v>
      </c>
      <c r="J3" t="s">
        <v>16</v>
      </c>
    </row>
    <row r="4" spans="2:10">
      <c r="B4" t="s">
        <v>1</v>
      </c>
      <c r="J4" t="s">
        <v>1</v>
      </c>
    </row>
    <row r="5" spans="2:10">
      <c r="B5" t="s">
        <v>15</v>
      </c>
      <c r="J5" t="s">
        <v>17</v>
      </c>
    </row>
    <row r="30" spans="2:10">
      <c r="B30" t="s">
        <v>4</v>
      </c>
      <c r="C30" t="s">
        <v>30</v>
      </c>
    </row>
    <row r="31" spans="2:10">
      <c r="B31" t="s">
        <v>5</v>
      </c>
      <c r="J31" t="s">
        <v>8</v>
      </c>
    </row>
    <row r="32" spans="2:10">
      <c r="B32" t="s">
        <v>6</v>
      </c>
      <c r="J32" t="s">
        <v>9</v>
      </c>
    </row>
    <row r="33" spans="2:10">
      <c r="B33" t="s">
        <v>7</v>
      </c>
      <c r="J33" t="s">
        <v>10</v>
      </c>
    </row>
    <row r="56" spans="2:10">
      <c r="B56" t="s">
        <v>11</v>
      </c>
      <c r="C56" t="s">
        <v>31</v>
      </c>
    </row>
    <row r="57" spans="2:10">
      <c r="B57" t="s">
        <v>5</v>
      </c>
      <c r="J57" t="s">
        <v>13</v>
      </c>
    </row>
    <row r="58" spans="2:10">
      <c r="B58" t="s">
        <v>6</v>
      </c>
      <c r="J58" t="s">
        <v>14</v>
      </c>
    </row>
    <row r="59" spans="2:10">
      <c r="B59" t="s">
        <v>12</v>
      </c>
      <c r="J59" t="s">
        <v>10</v>
      </c>
    </row>
    <row r="85" spans="2:10">
      <c r="B85" t="s">
        <v>32</v>
      </c>
      <c r="C85" t="s">
        <v>33</v>
      </c>
    </row>
    <row r="86" spans="2:10">
      <c r="B86" t="s">
        <v>34</v>
      </c>
      <c r="J86" t="s">
        <v>34</v>
      </c>
    </row>
    <row r="87" spans="2:10">
      <c r="B87" t="s">
        <v>35</v>
      </c>
      <c r="J87" t="s">
        <v>37</v>
      </c>
    </row>
    <row r="88" spans="2:10">
      <c r="B88" t="s">
        <v>36</v>
      </c>
      <c r="J88" t="s">
        <v>10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C79E5-0E0B-4C0D-9577-C72B141380BF}">
  <sheetPr codeName="Sheet5"/>
  <dimension ref="B2:J98"/>
  <sheetViews>
    <sheetView topLeftCell="A106" zoomScaleNormal="100" workbookViewId="0">
      <selection activeCell="E96" sqref="E96"/>
    </sheetView>
  </sheetViews>
  <sheetFormatPr defaultRowHeight="14.5"/>
  <sheetData>
    <row r="2" spans="2:10">
      <c r="B2" t="s">
        <v>18</v>
      </c>
      <c r="D2" t="s">
        <v>30</v>
      </c>
      <c r="E2" s="1">
        <f>5.688/28</f>
        <v>0.20314285714285713</v>
      </c>
    </row>
    <row r="3" spans="2:10">
      <c r="B3" t="s">
        <v>19</v>
      </c>
      <c r="J3" t="s">
        <v>21</v>
      </c>
    </row>
    <row r="4" spans="2:10">
      <c r="B4" t="s">
        <v>20</v>
      </c>
      <c r="J4" t="s">
        <v>22</v>
      </c>
    </row>
    <row r="34" spans="2:10">
      <c r="B34" t="s">
        <v>23</v>
      </c>
      <c r="D34" t="s">
        <v>31</v>
      </c>
      <c r="E34" s="1">
        <f>6.25/30</f>
        <v>0.20833333333333334</v>
      </c>
    </row>
    <row r="35" spans="2:10">
      <c r="B35" t="s">
        <v>24</v>
      </c>
      <c r="J35" t="s">
        <v>24</v>
      </c>
    </row>
    <row r="36" spans="2:10">
      <c r="B36" t="s">
        <v>25</v>
      </c>
      <c r="J36" t="s">
        <v>26</v>
      </c>
    </row>
    <row r="65" spans="2:10">
      <c r="B65" t="s">
        <v>27</v>
      </c>
      <c r="D65" t="s">
        <v>29</v>
      </c>
      <c r="E65" s="1">
        <f>8.1249/42.5</f>
        <v>0.19117411764705883</v>
      </c>
    </row>
    <row r="66" spans="2:10">
      <c r="B66" t="s">
        <v>28</v>
      </c>
      <c r="J66" t="s">
        <v>28</v>
      </c>
    </row>
    <row r="67" spans="2:10">
      <c r="B67" t="s">
        <v>26</v>
      </c>
      <c r="J67" t="s">
        <v>26</v>
      </c>
    </row>
    <row r="96" spans="2:5">
      <c r="B96" t="s">
        <v>32</v>
      </c>
      <c r="E96" s="1">
        <f>6.938/34</f>
        <v>0.20405882352941176</v>
      </c>
    </row>
    <row r="97" spans="2:10">
      <c r="B97" t="s">
        <v>38</v>
      </c>
      <c r="J97" t="s">
        <v>39</v>
      </c>
    </row>
    <row r="98" spans="2:10">
      <c r="B98" t="s">
        <v>20</v>
      </c>
      <c r="J98" t="s">
        <v>26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8A4A-19CB-4F3F-8772-71A522F4EA85}">
  <sheetPr codeName="Sheet6"/>
  <dimension ref="B2:B110"/>
  <sheetViews>
    <sheetView topLeftCell="I95" zoomScale="80" zoomScaleNormal="80" workbookViewId="0">
      <selection activeCell="V105" sqref="V105"/>
    </sheetView>
  </sheetViews>
  <sheetFormatPr defaultRowHeight="14.5"/>
  <sheetData>
    <row r="2" spans="2:2">
      <c r="B2" t="s">
        <v>41</v>
      </c>
    </row>
    <row r="22" spans="2:2">
      <c r="B22" t="s">
        <v>42</v>
      </c>
    </row>
    <row r="42" spans="2:2">
      <c r="B42" t="s">
        <v>43</v>
      </c>
    </row>
    <row r="86" spans="2:2">
      <c r="B86" t="s">
        <v>44</v>
      </c>
    </row>
    <row r="110" spans="2:2">
      <c r="B110" t="s">
        <v>45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6006A75E6C2440A674DF561A391634" ma:contentTypeVersion="3" ma:contentTypeDescription="Create a new document." ma:contentTypeScope="" ma:versionID="d9a932958ab5ce653152daa629ef0696">
  <xsd:schema xmlns:xsd="http://www.w3.org/2001/XMLSchema" xmlns:xs="http://www.w3.org/2001/XMLSchema" xmlns:p="http://schemas.microsoft.com/office/2006/metadata/properties" xmlns:ns1="http://schemas.microsoft.com/sharepoint/v3" xmlns:ns2="3b391e4d-cf75-425f-876e-d14986739bb6" targetNamespace="http://schemas.microsoft.com/office/2006/metadata/properties" ma:root="true" ma:fieldsID="d0faef36ab3ce1f3371e46e240d6bbf9" ns1:_="" ns2:_="">
    <xsd:import namespace="http://schemas.microsoft.com/sharepoint/v3"/>
    <xsd:import namespace="3b391e4d-cf75-425f-876e-d14986739bb6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91e4d-cf75-425f-876e-d14986739b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7F24C0-9C36-465C-9F61-F665AC01558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5825025D-05EA-4B67-B2AC-8ECB0A00A0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b391e4d-cf75-425f-876e-d14986739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2822F8-DCCE-4C66-895E-0514AA71BE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Change Record</vt:lpstr>
      <vt:lpstr>Cooler</vt:lpstr>
      <vt:lpstr>LimitTons</vt:lpstr>
      <vt:lpstr>Condenser</vt:lpstr>
      <vt:lpstr>DV_3pass</vt:lpstr>
      <vt:lpstr>DV_2pass</vt:lpstr>
      <vt:lpstr>MV3_0.75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</dc:creator>
  <cp:lastModifiedBy>Wang, Mingyu</cp:lastModifiedBy>
  <dcterms:created xsi:type="dcterms:W3CDTF">2015-06-05T18:17:20Z</dcterms:created>
  <dcterms:modified xsi:type="dcterms:W3CDTF">2023-04-11T05:57:50Z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0x010100E36006A75E6C2440A674DF561A391634</vt:lpwstr>
  </property>
  <property fmtid="{D5CDD505-2E9C-101B-9397-08002B2CF9AE}" pid="3" name="MSIP_Label_b85f6713-6d19-40ac-a071-63e831bc1e58_Enabled">
    <vt:lpwstr>true</vt:lpwstr>
  </property>
  <property fmtid="{D5CDD505-2E9C-101B-9397-08002B2CF9AE}" pid="4" name="MSIP_Label_b85f6713-6d19-40ac-a071-63e831bc1e58_SetDate">
    <vt:lpwstr>2022-09-29T02:50:04Z</vt:lpwstr>
  </property>
  <property fmtid="{D5CDD505-2E9C-101B-9397-08002B2CF9AE}" pid="5" name="MSIP_Label_b85f6713-6d19-40ac-a071-63e831bc1e58_Method">
    <vt:lpwstr>Standard</vt:lpwstr>
  </property>
  <property fmtid="{D5CDD505-2E9C-101B-9397-08002B2CF9AE}" pid="6" name="MSIP_Label_b85f6713-6d19-40ac-a071-63e831bc1e58_Name">
    <vt:lpwstr>Confidential - Low</vt:lpwstr>
  </property>
  <property fmtid="{D5CDD505-2E9C-101B-9397-08002B2CF9AE}" pid="7" name="MSIP_Label_b85f6713-6d19-40ac-a071-63e831bc1e58_SiteId">
    <vt:lpwstr>36839a65-7f3f-4bac-9ea4-f571f10a9a03</vt:lpwstr>
  </property>
  <property fmtid="{D5CDD505-2E9C-101B-9397-08002B2CF9AE}" pid="8" name="MSIP_Label_b85f6713-6d19-40ac-a071-63e831bc1e58_ActionId">
    <vt:lpwstr>dd688739-1ae9-425c-bd09-ddfd1d7388ec</vt:lpwstr>
  </property>
  <property fmtid="{D5CDD505-2E9C-101B-9397-08002B2CF9AE}" pid="9" name="MSIP_Label_b85f6713-6d19-40ac-a071-63e831bc1e58_ContentBits">
    <vt:lpwstr>0</vt:lpwstr>
  </property>
</Properties>
</file>