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 Liu\Desktop\GWU\Fall 2017\Data Analysis\Project\Submission\"/>
    </mc:Choice>
  </mc:AlternateContent>
  <bookViews>
    <workbookView xWindow="0" yWindow="0" windowWidth="19200" windowHeight="6648" firstSheet="7" activeTab="10"/>
  </bookViews>
  <sheets>
    <sheet name="Description" sheetId="2" r:id="rId1"/>
    <sheet name="Original" sheetId="1" r:id="rId2"/>
    <sheet name="Data_Interactions" sheetId="10" r:id="rId3"/>
    <sheet name="Correlation_Original" sheetId="3" r:id="rId4"/>
    <sheet name="Correlation_Interactions" sheetId="4" r:id="rId5"/>
    <sheet name="Selected_Model" sheetId="5" r:id="rId6"/>
    <sheet name="Excel_Output" sheetId="11" r:id="rId7"/>
    <sheet name="Minitab_Output" sheetId="7" r:id="rId8"/>
    <sheet name="Excel_Prediction" sheetId="9" r:id="rId9"/>
    <sheet name="Excel_Uncertainty" sheetId="12" r:id="rId10"/>
    <sheet name="Minitab_Prediction" sheetId="8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2" l="1"/>
  <c r="D19" i="12"/>
  <c r="C20" i="12"/>
  <c r="C19" i="12"/>
  <c r="E16" i="12"/>
  <c r="D16" i="12"/>
  <c r="C16" i="12"/>
  <c r="B16" i="12"/>
  <c r="A16" i="12"/>
  <c r="F12" i="12"/>
  <c r="G12" i="12" s="1"/>
  <c r="E4" i="9"/>
  <c r="F4" i="9"/>
  <c r="G4" i="9"/>
  <c r="E13" i="9" s="1"/>
  <c r="F20" i="9"/>
  <c r="G20" i="9" s="1"/>
  <c r="F19" i="9"/>
  <c r="G19" i="9" s="1"/>
  <c r="F14" i="9"/>
  <c r="G14" i="9" s="1"/>
  <c r="D13" i="9"/>
  <c r="C13" i="9"/>
  <c r="O2" i="8"/>
  <c r="N2" i="8"/>
  <c r="D49" i="5"/>
  <c r="C49" i="5"/>
  <c r="B49" i="5"/>
  <c r="A49" i="5"/>
  <c r="Y48" i="10"/>
  <c r="X48" i="10"/>
  <c r="W48" i="10"/>
  <c r="V48" i="10"/>
  <c r="U48" i="10"/>
  <c r="T48" i="10"/>
  <c r="S48" i="10"/>
  <c r="R48" i="10"/>
  <c r="Q48" i="10"/>
  <c r="AA48" i="10" s="1"/>
  <c r="P48" i="10"/>
  <c r="B48" i="10"/>
  <c r="Y47" i="10"/>
  <c r="X47" i="10"/>
  <c r="W47" i="10"/>
  <c r="V47" i="10"/>
  <c r="U47" i="10"/>
  <c r="T47" i="10"/>
  <c r="S47" i="10"/>
  <c r="R47" i="10"/>
  <c r="Q47" i="10"/>
  <c r="AA47" i="10" s="1"/>
  <c r="P47" i="10"/>
  <c r="B47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B46" i="10"/>
  <c r="AA45" i="10"/>
  <c r="Y45" i="10"/>
  <c r="X45" i="10"/>
  <c r="W45" i="10"/>
  <c r="V45" i="10"/>
  <c r="U45" i="10"/>
  <c r="T45" i="10"/>
  <c r="S45" i="10"/>
  <c r="R45" i="10"/>
  <c r="Q45" i="10"/>
  <c r="Z45" i="10" s="1"/>
  <c r="P45" i="10"/>
  <c r="B45" i="10"/>
  <c r="Y44" i="10"/>
  <c r="X44" i="10"/>
  <c r="W44" i="10"/>
  <c r="V44" i="10"/>
  <c r="U44" i="10"/>
  <c r="T44" i="10"/>
  <c r="S44" i="10"/>
  <c r="R44" i="10"/>
  <c r="Q44" i="10"/>
  <c r="AA44" i="10" s="1"/>
  <c r="P44" i="10"/>
  <c r="B44" i="10"/>
  <c r="Y43" i="10"/>
  <c r="X43" i="10"/>
  <c r="W43" i="10"/>
  <c r="V43" i="10"/>
  <c r="U43" i="10"/>
  <c r="T43" i="10"/>
  <c r="S43" i="10"/>
  <c r="R43" i="10"/>
  <c r="Q43" i="10"/>
  <c r="Z43" i="10" s="1"/>
  <c r="P43" i="10"/>
  <c r="B43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B42" i="10"/>
  <c r="AA41" i="10"/>
  <c r="Y41" i="10"/>
  <c r="X41" i="10"/>
  <c r="W41" i="10"/>
  <c r="V41" i="10"/>
  <c r="U41" i="10"/>
  <c r="T41" i="10"/>
  <c r="S41" i="10"/>
  <c r="R41" i="10"/>
  <c r="Q41" i="10"/>
  <c r="Z41" i="10" s="1"/>
  <c r="P41" i="10"/>
  <c r="B41" i="10"/>
  <c r="Y40" i="10"/>
  <c r="X40" i="10"/>
  <c r="W40" i="10"/>
  <c r="V40" i="10"/>
  <c r="U40" i="10"/>
  <c r="T40" i="10"/>
  <c r="S40" i="10"/>
  <c r="R40" i="10"/>
  <c r="Q40" i="10"/>
  <c r="AA40" i="10" s="1"/>
  <c r="P40" i="10"/>
  <c r="B40" i="10"/>
  <c r="Y39" i="10"/>
  <c r="X39" i="10"/>
  <c r="W39" i="10"/>
  <c r="V39" i="10"/>
  <c r="U39" i="10"/>
  <c r="T39" i="10"/>
  <c r="S39" i="10"/>
  <c r="R39" i="10"/>
  <c r="Q39" i="10"/>
  <c r="Z39" i="10" s="1"/>
  <c r="P39" i="10"/>
  <c r="B39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B38" i="10"/>
  <c r="AA37" i="10"/>
  <c r="Y37" i="10"/>
  <c r="X37" i="10"/>
  <c r="W37" i="10"/>
  <c r="V37" i="10"/>
  <c r="U37" i="10"/>
  <c r="T37" i="10"/>
  <c r="S37" i="10"/>
  <c r="R37" i="10"/>
  <c r="Q37" i="10"/>
  <c r="Z37" i="10" s="1"/>
  <c r="P37" i="10"/>
  <c r="B37" i="10"/>
  <c r="Y36" i="10"/>
  <c r="X36" i="10"/>
  <c r="W36" i="10"/>
  <c r="V36" i="10"/>
  <c r="U36" i="10"/>
  <c r="T36" i="10"/>
  <c r="S36" i="10"/>
  <c r="R36" i="10"/>
  <c r="Q36" i="10"/>
  <c r="AA36" i="10" s="1"/>
  <c r="P36" i="10"/>
  <c r="B36" i="10"/>
  <c r="Y35" i="10"/>
  <c r="X35" i="10"/>
  <c r="W35" i="10"/>
  <c r="V35" i="10"/>
  <c r="U35" i="10"/>
  <c r="T35" i="10"/>
  <c r="S35" i="10"/>
  <c r="R35" i="10"/>
  <c r="Q35" i="10"/>
  <c r="Z35" i="10" s="1"/>
  <c r="P35" i="10"/>
  <c r="B35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B34" i="10"/>
  <c r="AA33" i="10"/>
  <c r="Y33" i="10"/>
  <c r="X33" i="10"/>
  <c r="W33" i="10"/>
  <c r="V33" i="10"/>
  <c r="U33" i="10"/>
  <c r="T33" i="10"/>
  <c r="S33" i="10"/>
  <c r="R33" i="10"/>
  <c r="Q33" i="10"/>
  <c r="Z33" i="10" s="1"/>
  <c r="P33" i="10"/>
  <c r="B33" i="10"/>
  <c r="Y32" i="10"/>
  <c r="X32" i="10"/>
  <c r="W32" i="10"/>
  <c r="V32" i="10"/>
  <c r="U32" i="10"/>
  <c r="T32" i="10"/>
  <c r="S32" i="10"/>
  <c r="R32" i="10"/>
  <c r="Q32" i="10"/>
  <c r="AA32" i="10" s="1"/>
  <c r="P32" i="10"/>
  <c r="B32" i="10"/>
  <c r="Y31" i="10"/>
  <c r="X31" i="10"/>
  <c r="W31" i="10"/>
  <c r="V31" i="10"/>
  <c r="U31" i="10"/>
  <c r="T31" i="10"/>
  <c r="S31" i="10"/>
  <c r="R31" i="10"/>
  <c r="Q31" i="10"/>
  <c r="AA31" i="10" s="1"/>
  <c r="P31" i="10"/>
  <c r="B31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B30" i="10"/>
  <c r="AA29" i="10"/>
  <c r="Y29" i="10"/>
  <c r="X29" i="10"/>
  <c r="W29" i="10"/>
  <c r="V29" i="10"/>
  <c r="U29" i="10"/>
  <c r="T29" i="10"/>
  <c r="S29" i="10"/>
  <c r="R29" i="10"/>
  <c r="Q29" i="10"/>
  <c r="Z29" i="10" s="1"/>
  <c r="P29" i="10"/>
  <c r="B29" i="10"/>
  <c r="Y28" i="10"/>
  <c r="X28" i="10"/>
  <c r="W28" i="10"/>
  <c r="V28" i="10"/>
  <c r="U28" i="10"/>
  <c r="T28" i="10"/>
  <c r="S28" i="10"/>
  <c r="R28" i="10"/>
  <c r="Q28" i="10"/>
  <c r="AA28" i="10" s="1"/>
  <c r="P28" i="10"/>
  <c r="B28" i="10"/>
  <c r="Y27" i="10"/>
  <c r="X27" i="10"/>
  <c r="W27" i="10"/>
  <c r="V27" i="10"/>
  <c r="U27" i="10"/>
  <c r="T27" i="10"/>
  <c r="S27" i="10"/>
  <c r="R27" i="10"/>
  <c r="Q27" i="10"/>
  <c r="AA27" i="10" s="1"/>
  <c r="P27" i="10"/>
  <c r="B27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B26" i="10"/>
  <c r="AA25" i="10"/>
  <c r="Y25" i="10"/>
  <c r="X25" i="10"/>
  <c r="W25" i="10"/>
  <c r="V25" i="10"/>
  <c r="U25" i="10"/>
  <c r="T25" i="10"/>
  <c r="S25" i="10"/>
  <c r="R25" i="10"/>
  <c r="Q25" i="10"/>
  <c r="Z25" i="10" s="1"/>
  <c r="P25" i="10"/>
  <c r="B25" i="10"/>
  <c r="Y24" i="10"/>
  <c r="X24" i="10"/>
  <c r="W24" i="10"/>
  <c r="V24" i="10"/>
  <c r="U24" i="10"/>
  <c r="T24" i="10"/>
  <c r="S24" i="10"/>
  <c r="R24" i="10"/>
  <c r="Q24" i="10"/>
  <c r="AA24" i="10" s="1"/>
  <c r="P24" i="10"/>
  <c r="B24" i="10"/>
  <c r="Y23" i="10"/>
  <c r="X23" i="10"/>
  <c r="W23" i="10"/>
  <c r="V23" i="10"/>
  <c r="U23" i="10"/>
  <c r="T23" i="10"/>
  <c r="S23" i="10"/>
  <c r="R23" i="10"/>
  <c r="Q23" i="10"/>
  <c r="AA23" i="10" s="1"/>
  <c r="P23" i="10"/>
  <c r="B23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B22" i="10"/>
  <c r="AA21" i="10"/>
  <c r="Y21" i="10"/>
  <c r="X21" i="10"/>
  <c r="W21" i="10"/>
  <c r="V21" i="10"/>
  <c r="U21" i="10"/>
  <c r="T21" i="10"/>
  <c r="S21" i="10"/>
  <c r="R21" i="10"/>
  <c r="Q21" i="10"/>
  <c r="Z21" i="10" s="1"/>
  <c r="P21" i="10"/>
  <c r="B21" i="10"/>
  <c r="Y20" i="10"/>
  <c r="X20" i="10"/>
  <c r="W20" i="10"/>
  <c r="V20" i="10"/>
  <c r="U20" i="10"/>
  <c r="T20" i="10"/>
  <c r="S20" i="10"/>
  <c r="R20" i="10"/>
  <c r="Q20" i="10"/>
  <c r="AA20" i="10" s="1"/>
  <c r="P20" i="10"/>
  <c r="B20" i="10"/>
  <c r="Y19" i="10"/>
  <c r="X19" i="10"/>
  <c r="W19" i="10"/>
  <c r="V19" i="10"/>
  <c r="U19" i="10"/>
  <c r="T19" i="10"/>
  <c r="S19" i="10"/>
  <c r="R19" i="10"/>
  <c r="Q19" i="10"/>
  <c r="AA19" i="10" s="1"/>
  <c r="P19" i="10"/>
  <c r="B19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B18" i="10"/>
  <c r="AA17" i="10"/>
  <c r="Y17" i="10"/>
  <c r="X17" i="10"/>
  <c r="W17" i="10"/>
  <c r="V17" i="10"/>
  <c r="U17" i="10"/>
  <c r="T17" i="10"/>
  <c r="S17" i="10"/>
  <c r="R17" i="10"/>
  <c r="Q17" i="10"/>
  <c r="Z17" i="10" s="1"/>
  <c r="P17" i="10"/>
  <c r="B17" i="10"/>
  <c r="Y16" i="10"/>
  <c r="X16" i="10"/>
  <c r="W16" i="10"/>
  <c r="V16" i="10"/>
  <c r="U16" i="10"/>
  <c r="T16" i="10"/>
  <c r="S16" i="10"/>
  <c r="R16" i="10"/>
  <c r="Q16" i="10"/>
  <c r="AA16" i="10" s="1"/>
  <c r="P16" i="10"/>
  <c r="B16" i="10"/>
  <c r="Y15" i="10"/>
  <c r="X15" i="10"/>
  <c r="W15" i="10"/>
  <c r="V15" i="10"/>
  <c r="U15" i="10"/>
  <c r="T15" i="10"/>
  <c r="S15" i="10"/>
  <c r="R15" i="10"/>
  <c r="Q15" i="10"/>
  <c r="AA15" i="10" s="1"/>
  <c r="P15" i="10"/>
  <c r="B15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B14" i="10"/>
  <c r="AA13" i="10"/>
  <c r="Y13" i="10"/>
  <c r="X13" i="10"/>
  <c r="W13" i="10"/>
  <c r="V13" i="10"/>
  <c r="U13" i="10"/>
  <c r="T13" i="10"/>
  <c r="S13" i="10"/>
  <c r="R13" i="10"/>
  <c r="Q13" i="10"/>
  <c r="Z13" i="10" s="1"/>
  <c r="P13" i="10"/>
  <c r="B13" i="10"/>
  <c r="Y12" i="10"/>
  <c r="X12" i="10"/>
  <c r="W12" i="10"/>
  <c r="V12" i="10"/>
  <c r="U12" i="10"/>
  <c r="T12" i="10"/>
  <c r="S12" i="10"/>
  <c r="R12" i="10"/>
  <c r="Q12" i="10"/>
  <c r="AA12" i="10" s="1"/>
  <c r="P12" i="10"/>
  <c r="B12" i="10"/>
  <c r="Y11" i="10"/>
  <c r="X11" i="10"/>
  <c r="W11" i="10"/>
  <c r="V11" i="10"/>
  <c r="U11" i="10"/>
  <c r="T11" i="10"/>
  <c r="S11" i="10"/>
  <c r="R11" i="10"/>
  <c r="Q11" i="10"/>
  <c r="AA11" i="10" s="1"/>
  <c r="P11" i="10"/>
  <c r="B11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B10" i="10"/>
  <c r="AA9" i="10"/>
  <c r="Y9" i="10"/>
  <c r="X9" i="10"/>
  <c r="W9" i="10"/>
  <c r="V9" i="10"/>
  <c r="U9" i="10"/>
  <c r="T9" i="10"/>
  <c r="S9" i="10"/>
  <c r="R9" i="10"/>
  <c r="Q9" i="10"/>
  <c r="Z9" i="10" s="1"/>
  <c r="P9" i="10"/>
  <c r="B9" i="10"/>
  <c r="Y8" i="10"/>
  <c r="X8" i="10"/>
  <c r="W8" i="10"/>
  <c r="V8" i="10"/>
  <c r="U8" i="10"/>
  <c r="T8" i="10"/>
  <c r="S8" i="10"/>
  <c r="R8" i="10"/>
  <c r="Q8" i="10"/>
  <c r="AA8" i="10" s="1"/>
  <c r="P8" i="10"/>
  <c r="B8" i="10"/>
  <c r="Y7" i="10"/>
  <c r="X7" i="10"/>
  <c r="W7" i="10"/>
  <c r="V7" i="10"/>
  <c r="U7" i="10"/>
  <c r="T7" i="10"/>
  <c r="S7" i="10"/>
  <c r="R7" i="10"/>
  <c r="Q7" i="10"/>
  <c r="AA7" i="10" s="1"/>
  <c r="P7" i="10"/>
  <c r="B7" i="10"/>
  <c r="AA6" i="10"/>
  <c r="Z6" i="10"/>
  <c r="Y6" i="10"/>
  <c r="X6" i="10"/>
  <c r="W6" i="10"/>
  <c r="V6" i="10"/>
  <c r="U6" i="10"/>
  <c r="T6" i="10"/>
  <c r="S6" i="10"/>
  <c r="R6" i="10"/>
  <c r="Q6" i="10"/>
  <c r="P6" i="10"/>
  <c r="B6" i="10"/>
  <c r="AA5" i="10"/>
  <c r="Y5" i="10"/>
  <c r="X5" i="10"/>
  <c r="W5" i="10"/>
  <c r="V5" i="10"/>
  <c r="U5" i="10"/>
  <c r="T5" i="10"/>
  <c r="S5" i="10"/>
  <c r="R5" i="10"/>
  <c r="Q5" i="10"/>
  <c r="Z5" i="10" s="1"/>
  <c r="P5" i="10"/>
  <c r="B5" i="10"/>
  <c r="Y4" i="10"/>
  <c r="X4" i="10"/>
  <c r="W4" i="10"/>
  <c r="V4" i="10"/>
  <c r="U4" i="10"/>
  <c r="T4" i="10"/>
  <c r="S4" i="10"/>
  <c r="R4" i="10"/>
  <c r="Q4" i="10"/>
  <c r="AA4" i="10" s="1"/>
  <c r="P4" i="10"/>
  <c r="B4" i="10"/>
  <c r="Y3" i="10"/>
  <c r="X3" i="10"/>
  <c r="W3" i="10"/>
  <c r="V3" i="10"/>
  <c r="U3" i="10"/>
  <c r="T3" i="10"/>
  <c r="S3" i="10"/>
  <c r="R3" i="10"/>
  <c r="Q3" i="10"/>
  <c r="AA3" i="10" s="1"/>
  <c r="P3" i="10"/>
  <c r="B3" i="10"/>
  <c r="AA2" i="10"/>
  <c r="Z2" i="10"/>
  <c r="Y2" i="10"/>
  <c r="X2" i="10"/>
  <c r="W2" i="10"/>
  <c r="V2" i="10"/>
  <c r="U2" i="10"/>
  <c r="T2" i="10"/>
  <c r="S2" i="10"/>
  <c r="R2" i="10"/>
  <c r="Q2" i="10"/>
  <c r="P2" i="10"/>
  <c r="B2" i="10"/>
  <c r="O49" i="1"/>
  <c r="N49" i="1"/>
  <c r="M49" i="1"/>
  <c r="T48" i="1" s="1"/>
  <c r="V48" i="1" s="1"/>
  <c r="L49" i="1"/>
  <c r="K49" i="1"/>
  <c r="J49" i="1"/>
  <c r="I49" i="1"/>
  <c r="H49" i="1"/>
  <c r="R46" i="1" s="1"/>
  <c r="U46" i="1" s="1"/>
  <c r="G49" i="1"/>
  <c r="F49" i="1"/>
  <c r="E49" i="1"/>
  <c r="S45" i="1" s="1"/>
  <c r="D49" i="1"/>
  <c r="Q47" i="1" s="1"/>
  <c r="C49" i="1"/>
  <c r="Q48" i="1"/>
  <c r="P48" i="1"/>
  <c r="B48" i="1"/>
  <c r="S47" i="1"/>
  <c r="P47" i="1"/>
  <c r="B47" i="1"/>
  <c r="T46" i="1"/>
  <c r="S46" i="1"/>
  <c r="P46" i="1"/>
  <c r="V46" i="1" s="1"/>
  <c r="B46" i="1"/>
  <c r="T45" i="1"/>
  <c r="P45" i="1"/>
  <c r="V45" i="1" s="1"/>
  <c r="B45" i="1"/>
  <c r="Q44" i="1"/>
  <c r="P44" i="1"/>
  <c r="B44" i="1"/>
  <c r="S43" i="1"/>
  <c r="R43" i="1"/>
  <c r="U43" i="1" s="1"/>
  <c r="P43" i="1"/>
  <c r="B43" i="1"/>
  <c r="T42" i="1"/>
  <c r="S42" i="1"/>
  <c r="P42" i="1"/>
  <c r="V42" i="1" s="1"/>
  <c r="B42" i="1"/>
  <c r="T41" i="1"/>
  <c r="P41" i="1"/>
  <c r="V41" i="1" s="1"/>
  <c r="B41" i="1"/>
  <c r="Q40" i="1"/>
  <c r="P40" i="1"/>
  <c r="B40" i="1"/>
  <c r="S39" i="1"/>
  <c r="R39" i="1"/>
  <c r="U39" i="1" s="1"/>
  <c r="P39" i="1"/>
  <c r="B39" i="1"/>
  <c r="T38" i="1"/>
  <c r="S38" i="1"/>
  <c r="P38" i="1"/>
  <c r="V38" i="1" s="1"/>
  <c r="B38" i="1"/>
  <c r="T37" i="1"/>
  <c r="P37" i="1"/>
  <c r="V37" i="1" s="1"/>
  <c r="B37" i="1"/>
  <c r="Q36" i="1"/>
  <c r="P36" i="1"/>
  <c r="B36" i="1"/>
  <c r="S35" i="1"/>
  <c r="R35" i="1"/>
  <c r="U35" i="1" s="1"/>
  <c r="P35" i="1"/>
  <c r="B35" i="1"/>
  <c r="T34" i="1"/>
  <c r="S34" i="1"/>
  <c r="P34" i="1"/>
  <c r="V34" i="1" s="1"/>
  <c r="B34" i="1"/>
  <c r="T33" i="1"/>
  <c r="P33" i="1"/>
  <c r="B33" i="1"/>
  <c r="Q32" i="1"/>
  <c r="P32" i="1"/>
  <c r="B32" i="1"/>
  <c r="V31" i="1"/>
  <c r="T31" i="1"/>
  <c r="S31" i="1"/>
  <c r="R31" i="1"/>
  <c r="U31" i="1" s="1"/>
  <c r="P31" i="1"/>
  <c r="B31" i="1"/>
  <c r="T30" i="1"/>
  <c r="S30" i="1"/>
  <c r="P30" i="1"/>
  <c r="V30" i="1" s="1"/>
  <c r="B30" i="1"/>
  <c r="T29" i="1"/>
  <c r="P29" i="1"/>
  <c r="V29" i="1" s="1"/>
  <c r="B29" i="1"/>
  <c r="V28" i="1"/>
  <c r="T28" i="1"/>
  <c r="Q28" i="1"/>
  <c r="W28" i="1" s="1"/>
  <c r="P28" i="1"/>
  <c r="B28" i="1"/>
  <c r="V27" i="1"/>
  <c r="T27" i="1"/>
  <c r="S27" i="1"/>
  <c r="R27" i="1"/>
  <c r="U27" i="1" s="1"/>
  <c r="P27" i="1"/>
  <c r="B27" i="1"/>
  <c r="T26" i="1"/>
  <c r="S26" i="1"/>
  <c r="P26" i="1"/>
  <c r="V26" i="1" s="1"/>
  <c r="B26" i="1"/>
  <c r="T25" i="1"/>
  <c r="P25" i="1"/>
  <c r="V25" i="1" s="1"/>
  <c r="B25" i="1"/>
  <c r="V24" i="1"/>
  <c r="T24" i="1"/>
  <c r="S24" i="1"/>
  <c r="Q24" i="1"/>
  <c r="W24" i="1" s="1"/>
  <c r="P24" i="1"/>
  <c r="B24" i="1"/>
  <c r="V23" i="1"/>
  <c r="T23" i="1"/>
  <c r="S23" i="1"/>
  <c r="R23" i="1"/>
  <c r="U23" i="1" s="1"/>
  <c r="P23" i="1"/>
  <c r="B23" i="1"/>
  <c r="T22" i="1"/>
  <c r="S22" i="1"/>
  <c r="P22" i="1"/>
  <c r="V22" i="1" s="1"/>
  <c r="B22" i="1"/>
  <c r="T21" i="1"/>
  <c r="S21" i="1"/>
  <c r="P21" i="1"/>
  <c r="B21" i="1"/>
  <c r="V20" i="1"/>
  <c r="T20" i="1"/>
  <c r="S20" i="1"/>
  <c r="Q20" i="1"/>
  <c r="W20" i="1" s="1"/>
  <c r="P20" i="1"/>
  <c r="B20" i="1"/>
  <c r="V19" i="1"/>
  <c r="T19" i="1"/>
  <c r="S19" i="1"/>
  <c r="R19" i="1"/>
  <c r="U19" i="1" s="1"/>
  <c r="P19" i="1"/>
  <c r="B19" i="1"/>
  <c r="T18" i="1"/>
  <c r="S18" i="1"/>
  <c r="P18" i="1"/>
  <c r="V18" i="1" s="1"/>
  <c r="B18" i="1"/>
  <c r="T17" i="1"/>
  <c r="S17" i="1"/>
  <c r="P17" i="1"/>
  <c r="V17" i="1" s="1"/>
  <c r="B17" i="1"/>
  <c r="V16" i="1"/>
  <c r="T16" i="1"/>
  <c r="S16" i="1"/>
  <c r="Q16" i="1"/>
  <c r="W16" i="1" s="1"/>
  <c r="P16" i="1"/>
  <c r="B16" i="1"/>
  <c r="V15" i="1"/>
  <c r="T15" i="1"/>
  <c r="S15" i="1"/>
  <c r="R15" i="1"/>
  <c r="U15" i="1" s="1"/>
  <c r="P15" i="1"/>
  <c r="B15" i="1"/>
  <c r="T14" i="1"/>
  <c r="S14" i="1"/>
  <c r="P14" i="1"/>
  <c r="V14" i="1" s="1"/>
  <c r="B14" i="1"/>
  <c r="T13" i="1"/>
  <c r="S13" i="1"/>
  <c r="P13" i="1"/>
  <c r="B13" i="1"/>
  <c r="V12" i="1"/>
  <c r="T12" i="1"/>
  <c r="S12" i="1"/>
  <c r="Q12" i="1"/>
  <c r="W12" i="1" s="1"/>
  <c r="P12" i="1"/>
  <c r="B12" i="1"/>
  <c r="V11" i="1"/>
  <c r="T11" i="1"/>
  <c r="S11" i="1"/>
  <c r="R11" i="1"/>
  <c r="U11" i="1" s="1"/>
  <c r="P11" i="1"/>
  <c r="B11" i="1"/>
  <c r="T10" i="1"/>
  <c r="S10" i="1"/>
  <c r="P10" i="1"/>
  <c r="V10" i="1" s="1"/>
  <c r="B10" i="1"/>
  <c r="T9" i="1"/>
  <c r="S9" i="1"/>
  <c r="P9" i="1"/>
  <c r="V9" i="1" s="1"/>
  <c r="B9" i="1"/>
  <c r="V8" i="1"/>
  <c r="T8" i="1"/>
  <c r="S8" i="1"/>
  <c r="Q8" i="1"/>
  <c r="W8" i="1" s="1"/>
  <c r="P8" i="1"/>
  <c r="B8" i="1"/>
  <c r="V7" i="1"/>
  <c r="T7" i="1"/>
  <c r="S7" i="1"/>
  <c r="R7" i="1"/>
  <c r="U7" i="1" s="1"/>
  <c r="P7" i="1"/>
  <c r="B7" i="1"/>
  <c r="T6" i="1"/>
  <c r="S6" i="1"/>
  <c r="P6" i="1"/>
  <c r="V6" i="1" s="1"/>
  <c r="B6" i="1"/>
  <c r="T5" i="1"/>
  <c r="S5" i="1"/>
  <c r="P5" i="1"/>
  <c r="B5" i="1"/>
  <c r="V4" i="1"/>
  <c r="T4" i="1"/>
  <c r="S4" i="1"/>
  <c r="Q4" i="1"/>
  <c r="W4" i="1" s="1"/>
  <c r="P4" i="1"/>
  <c r="B4" i="1"/>
  <c r="V3" i="1"/>
  <c r="T3" i="1"/>
  <c r="S3" i="1"/>
  <c r="R3" i="1"/>
  <c r="U3" i="1" s="1"/>
  <c r="P3" i="1"/>
  <c r="B3" i="1"/>
  <c r="T2" i="1"/>
  <c r="S2" i="1"/>
  <c r="P2" i="1"/>
  <c r="V2" i="1" s="1"/>
  <c r="B2" i="1"/>
  <c r="H4" i="9" l="1"/>
  <c r="I4" i="9" s="1"/>
  <c r="F13" i="9"/>
  <c r="G13" i="9" s="1"/>
  <c r="Z3" i="10"/>
  <c r="Z7" i="10"/>
  <c r="Z11" i="10"/>
  <c r="Z15" i="10"/>
  <c r="Z19" i="10"/>
  <c r="Z23" i="10"/>
  <c r="Z27" i="10"/>
  <c r="Z31" i="10"/>
  <c r="Z47" i="10"/>
  <c r="Z4" i="10"/>
  <c r="Z8" i="10"/>
  <c r="Z12" i="10"/>
  <c r="Z16" i="10"/>
  <c r="Z20" i="10"/>
  <c r="Z24" i="10"/>
  <c r="Z28" i="10"/>
  <c r="Z32" i="10"/>
  <c r="AA35" i="10"/>
  <c r="Z36" i="10"/>
  <c r="AA39" i="10"/>
  <c r="Z40" i="10"/>
  <c r="AA43" i="10"/>
  <c r="Z44" i="10"/>
  <c r="Z48" i="10"/>
  <c r="W40" i="1"/>
  <c r="W48" i="1"/>
  <c r="V5" i="1"/>
  <c r="V13" i="1"/>
  <c r="V21" i="1"/>
  <c r="V33" i="1"/>
  <c r="R4" i="1"/>
  <c r="U4" i="1" s="1"/>
  <c r="Q9" i="1"/>
  <c r="W9" i="1" s="1"/>
  <c r="R12" i="1"/>
  <c r="U12" i="1" s="1"/>
  <c r="R16" i="1"/>
  <c r="U16" i="1" s="1"/>
  <c r="Q17" i="1"/>
  <c r="W17" i="1" s="1"/>
  <c r="R28" i="1"/>
  <c r="U28" i="1" s="1"/>
  <c r="Q29" i="1"/>
  <c r="W29" i="1" s="1"/>
  <c r="R32" i="1"/>
  <c r="Q33" i="1"/>
  <c r="W33" i="1" s="1"/>
  <c r="R36" i="1"/>
  <c r="U36" i="1" s="1"/>
  <c r="Q37" i="1"/>
  <c r="W37" i="1" s="1"/>
  <c r="R40" i="1"/>
  <c r="Q41" i="1"/>
  <c r="W41" i="1" s="1"/>
  <c r="R44" i="1"/>
  <c r="U44" i="1" s="1"/>
  <c r="Q45" i="1"/>
  <c r="W45" i="1" s="1"/>
  <c r="R48" i="1"/>
  <c r="Q5" i="1"/>
  <c r="W5" i="1" s="1"/>
  <c r="R8" i="1"/>
  <c r="U8" i="1" s="1"/>
  <c r="Q13" i="1"/>
  <c r="W13" i="1" s="1"/>
  <c r="R20" i="1"/>
  <c r="U20" i="1" s="1"/>
  <c r="Q21" i="1"/>
  <c r="W21" i="1" s="1"/>
  <c r="R24" i="1"/>
  <c r="U24" i="1" s="1"/>
  <c r="Q25" i="1"/>
  <c r="W25" i="1" s="1"/>
  <c r="Q2" i="1"/>
  <c r="W2" i="1" s="1"/>
  <c r="R5" i="1"/>
  <c r="U5" i="1" s="1"/>
  <c r="Q6" i="1"/>
  <c r="W6" i="1" s="1"/>
  <c r="R9" i="1"/>
  <c r="U9" i="1" s="1"/>
  <c r="Q10" i="1"/>
  <c r="W10" i="1" s="1"/>
  <c r="R13" i="1"/>
  <c r="U13" i="1" s="1"/>
  <c r="Q14" i="1"/>
  <c r="W14" i="1" s="1"/>
  <c r="R17" i="1"/>
  <c r="U17" i="1" s="1"/>
  <c r="Q18" i="1"/>
  <c r="W18" i="1" s="1"/>
  <c r="R21" i="1"/>
  <c r="U21" i="1" s="1"/>
  <c r="Q22" i="1"/>
  <c r="W22" i="1" s="1"/>
  <c r="R25" i="1"/>
  <c r="Q26" i="1"/>
  <c r="W26" i="1" s="1"/>
  <c r="S28" i="1"/>
  <c r="R29" i="1"/>
  <c r="U29" i="1" s="1"/>
  <c r="Q30" i="1"/>
  <c r="W30" i="1" s="1"/>
  <c r="S32" i="1"/>
  <c r="R33" i="1"/>
  <c r="Q34" i="1"/>
  <c r="W34" i="1" s="1"/>
  <c r="T35" i="1"/>
  <c r="V35" i="1" s="1"/>
  <c r="S36" i="1"/>
  <c r="R37" i="1"/>
  <c r="Q38" i="1"/>
  <c r="W38" i="1" s="1"/>
  <c r="T39" i="1"/>
  <c r="V39" i="1" s="1"/>
  <c r="S40" i="1"/>
  <c r="R41" i="1"/>
  <c r="Q42" i="1"/>
  <c r="W42" i="1" s="1"/>
  <c r="T43" i="1"/>
  <c r="V43" i="1" s="1"/>
  <c r="S44" i="1"/>
  <c r="R45" i="1"/>
  <c r="U45" i="1" s="1"/>
  <c r="Q46" i="1"/>
  <c r="W46" i="1" s="1"/>
  <c r="T47" i="1"/>
  <c r="V47" i="1" s="1"/>
  <c r="S48" i="1"/>
  <c r="R47" i="1"/>
  <c r="U47" i="1" s="1"/>
  <c r="R2" i="1"/>
  <c r="U2" i="1" s="1"/>
  <c r="Q3" i="1"/>
  <c r="W3" i="1" s="1"/>
  <c r="R6" i="1"/>
  <c r="U6" i="1" s="1"/>
  <c r="Q7" i="1"/>
  <c r="W7" i="1" s="1"/>
  <c r="R10" i="1"/>
  <c r="U10" i="1" s="1"/>
  <c r="Q11" i="1"/>
  <c r="W11" i="1" s="1"/>
  <c r="R14" i="1"/>
  <c r="U14" i="1" s="1"/>
  <c r="Q15" i="1"/>
  <c r="W15" i="1" s="1"/>
  <c r="R18" i="1"/>
  <c r="U18" i="1" s="1"/>
  <c r="Q19" i="1"/>
  <c r="W19" i="1" s="1"/>
  <c r="R22" i="1"/>
  <c r="U22" i="1" s="1"/>
  <c r="Q23" i="1"/>
  <c r="W23" i="1" s="1"/>
  <c r="S25" i="1"/>
  <c r="R26" i="1"/>
  <c r="U26" i="1" s="1"/>
  <c r="Q27" i="1"/>
  <c r="W27" i="1" s="1"/>
  <c r="S29" i="1"/>
  <c r="R30" i="1"/>
  <c r="U30" i="1" s="1"/>
  <c r="Q31" i="1"/>
  <c r="W31" i="1" s="1"/>
  <c r="T32" i="1"/>
  <c r="V32" i="1" s="1"/>
  <c r="S33" i="1"/>
  <c r="R34" i="1"/>
  <c r="U34" i="1" s="1"/>
  <c r="Q35" i="1"/>
  <c r="W35" i="1" s="1"/>
  <c r="T36" i="1"/>
  <c r="V36" i="1" s="1"/>
  <c r="S37" i="1"/>
  <c r="R38" i="1"/>
  <c r="U38" i="1" s="1"/>
  <c r="Q39" i="1"/>
  <c r="W39" i="1" s="1"/>
  <c r="T40" i="1"/>
  <c r="V40" i="1" s="1"/>
  <c r="S41" i="1"/>
  <c r="R42" i="1"/>
  <c r="U42" i="1" s="1"/>
  <c r="Q43" i="1"/>
  <c r="W43" i="1" s="1"/>
  <c r="T44" i="1"/>
  <c r="V44" i="1" s="1"/>
  <c r="U41" i="1" l="1"/>
  <c r="U37" i="1"/>
  <c r="U33" i="1"/>
  <c r="U48" i="1"/>
  <c r="U40" i="1"/>
  <c r="U32" i="1"/>
  <c r="W44" i="1"/>
  <c r="W47" i="1"/>
  <c r="U25" i="1"/>
  <c r="W36" i="1"/>
  <c r="W32" i="1"/>
</calcChain>
</file>

<file path=xl/comments1.xml><?xml version="1.0" encoding="utf-8"?>
<comments xmlns="http://schemas.openxmlformats.org/spreadsheetml/2006/main">
  <authors>
    <author>Jane Liu</author>
  </authors>
  <commentList>
    <comment ref="B48" authorId="0" shapeId="0">
      <text>
        <r>
          <rPr>
            <b/>
            <sz val="9"/>
            <color indexed="81"/>
            <rFont val="Tahoma"/>
            <family val="2"/>
          </rPr>
          <t>Jane Liu:</t>
        </r>
        <r>
          <rPr>
            <sz val="9"/>
            <color indexed="81"/>
            <rFont val="Tahoma"/>
            <family val="2"/>
          </rPr>
          <t xml:space="preserve">
When using this instance as a test for the model from Minitab, the result did not match. </t>
        </r>
      </text>
    </comment>
  </commentList>
</comments>
</file>

<file path=xl/sharedStrings.xml><?xml version="1.0" encoding="utf-8"?>
<sst xmlns="http://schemas.openxmlformats.org/spreadsheetml/2006/main" count="426" uniqueCount="216">
  <si>
    <t>Crime</t>
  </si>
  <si>
    <t>Logged Y</t>
  </si>
  <si>
    <t>Po1</t>
  </si>
  <si>
    <t>Po2</t>
  </si>
  <si>
    <t>Wealth</t>
  </si>
  <si>
    <t>Prob</t>
  </si>
  <si>
    <t>Pop</t>
  </si>
  <si>
    <t>Ed</t>
  </si>
  <si>
    <t>U1</t>
  </si>
  <si>
    <t>U2</t>
  </si>
  <si>
    <t>LF</t>
  </si>
  <si>
    <t>M.F</t>
  </si>
  <si>
    <t>Ineq</t>
  </si>
  <si>
    <t>Time</t>
  </si>
  <si>
    <t>M</t>
  </si>
  <si>
    <t>Po1 C</t>
  </si>
  <si>
    <t>Po2 C</t>
  </si>
  <si>
    <t>Ed C</t>
  </si>
  <si>
    <t>Wealth C</t>
  </si>
  <si>
    <t>Ineq C</t>
  </si>
  <si>
    <t>Ed*Wealth C</t>
  </si>
  <si>
    <t>Ineq*Po1 C</t>
  </si>
  <si>
    <t>Ineq*Po2 C</t>
  </si>
  <si>
    <t>Ave</t>
  </si>
  <si>
    <t xml:space="preserve">Variable </t>
  </si>
  <si>
    <t>Crimer rate: Number of offenses per 100,000 population in 1960</t>
  </si>
  <si>
    <t>per capita expenditure in police protection in 1960</t>
  </si>
  <si>
    <t>per capita expenditure in police protection in 1959</t>
  </si>
  <si>
    <t>Wealth: Median value of transferrable assets or family income</t>
  </si>
  <si>
    <t>probability of imprisonment: ratio of number of commitment to number of offenses</t>
  </si>
  <si>
    <t>state population in 1960 in hundred thousands</t>
  </si>
  <si>
    <t>mean years of schooling of the population aged 25 years or over</t>
  </si>
  <si>
    <t>unemployment rate of urban males 14-24</t>
  </si>
  <si>
    <t>unemployment rate of urban males 35-39-24</t>
  </si>
  <si>
    <t>labour force participation rate of civilian urban male in the age-group 14-24</t>
  </si>
  <si>
    <t>M.F.</t>
  </si>
  <si>
    <t>number of males per 100 females</t>
  </si>
  <si>
    <t>Income inequality: percentage of families earning below half the median income</t>
  </si>
  <si>
    <t>average time in months served by offenders in state prisons before their first release</t>
  </si>
  <si>
    <t>percentage of males aged 14-24 in total state population</t>
  </si>
  <si>
    <t>Threshold</t>
  </si>
  <si>
    <t>ed*ineq</t>
  </si>
  <si>
    <t>ed*wealth</t>
  </si>
  <si>
    <t>Po1*Po2</t>
  </si>
  <si>
    <t>U1*LF</t>
  </si>
  <si>
    <t>Po1*Wealth</t>
  </si>
  <si>
    <t>Po2*Wealth</t>
  </si>
  <si>
    <t>pop*Po1</t>
  </si>
  <si>
    <t>pop*Po2</t>
  </si>
  <si>
    <t>Ineq*Po1</t>
  </si>
  <si>
    <t>Ineq*Po2</t>
  </si>
  <si>
    <t>ed*wealth*Po1</t>
  </si>
  <si>
    <t>ed*wealth*Po2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</si>
  <si>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</si>
  <si>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</si>
  <si>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</si>
  <si>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</si>
  <si>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</si>
  <si>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</si>
  <si>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</si>
  <si>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</si>
  <si>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</si>
  <si>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</si>
  <si>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</si>
  <si>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</si>
  <si>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</si>
  <si>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</si>
  <si>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</si>
  <si>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</si>
  <si>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</si>
  <si>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</si>
  <si>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</si>
  <si>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</si>
  <si>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</si>
  <si>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</si>
  <si>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</si>
  <si>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</si>
  <si>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</si>
  <si>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</si>
  <si>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Logged Y</t>
  </si>
  <si>
    <t>Residuals</t>
  </si>
  <si>
    <t>Analysis of Variance</t>
  </si>
  <si>
    <t>Source</t>
  </si>
  <si>
    <t>DF</t>
  </si>
  <si>
    <t>Seq SS</t>
  </si>
  <si>
    <t>Contribution</t>
  </si>
  <si>
    <t>Adj SS</t>
  </si>
  <si>
    <t>Adj MS</t>
  </si>
  <si>
    <t>F-Value</t>
  </si>
  <si>
    <t>P-Value</t>
  </si>
  <si>
    <t>  Po1</t>
  </si>
  <si>
    <t>Error</t>
  </si>
  <si>
    <t>Model Summary</t>
  </si>
  <si>
    <t>S</t>
  </si>
  <si>
    <t>R-sq</t>
  </si>
  <si>
    <t>R-sq(adj)</t>
  </si>
  <si>
    <t>PRESS</t>
  </si>
  <si>
    <t>R-sq(pred)</t>
  </si>
  <si>
    <t>Term</t>
  </si>
  <si>
    <t>Coef</t>
  </si>
  <si>
    <t>SE Coef</t>
  </si>
  <si>
    <t>95% CI</t>
  </si>
  <si>
    <t>T-Value</t>
  </si>
  <si>
    <t>VIF</t>
  </si>
  <si>
    <t>Constant</t>
  </si>
  <si>
    <t>Regression Equation</t>
  </si>
  <si>
    <t>=</t>
  </si>
  <si>
    <t>Fits and Diagnostics for All Observations</t>
  </si>
  <si>
    <t>Obs</t>
  </si>
  <si>
    <t>Fit</t>
  </si>
  <si>
    <t>SE Fit</t>
  </si>
  <si>
    <t>Resid</t>
  </si>
  <si>
    <t>Std Resid</t>
  </si>
  <si>
    <t>Del Resid</t>
  </si>
  <si>
    <t>HI</t>
  </si>
  <si>
    <t>Cook’s D</t>
  </si>
  <si>
    <t>DFITS</t>
  </si>
  <si>
    <t>R</t>
  </si>
  <si>
    <t>X</t>
  </si>
  <si>
    <t>R  Large residual</t>
  </si>
  <si>
    <t>X  Unusual X</t>
  </si>
  <si>
    <t>Durbin-Watson Statistic</t>
  </si>
  <si>
    <t>Durbin-Watson Statistic =</t>
  </si>
  <si>
    <t>Regression Analysis: Logged Y versus Po1, Ineq*Po1, ed*wealth</t>
  </si>
  <si>
    <t>  Ineq*Po1</t>
  </si>
  <si>
    <t>  ed*wealth</t>
  </si>
  <si>
    <t xml:space="preserve">Radjust just drop a bit. </t>
  </si>
  <si>
    <t>(3.079, 3.662)</t>
  </si>
  <si>
    <t>(-0.0871, -0.0188)</t>
  </si>
  <si>
    <t>Better</t>
  </si>
  <si>
    <t>(0.003983, 0.007646)</t>
  </si>
  <si>
    <t>(0.000003, 0.000012)</t>
  </si>
  <si>
    <t>3.371 - 0.0530 Po1 + 0.005815 Ineq*Po1 + 0.000008 ed*wealth</t>
  </si>
  <si>
    <t>Residual fitted value is better than the Nomulticolinarity2</t>
  </si>
  <si>
    <t>(2.8204, 2.9255)</t>
  </si>
  <si>
    <t>(3.0679, 3.1747)</t>
  </si>
  <si>
    <t>(2.5833, 2.7339)</t>
  </si>
  <si>
    <t>(3.2207, 3.3845)</t>
  </si>
  <si>
    <t>(3.0362, 3.1306)</t>
  </si>
  <si>
    <t>(2.7626, 2.9209)</t>
  </si>
  <si>
    <t>(2.8653, 2.9670)</t>
  </si>
  <si>
    <t>(3.1130, 3.2598)</t>
  </si>
  <si>
    <t>(2.8256, 2.9232)</t>
  </si>
  <si>
    <t>(2.7949, 2.8863)</t>
  </si>
  <si>
    <t>(3.0578, 3.1540)</t>
  </si>
  <si>
    <t>(2.8126, 2.8983)</t>
  </si>
  <si>
    <t>(2.8631, 2.9565)</t>
  </si>
  <si>
    <t>(2.7963, 2.9108)</t>
  </si>
  <si>
    <t>(2.8149, 2.9218)</t>
  </si>
  <si>
    <t>(2.9780, 3.1167)</t>
  </si>
  <si>
    <t>(2.6692, 2.7738)</t>
  </si>
  <si>
    <t>(3.0040, 3.1038)</t>
  </si>
  <si>
    <t>(2.8286, 2.9832)</t>
  </si>
  <si>
    <t>(2.9920, 3.0730)</t>
  </si>
  <si>
    <t>(2.8868, 2.9751)</t>
  </si>
  <si>
    <t>(2.6549, 2.8010)</t>
  </si>
  <si>
    <t>(3.0292, 3.1485)</t>
  </si>
  <si>
    <t>(2.8477, 2.9278)</t>
  </si>
  <si>
    <t>(2.7957, 2.8834)</t>
  </si>
  <si>
    <t>(3.1324, 3.2926)</t>
  </si>
  <si>
    <t>(2.6188, 2.7532)</t>
  </si>
  <si>
    <t>(3.0108, 3.1384)</t>
  </si>
  <si>
    <t>(3.0458, 3.2577)</t>
  </si>
  <si>
    <t>(2.7334, 2.8414)</t>
  </si>
  <si>
    <t>(2.6401, 2.7513)</t>
  </si>
  <si>
    <t>(2.8734, 2.9543)</t>
  </si>
  <si>
    <t>(2.8682, 2.9559)</t>
  </si>
  <si>
    <t>(2.9352, 3.0190)</t>
  </si>
  <si>
    <t>(2.7970, 2.8981)</t>
  </si>
  <si>
    <t>(2.7696, 2.9185)</t>
  </si>
  <si>
    <t>(2.7734, 2.8857)</t>
  </si>
  <si>
    <t>(2.7148, 2.8056)</t>
  </si>
  <si>
    <t>(2.8049, 2.9128)</t>
  </si>
  <si>
    <t>(3.0085, 3.1225)</t>
  </si>
  <si>
    <t>(2.7251, 2.8646)</t>
  </si>
  <si>
    <t>(2.6317, 2.7461)</t>
  </si>
  <si>
    <t>(2.9361, 3.0236)</t>
  </si>
  <si>
    <t>(2.9320, 3.0477)</t>
  </si>
  <si>
    <t>(2.7062, 2.8044)</t>
  </si>
  <si>
    <t>(2.9510, 3.0248)</t>
  </si>
  <si>
    <t>(2.8787, 2.9766)</t>
  </si>
  <si>
    <t>ineq*Po1</t>
  </si>
  <si>
    <t>Prediction for Logged Y</t>
  </si>
  <si>
    <t>Settings</t>
  </si>
  <si>
    <t>Variable</t>
  </si>
  <si>
    <t>Setting</t>
  </si>
  <si>
    <t>Prediction</t>
  </si>
  <si>
    <t>95% PI</t>
  </si>
  <si>
    <t>(4.84141, 6.48056)</t>
  </si>
  <si>
    <t>(4.81736, 6.50461)</t>
  </si>
  <si>
    <t>XX</t>
  </si>
  <si>
    <t>XX denotes an extremely unusual point relative to predictor levels used to fit the model.</t>
  </si>
  <si>
    <t>Value</t>
  </si>
  <si>
    <t>Predicted Y</t>
  </si>
  <si>
    <t>Initial Model: Based on the Coefficient from Minitab</t>
  </si>
  <si>
    <t>For Prediction</t>
  </si>
  <si>
    <t>Model 1 (Selected): Based on the coefficient from Minitab</t>
  </si>
  <si>
    <t>Predicting</t>
  </si>
  <si>
    <t>True Y</t>
  </si>
  <si>
    <t>Based on Minitab's coefficients does not make sense!</t>
  </si>
  <si>
    <t>NA</t>
  </si>
  <si>
    <t>Model 1(Selected): Based on the coefficient from EXCEL</t>
  </si>
  <si>
    <t>Based on Excel's coefficients makes much sense!</t>
  </si>
  <si>
    <t xml:space="preserve">Noted that the only coefficient that is different is for the interception. </t>
  </si>
  <si>
    <t>I could not explain why this is different from the Minitab's self-output fitted data for this instance, which is highlighted in the worksheet "Minitab_Output"</t>
  </si>
  <si>
    <t>t-Value</t>
  </si>
  <si>
    <t>Approximate SE Fit</t>
  </si>
  <si>
    <t>Margin of Error</t>
  </si>
  <si>
    <t>Upper Bound</t>
  </si>
  <si>
    <t xml:space="preserve">Lower Bound </t>
  </si>
  <si>
    <t>95% of Prediction Interval</t>
  </si>
  <si>
    <t>Upper</t>
  </si>
  <si>
    <t>Lower</t>
  </si>
  <si>
    <t xml:space="preserve">Logged Crime </t>
  </si>
  <si>
    <t>Crime Rate</t>
  </si>
  <si>
    <t>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</si>
</sst>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000000000%"/>
    <numFmt numFmtId="165" formatCode="0.0000"/>
    <numFmt numFmtId="166" formatCode="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i/>
      <sz val="11"/>
      <color theme="1"/>
      <name val="Calibri"/>
      <family val="2"/>
      <scheme val="minor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6"/>
      <color rgb="FF004D72"/>
      <name val="Segoe UI Semibold"/>
      <family val="2"/>
    </font>
    <font>
      <sz val="13"/>
      <color rgb="FF004D72"/>
      <name val="Segoe UI Semibold"/>
      <family val="2"/>
    </font>
    <font>
      <sz val="10"/>
      <color rgb="FFFF0000"/>
      <name val="Segoe UI"/>
      <family val="2"/>
    </font>
    <font>
      <i/>
      <sz val="8"/>
      <color theme="1"/>
      <name val="Segoe UI"/>
      <family val="2"/>
    </font>
    <font>
      <sz val="12"/>
      <color rgb="FF2A6DB3"/>
      <name val="Segoe UI Semibold"/>
      <family val="2"/>
    </font>
    <font>
      <sz val="10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Calibri"/>
      <family val="2"/>
      <scheme val="minor"/>
    </font>
    <font>
      <i/>
      <sz val="10"/>
      <color theme="1"/>
      <name val="Times New Roman"/>
      <family val="1"/>
    </font>
    <font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3" fillId="0" borderId="1" xfId="0" applyFont="1" applyBorder="1"/>
    <xf numFmtId="0" fontId="3" fillId="0" borderId="0" xfId="0" applyFont="1"/>
    <xf numFmtId="0" fontId="3" fillId="0" borderId="2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3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4" xfId="0" applyFont="1" applyBorder="1"/>
    <xf numFmtId="0" fontId="0" fillId="0" borderId="4" xfId="0" applyBorder="1"/>
    <xf numFmtId="0" fontId="3" fillId="0" borderId="2" xfId="0" applyFont="1" applyBorder="1"/>
    <xf numFmtId="0" fontId="0" fillId="0" borderId="2" xfId="0" applyBorder="1"/>
    <xf numFmtId="0" fontId="5" fillId="0" borderId="5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4" xfId="0" applyFill="1" applyBorder="1" applyAlignment="1"/>
    <xf numFmtId="2" fontId="6" fillId="0" borderId="6" xfId="0" applyNumberFormat="1" applyFont="1" applyFill="1" applyBorder="1" applyAlignment="1">
      <alignment horizontal="center"/>
    </xf>
    <xf numFmtId="2" fontId="6" fillId="0" borderId="7" xfId="0" applyNumberFormat="1" applyFont="1" applyFill="1" applyBorder="1" applyAlignment="1">
      <alignment horizontal="center"/>
    </xf>
    <xf numFmtId="2" fontId="6" fillId="0" borderId="8" xfId="0" applyNumberFormat="1" applyFont="1" applyFill="1" applyBorder="1" applyAlignment="1">
      <alignment horizontal="center"/>
    </xf>
    <xf numFmtId="2" fontId="6" fillId="0" borderId="9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2" fontId="7" fillId="0" borderId="10" xfId="0" applyNumberFormat="1" applyFont="1" applyFill="1" applyBorder="1" applyAlignment="1">
      <alignment horizontal="center"/>
    </xf>
    <xf numFmtId="2" fontId="6" fillId="0" borderId="11" xfId="0" applyNumberFormat="1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" fontId="7" fillId="0" borderId="0" xfId="0" applyNumberFormat="1" applyFont="1"/>
    <xf numFmtId="0" fontId="1" fillId="0" borderId="0" xfId="0" applyFont="1"/>
    <xf numFmtId="0" fontId="5" fillId="0" borderId="5" xfId="0" applyFont="1" applyFill="1" applyBorder="1" applyAlignment="1">
      <alignment horizontal="centerContinuous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 indent="1"/>
    </xf>
    <xf numFmtId="0" fontId="4" fillId="2" borderId="13" xfId="0" applyFont="1" applyFill="1" applyBorder="1" applyAlignment="1">
      <alignment horizontal="left"/>
    </xf>
    <xf numFmtId="0" fontId="4" fillId="2" borderId="13" xfId="0" applyFont="1" applyFill="1" applyBorder="1" applyAlignment="1">
      <alignment horizontal="right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 applyAlignment="1">
      <alignment horizontal="right" vertical="top"/>
    </xf>
    <xf numFmtId="0" fontId="4" fillId="2" borderId="0" xfId="0" applyFont="1" applyFill="1" applyAlignment="1">
      <alignment vertical="top"/>
    </xf>
    <xf numFmtId="10" fontId="10" fillId="2" borderId="0" xfId="0" applyNumberFormat="1" applyFont="1" applyFill="1" applyAlignment="1">
      <alignment horizontal="right" vertical="top"/>
    </xf>
    <xf numFmtId="0" fontId="4" fillId="2" borderId="13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11" fillId="0" borderId="0" xfId="0" applyFont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10" fillId="2" borderId="13" xfId="0" applyFont="1" applyFill="1" applyBorder="1" applyAlignment="1">
      <alignment horizontal="right"/>
    </xf>
    <xf numFmtId="10" fontId="0" fillId="0" borderId="0" xfId="0" applyNumberFormat="1"/>
    <xf numFmtId="164" fontId="0" fillId="0" borderId="0" xfId="0" applyNumberFormat="1"/>
    <xf numFmtId="0" fontId="10" fillId="2" borderId="0" xfId="0" applyFont="1" applyFill="1" applyAlignment="1">
      <alignment vertical="top"/>
    </xf>
    <xf numFmtId="165" fontId="4" fillId="2" borderId="0" xfId="0" applyNumberFormat="1" applyFont="1" applyFill="1" applyAlignment="1">
      <alignment horizontal="right" vertical="top"/>
    </xf>
    <xf numFmtId="0" fontId="10" fillId="2" borderId="0" xfId="0" applyFont="1" applyFill="1" applyAlignment="1">
      <alignment horizontal="right" vertical="top"/>
    </xf>
    <xf numFmtId="166" fontId="4" fillId="2" borderId="14" xfId="0" applyNumberFormat="1" applyFont="1" applyFill="1" applyBorder="1" applyAlignment="1">
      <alignment horizontal="left"/>
    </xf>
    <xf numFmtId="166" fontId="4" fillId="2" borderId="15" xfId="0" applyNumberFormat="1" applyFont="1" applyFill="1" applyBorder="1" applyAlignment="1">
      <alignment horizontal="center"/>
    </xf>
    <xf numFmtId="166" fontId="4" fillId="2" borderId="16" xfId="0" applyNumberFormat="1" applyFont="1" applyFill="1" applyBorder="1" applyAlignment="1">
      <alignment horizontal="center"/>
    </xf>
    <xf numFmtId="1" fontId="4" fillId="2" borderId="9" xfId="0" applyNumberFormat="1" applyFont="1" applyFill="1" applyBorder="1" applyAlignment="1">
      <alignment horizontal="left" vertical="top"/>
    </xf>
    <xf numFmtId="166" fontId="4" fillId="2" borderId="0" xfId="0" applyNumberFormat="1" applyFont="1" applyFill="1" applyBorder="1" applyAlignment="1">
      <alignment horizontal="center" vertical="top"/>
    </xf>
    <xf numFmtId="166" fontId="4" fillId="2" borderId="10" xfId="0" applyNumberFormat="1" applyFont="1" applyFill="1" applyBorder="1" applyAlignment="1">
      <alignment horizontal="center" vertical="top"/>
    </xf>
    <xf numFmtId="1" fontId="10" fillId="2" borderId="9" xfId="0" applyNumberFormat="1" applyFont="1" applyFill="1" applyBorder="1" applyAlignment="1">
      <alignment horizontal="left" vertical="top"/>
    </xf>
    <xf numFmtId="166" fontId="10" fillId="2" borderId="0" xfId="0" applyNumberFormat="1" applyFont="1" applyFill="1" applyBorder="1" applyAlignment="1">
      <alignment horizontal="center" vertical="top"/>
    </xf>
    <xf numFmtId="166" fontId="10" fillId="2" borderId="10" xfId="0" applyNumberFormat="1" applyFont="1" applyFill="1" applyBorder="1" applyAlignment="1">
      <alignment horizontal="center" vertical="top"/>
    </xf>
    <xf numFmtId="0" fontId="2" fillId="0" borderId="0" xfId="0" applyFont="1"/>
    <xf numFmtId="166" fontId="11" fillId="0" borderId="9" xfId="0" applyNumberFormat="1" applyFont="1" applyBorder="1" applyAlignment="1">
      <alignment horizontal="left" vertical="center" indent="1"/>
    </xf>
    <xf numFmtId="166" fontId="4" fillId="2" borderId="0" xfId="0" applyNumberFormat="1" applyFont="1" applyFill="1" applyBorder="1" applyAlignment="1">
      <alignment horizontal="right" vertical="top"/>
    </xf>
    <xf numFmtId="166" fontId="4" fillId="3" borderId="0" xfId="0" applyNumberFormat="1" applyFont="1" applyFill="1" applyBorder="1" applyAlignment="1">
      <alignment horizontal="right" vertical="top"/>
    </xf>
    <xf numFmtId="166" fontId="4" fillId="3" borderId="0" xfId="0" applyNumberFormat="1" applyFont="1" applyFill="1" applyBorder="1" applyAlignment="1">
      <alignment horizontal="center" vertical="top"/>
    </xf>
    <xf numFmtId="166" fontId="0" fillId="3" borderId="0" xfId="0" applyNumberFormat="1" applyFill="1" applyBorder="1"/>
    <xf numFmtId="0" fontId="0" fillId="3" borderId="0" xfId="0" applyFill="1" applyBorder="1"/>
    <xf numFmtId="166" fontId="0" fillId="3" borderId="10" xfId="0" applyNumberFormat="1" applyFill="1" applyBorder="1"/>
    <xf numFmtId="166" fontId="0" fillId="0" borderId="0" xfId="0" applyNumberFormat="1"/>
    <xf numFmtId="166" fontId="11" fillId="0" borderId="11" xfId="0" applyNumberFormat="1" applyFont="1" applyBorder="1" applyAlignment="1">
      <alignment horizontal="left" vertical="center" indent="1"/>
    </xf>
    <xf numFmtId="166" fontId="4" fillId="2" borderId="4" xfId="0" applyNumberFormat="1" applyFont="1" applyFill="1" applyBorder="1" applyAlignment="1">
      <alignment horizontal="right" vertical="top"/>
    </xf>
    <xf numFmtId="166" fontId="4" fillId="3" borderId="4" xfId="0" applyNumberFormat="1" applyFont="1" applyFill="1" applyBorder="1" applyAlignment="1">
      <alignment horizontal="right" vertical="top"/>
    </xf>
    <xf numFmtId="166" fontId="4" fillId="3" borderId="4" xfId="0" applyNumberFormat="1" applyFont="1" applyFill="1" applyBorder="1" applyAlignment="1">
      <alignment horizontal="center" vertical="top"/>
    </xf>
    <xf numFmtId="166" fontId="0" fillId="3" borderId="4" xfId="0" applyNumberFormat="1" applyFill="1" applyBorder="1"/>
    <xf numFmtId="0" fontId="0" fillId="3" borderId="4" xfId="0" applyFill="1" applyBorder="1"/>
    <xf numFmtId="166" fontId="0" fillId="3" borderId="12" xfId="0" applyNumberFormat="1" applyFill="1" applyBorder="1"/>
    <xf numFmtId="0" fontId="13" fillId="4" borderId="0" xfId="0" applyFont="1" applyFill="1" applyAlignment="1">
      <alignment horizontal="right" vertical="top"/>
    </xf>
    <xf numFmtId="0" fontId="0" fillId="4" borderId="0" xfId="0" applyFill="1" applyBorder="1" applyAlignment="1"/>
    <xf numFmtId="0" fontId="3" fillId="0" borderId="4" xfId="0" applyFont="1" applyBorder="1" applyAlignment="1">
      <alignment horizontal="center"/>
    </xf>
    <xf numFmtId="0" fontId="4" fillId="4" borderId="0" xfId="0" applyFont="1" applyFill="1" applyAlignment="1">
      <alignment horizontal="right" vertical="top"/>
    </xf>
    <xf numFmtId="166" fontId="17" fillId="2" borderId="19" xfId="0" applyNumberFormat="1" applyFont="1" applyFill="1" applyBorder="1" applyAlignment="1">
      <alignment horizontal="center" vertical="center"/>
    </xf>
    <xf numFmtId="166" fontId="17" fillId="2" borderId="19" xfId="0" applyNumberFormat="1" applyFont="1" applyFill="1" applyBorder="1" applyAlignment="1">
      <alignment horizontal="center" vertical="top"/>
    </xf>
    <xf numFmtId="0" fontId="17" fillId="2" borderId="19" xfId="0" applyFont="1" applyFill="1" applyBorder="1" applyAlignment="1">
      <alignment horizontal="center" vertical="top"/>
    </xf>
    <xf numFmtId="0" fontId="17" fillId="2" borderId="19" xfId="0" applyFont="1" applyFill="1" applyBorder="1" applyAlignment="1">
      <alignment horizontal="center" vertical="center"/>
    </xf>
    <xf numFmtId="0" fontId="17" fillId="2" borderId="22" xfId="0" applyFont="1" applyFill="1" applyBorder="1" applyAlignment="1">
      <alignment horizontal="left" vertical="top"/>
    </xf>
    <xf numFmtId="0" fontId="0" fillId="5" borderId="3" xfId="0" applyFill="1" applyBorder="1"/>
    <xf numFmtId="0" fontId="0" fillId="5" borderId="0" xfId="0" applyFill="1"/>
    <xf numFmtId="0" fontId="0" fillId="5" borderId="0" xfId="0" applyFill="1" applyAlignment="1">
      <alignment horizontal="center"/>
    </xf>
    <xf numFmtId="0" fontId="17" fillId="2" borderId="22" xfId="0" applyFont="1" applyFill="1" applyBorder="1" applyAlignment="1">
      <alignment horizontal="center" vertical="top"/>
    </xf>
    <xf numFmtId="0" fontId="16" fillId="0" borderId="0" xfId="0" applyFont="1"/>
    <xf numFmtId="0" fontId="16" fillId="0" borderId="21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16" fillId="4" borderId="20" xfId="0" applyFont="1" applyFill="1" applyBorder="1" applyAlignment="1">
      <alignment horizontal="center"/>
    </xf>
    <xf numFmtId="0" fontId="16" fillId="4" borderId="25" xfId="0" applyFont="1" applyFill="1" applyBorder="1" applyAlignment="1">
      <alignment horizontal="center"/>
    </xf>
    <xf numFmtId="0" fontId="20" fillId="0" borderId="0" xfId="0" applyFont="1"/>
    <xf numFmtId="0" fontId="16" fillId="0" borderId="0" xfId="0" applyFont="1" applyBorder="1"/>
    <xf numFmtId="0" fontId="16" fillId="3" borderId="0" xfId="0" applyFont="1" applyFill="1" applyBorder="1"/>
    <xf numFmtId="0" fontId="16" fillId="0" borderId="21" xfId="0" applyFont="1" applyBorder="1"/>
    <xf numFmtId="0" fontId="16" fillId="0" borderId="17" xfId="0" applyFont="1" applyBorder="1"/>
    <xf numFmtId="0" fontId="16" fillId="0" borderId="18" xfId="0" applyFont="1" applyBorder="1"/>
    <xf numFmtId="0" fontId="16" fillId="0" borderId="19" xfId="0" applyFont="1" applyBorder="1"/>
    <xf numFmtId="0" fontId="16" fillId="0" borderId="19" xfId="0" applyFont="1" applyFill="1" applyBorder="1" applyAlignment="1"/>
    <xf numFmtId="0" fontId="16" fillId="0" borderId="24" xfId="0" applyFont="1" applyBorder="1"/>
    <xf numFmtId="0" fontId="16" fillId="0" borderId="20" xfId="0" applyFont="1" applyBorder="1"/>
    <xf numFmtId="0" fontId="16" fillId="4" borderId="20" xfId="0" applyFont="1" applyFill="1" applyBorder="1"/>
    <xf numFmtId="0" fontId="16" fillId="4" borderId="25" xfId="0" applyFont="1" applyFill="1" applyBorder="1"/>
    <xf numFmtId="1" fontId="13" fillId="2" borderId="9" xfId="0" applyNumberFormat="1" applyFont="1" applyFill="1" applyBorder="1" applyAlignment="1">
      <alignment horizontal="left" vertical="top"/>
    </xf>
    <xf numFmtId="166" fontId="13" fillId="2" borderId="0" xfId="0" applyNumberFormat="1" applyFont="1" applyFill="1" applyBorder="1" applyAlignment="1">
      <alignment horizontal="center" vertical="top"/>
    </xf>
    <xf numFmtId="166" fontId="13" fillId="2" borderId="10" xfId="0" applyNumberFormat="1" applyFont="1" applyFill="1" applyBorder="1" applyAlignment="1">
      <alignment horizontal="center" vertical="top"/>
    </xf>
    <xf numFmtId="0" fontId="21" fillId="0" borderId="0" xfId="0" applyFont="1"/>
    <xf numFmtId="166" fontId="13" fillId="4" borderId="0" xfId="0" applyNumberFormat="1" applyFont="1" applyFill="1" applyBorder="1" applyAlignment="1">
      <alignment horizontal="center" vertical="top"/>
    </xf>
    <xf numFmtId="0" fontId="20" fillId="0" borderId="0" xfId="0" applyFont="1" applyBorder="1"/>
    <xf numFmtId="0" fontId="18" fillId="0" borderId="0" xfId="0" applyFont="1" applyBorder="1"/>
    <xf numFmtId="0" fontId="18" fillId="0" borderId="0" xfId="0" applyFont="1"/>
    <xf numFmtId="0" fontId="18" fillId="0" borderId="0" xfId="0" applyFont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166" fontId="18" fillId="0" borderId="11" xfId="0" applyNumberFormat="1" applyFont="1" applyBorder="1"/>
    <xf numFmtId="166" fontId="18" fillId="0" borderId="4" xfId="0" applyNumberFormat="1" applyFont="1" applyBorder="1"/>
    <xf numFmtId="166" fontId="18" fillId="0" borderId="12" xfId="0" applyNumberFormat="1" applyFont="1" applyBorder="1"/>
    <xf numFmtId="0" fontId="22" fillId="0" borderId="26" xfId="0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0" fontId="18" fillId="0" borderId="9" xfId="0" applyFont="1" applyFill="1" applyBorder="1" applyAlignment="1"/>
    <xf numFmtId="166" fontId="18" fillId="0" borderId="10" xfId="0" applyNumberFormat="1" applyFont="1" applyFill="1" applyBorder="1" applyAlignment="1"/>
    <xf numFmtId="0" fontId="18" fillId="0" borderId="10" xfId="0" applyFont="1" applyFill="1" applyBorder="1" applyAlignment="1"/>
    <xf numFmtId="0" fontId="18" fillId="0" borderId="11" xfId="0" applyFont="1" applyFill="1" applyBorder="1" applyAlignment="1"/>
    <xf numFmtId="0" fontId="18" fillId="0" borderId="12" xfId="0" applyFont="1" applyFill="1" applyBorder="1" applyAlignment="1"/>
    <xf numFmtId="0" fontId="18" fillId="0" borderId="21" xfId="0" applyFont="1" applyBorder="1"/>
    <xf numFmtId="0" fontId="23" fillId="2" borderId="22" xfId="0" applyFont="1" applyFill="1" applyBorder="1" applyAlignment="1">
      <alignment horizontal="left" vertical="top"/>
    </xf>
    <xf numFmtId="0" fontId="18" fillId="0" borderId="17" xfId="0" applyFont="1" applyBorder="1"/>
    <xf numFmtId="166" fontId="18" fillId="0" borderId="19" xfId="0" applyNumberFormat="1" applyFont="1" applyFill="1" applyBorder="1" applyAlignment="1"/>
    <xf numFmtId="0" fontId="18" fillId="0" borderId="18" xfId="0" applyFont="1" applyBorder="1"/>
    <xf numFmtId="0" fontId="18" fillId="0" borderId="20" xfId="0" applyFont="1" applyBorder="1"/>
    <xf numFmtId="166" fontId="18" fillId="0" borderId="20" xfId="0" applyNumberFormat="1" applyFont="1" applyBorder="1"/>
    <xf numFmtId="166" fontId="18" fillId="0" borderId="25" xfId="0" applyNumberFormat="1" applyFont="1" applyBorder="1"/>
    <xf numFmtId="0" fontId="18" fillId="0" borderId="7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166" fontId="18" fillId="0" borderId="0" xfId="0" applyNumberFormat="1" applyFont="1" applyBorder="1" applyAlignment="1">
      <alignment horizontal="center"/>
    </xf>
    <xf numFmtId="166" fontId="18" fillId="0" borderId="10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166" fontId="18" fillId="0" borderId="4" xfId="0" applyNumberFormat="1" applyFont="1" applyBorder="1" applyAlignment="1">
      <alignment horizontal="center"/>
    </xf>
    <xf numFmtId="166" fontId="18" fillId="0" borderId="12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left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wrapText="1"/>
    </xf>
    <xf numFmtId="0" fontId="16" fillId="0" borderId="22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22" fillId="0" borderId="26" xfId="0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0" fontId="18" fillId="0" borderId="6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6" xfId="0" applyFont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Logged Y</c:v>
          </c:tx>
          <c:spPr>
            <a:ln w="19050">
              <a:noFill/>
            </a:ln>
          </c:spPr>
          <c:xVal>
            <c:numRef>
              <c:f>Selected_Model!$B$2:$B$49</c:f>
              <c:numCache>
                <c:formatCode>General</c:formatCode>
                <c:ptCount val="48"/>
                <c:pt idx="0">
                  <c:v>5.8</c:v>
                </c:pt>
                <c:pt idx="1">
                  <c:v>10.3</c:v>
                </c:pt>
                <c:pt idx="2">
                  <c:v>4.5</c:v>
                </c:pt>
                <c:pt idx="3">
                  <c:v>14.9</c:v>
                </c:pt>
                <c:pt idx="4">
                  <c:v>10.9</c:v>
                </c:pt>
                <c:pt idx="5">
                  <c:v>11.8</c:v>
                </c:pt>
                <c:pt idx="6">
                  <c:v>8.1999999999999993</c:v>
                </c:pt>
                <c:pt idx="7">
                  <c:v>11.5</c:v>
                </c:pt>
                <c:pt idx="8">
                  <c:v>6.5</c:v>
                </c:pt>
                <c:pt idx="9">
                  <c:v>7.1</c:v>
                </c:pt>
                <c:pt idx="10">
                  <c:v>12.1</c:v>
                </c:pt>
                <c:pt idx="11">
                  <c:v>7.5</c:v>
                </c:pt>
                <c:pt idx="12">
                  <c:v>6.7</c:v>
                </c:pt>
                <c:pt idx="13">
                  <c:v>6.2</c:v>
                </c:pt>
                <c:pt idx="14">
                  <c:v>5.7</c:v>
                </c:pt>
                <c:pt idx="15">
                  <c:v>8.1</c:v>
                </c:pt>
                <c:pt idx="16">
                  <c:v>6.6</c:v>
                </c:pt>
                <c:pt idx="17">
                  <c:v>12.3</c:v>
                </c:pt>
                <c:pt idx="18">
                  <c:v>12.8</c:v>
                </c:pt>
                <c:pt idx="19">
                  <c:v>11.3</c:v>
                </c:pt>
                <c:pt idx="20">
                  <c:v>7.4</c:v>
                </c:pt>
                <c:pt idx="21">
                  <c:v>4.7</c:v>
                </c:pt>
                <c:pt idx="22">
                  <c:v>8.6999999999999993</c:v>
                </c:pt>
                <c:pt idx="23">
                  <c:v>7.8</c:v>
                </c:pt>
                <c:pt idx="24">
                  <c:v>6.3</c:v>
                </c:pt>
                <c:pt idx="25">
                  <c:v>16</c:v>
                </c:pt>
                <c:pt idx="26">
                  <c:v>6.9</c:v>
                </c:pt>
                <c:pt idx="27">
                  <c:v>8.1999999999999993</c:v>
                </c:pt>
                <c:pt idx="28">
                  <c:v>16.600000000000001</c:v>
                </c:pt>
                <c:pt idx="29">
                  <c:v>5.8</c:v>
                </c:pt>
                <c:pt idx="30">
                  <c:v>5.5</c:v>
                </c:pt>
                <c:pt idx="31">
                  <c:v>9</c:v>
                </c:pt>
                <c:pt idx="32">
                  <c:v>6.3</c:v>
                </c:pt>
                <c:pt idx="33">
                  <c:v>9.6999999999999993</c:v>
                </c:pt>
                <c:pt idx="34">
                  <c:v>9.6999999999999993</c:v>
                </c:pt>
                <c:pt idx="35">
                  <c:v>10.9</c:v>
                </c:pt>
                <c:pt idx="36">
                  <c:v>5.8</c:v>
                </c:pt>
                <c:pt idx="37">
                  <c:v>5.0999999999999996</c:v>
                </c:pt>
                <c:pt idx="38">
                  <c:v>6.1</c:v>
                </c:pt>
                <c:pt idx="39">
                  <c:v>8.1999999999999993</c:v>
                </c:pt>
                <c:pt idx="40">
                  <c:v>7.2</c:v>
                </c:pt>
                <c:pt idx="41">
                  <c:v>5.6</c:v>
                </c:pt>
                <c:pt idx="42">
                  <c:v>7.5</c:v>
                </c:pt>
                <c:pt idx="43">
                  <c:v>9.5</c:v>
                </c:pt>
                <c:pt idx="44">
                  <c:v>4.5999999999999996</c:v>
                </c:pt>
                <c:pt idx="45">
                  <c:v>10.6</c:v>
                </c:pt>
                <c:pt idx="46">
                  <c:v>9</c:v>
                </c:pt>
                <c:pt idx="47">
                  <c:v>8.5000000000000018</c:v>
                </c:pt>
              </c:numCache>
            </c:numRef>
          </c:xVal>
          <c:yVal>
            <c:numRef>
              <c:f>Selected_Model!$A$2:$A$49</c:f>
              <c:numCache>
                <c:formatCode>General</c:formatCode>
                <c:ptCount val="48"/>
                <c:pt idx="0">
                  <c:v>2.8981764834976764</c:v>
                </c:pt>
                <c:pt idx="1">
                  <c:v>3.2135177569963047</c:v>
                </c:pt>
                <c:pt idx="2">
                  <c:v>2.761927838420529</c:v>
                </c:pt>
                <c:pt idx="3">
                  <c:v>3.2942457161381182</c:v>
                </c:pt>
                <c:pt idx="4">
                  <c:v>3.0913151596972228</c:v>
                </c:pt>
                <c:pt idx="5">
                  <c:v>2.8337843746564788</c:v>
                </c:pt>
                <c:pt idx="6">
                  <c:v>2.9836262871245345</c:v>
                </c:pt>
                <c:pt idx="7">
                  <c:v>3.1917303933628562</c:v>
                </c:pt>
                <c:pt idx="8">
                  <c:v>2.932473764677153</c:v>
                </c:pt>
                <c:pt idx="9">
                  <c:v>2.8481891169913989</c:v>
                </c:pt>
                <c:pt idx="10">
                  <c:v>3.2237554536572413</c:v>
                </c:pt>
                <c:pt idx="11">
                  <c:v>2.9289076902439528</c:v>
                </c:pt>
                <c:pt idx="12">
                  <c:v>2.7084209001347128</c:v>
                </c:pt>
                <c:pt idx="13">
                  <c:v>2.8221680793680175</c:v>
                </c:pt>
                <c:pt idx="14">
                  <c:v>2.9020028913507296</c:v>
                </c:pt>
                <c:pt idx="15">
                  <c:v>2.9758911364017928</c:v>
                </c:pt>
                <c:pt idx="16">
                  <c:v>2.7315887651867388</c:v>
                </c:pt>
                <c:pt idx="17">
                  <c:v>2.9680157139936418</c:v>
                </c:pt>
                <c:pt idx="18">
                  <c:v>2.8750612633917001</c:v>
                </c:pt>
                <c:pt idx="19">
                  <c:v>3.0881360887005513</c:v>
                </c:pt>
                <c:pt idx="20">
                  <c:v>2.8704039052790269</c:v>
                </c:pt>
                <c:pt idx="21">
                  <c:v>2.6424645202421213</c:v>
                </c:pt>
                <c:pt idx="22">
                  <c:v>3.0849335749367159</c:v>
                </c:pt>
                <c:pt idx="23">
                  <c:v>2.9858753573083936</c:v>
                </c:pt>
                <c:pt idx="24">
                  <c:v>2.7185016888672742</c:v>
                </c:pt>
                <c:pt idx="25">
                  <c:v>3.2995072987004876</c:v>
                </c:pt>
                <c:pt idx="26">
                  <c:v>2.5340261060561349</c:v>
                </c:pt>
                <c:pt idx="27">
                  <c:v>3.0849335749367159</c:v>
                </c:pt>
                <c:pt idx="28">
                  <c:v>3.0182843084265309</c:v>
                </c:pt>
                <c:pt idx="29">
                  <c:v>2.842609239610562</c:v>
                </c:pt>
                <c:pt idx="30">
                  <c:v>2.5717088318086878</c:v>
                </c:pt>
                <c:pt idx="31">
                  <c:v>2.8773713458697738</c:v>
                </c:pt>
                <c:pt idx="32">
                  <c:v>3.030194785356751</c:v>
                </c:pt>
                <c:pt idx="33">
                  <c:v>2.965201701025912</c:v>
                </c:pt>
                <c:pt idx="34">
                  <c:v>2.8149131812750738</c:v>
                </c:pt>
                <c:pt idx="35">
                  <c:v>3.1044871113123951</c:v>
                </c:pt>
                <c:pt idx="36">
                  <c:v>2.9196010237841108</c:v>
                </c:pt>
                <c:pt idx="37">
                  <c:v>2.7528164311882715</c:v>
                </c:pt>
                <c:pt idx="38">
                  <c:v>2.9169800473203824</c:v>
                </c:pt>
                <c:pt idx="39">
                  <c:v>3.0610753236297916</c:v>
                </c:pt>
                <c:pt idx="40">
                  <c:v>2.9444826721501687</c:v>
                </c:pt>
                <c:pt idx="41">
                  <c:v>2.7339992865383871</c:v>
                </c:pt>
                <c:pt idx="42">
                  <c:v>2.9153998352122699</c:v>
                </c:pt>
                <c:pt idx="43">
                  <c:v>3.012837224705172</c:v>
                </c:pt>
                <c:pt idx="44">
                  <c:v>2.6580113966571126</c:v>
                </c:pt>
                <c:pt idx="45">
                  <c:v>2.7058637122839193</c:v>
                </c:pt>
                <c:pt idx="46">
                  <c:v>2.9289076902439528</c:v>
                </c:pt>
                <c:pt idx="47">
                  <c:v>2.9206026818876061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2B-4153-B587-25D0DF69D299}"/>
            </c:ext>
          </c:extLst>
        </c:ser>
        <c:ser>
          <c:idx val="1"/>
          <c:order val="1"/>
          <c:tx>
            <c:v>Predicted Logged Y</c:v>
          </c:tx>
          <c:spPr>
            <a:ln w="19050">
              <a:noFill/>
            </a:ln>
          </c:spPr>
          <c:xVal>
            <c:numRef>
              <c:f>Selected_Model!$B$2:$B$49</c:f>
              <c:numCache>
                <c:formatCode>General</c:formatCode>
                <c:ptCount val="48"/>
                <c:pt idx="0">
                  <c:v>5.8</c:v>
                </c:pt>
                <c:pt idx="1">
                  <c:v>10.3</c:v>
                </c:pt>
                <c:pt idx="2">
                  <c:v>4.5</c:v>
                </c:pt>
                <c:pt idx="3">
                  <c:v>14.9</c:v>
                </c:pt>
                <c:pt idx="4">
                  <c:v>10.9</c:v>
                </c:pt>
                <c:pt idx="5">
                  <c:v>11.8</c:v>
                </c:pt>
                <c:pt idx="6">
                  <c:v>8.1999999999999993</c:v>
                </c:pt>
                <c:pt idx="7">
                  <c:v>11.5</c:v>
                </c:pt>
                <c:pt idx="8">
                  <c:v>6.5</c:v>
                </c:pt>
                <c:pt idx="9">
                  <c:v>7.1</c:v>
                </c:pt>
                <c:pt idx="10">
                  <c:v>12.1</c:v>
                </c:pt>
                <c:pt idx="11">
                  <c:v>7.5</c:v>
                </c:pt>
                <c:pt idx="12">
                  <c:v>6.7</c:v>
                </c:pt>
                <c:pt idx="13">
                  <c:v>6.2</c:v>
                </c:pt>
                <c:pt idx="14">
                  <c:v>5.7</c:v>
                </c:pt>
                <c:pt idx="15">
                  <c:v>8.1</c:v>
                </c:pt>
                <c:pt idx="16">
                  <c:v>6.6</c:v>
                </c:pt>
                <c:pt idx="17">
                  <c:v>12.3</c:v>
                </c:pt>
                <c:pt idx="18">
                  <c:v>12.8</c:v>
                </c:pt>
                <c:pt idx="19">
                  <c:v>11.3</c:v>
                </c:pt>
                <c:pt idx="20">
                  <c:v>7.4</c:v>
                </c:pt>
                <c:pt idx="21">
                  <c:v>4.7</c:v>
                </c:pt>
                <c:pt idx="22">
                  <c:v>8.6999999999999993</c:v>
                </c:pt>
                <c:pt idx="23">
                  <c:v>7.8</c:v>
                </c:pt>
                <c:pt idx="24">
                  <c:v>6.3</c:v>
                </c:pt>
                <c:pt idx="25">
                  <c:v>16</c:v>
                </c:pt>
                <c:pt idx="26">
                  <c:v>6.9</c:v>
                </c:pt>
                <c:pt idx="27">
                  <c:v>8.1999999999999993</c:v>
                </c:pt>
                <c:pt idx="28">
                  <c:v>16.600000000000001</c:v>
                </c:pt>
                <c:pt idx="29">
                  <c:v>5.8</c:v>
                </c:pt>
                <c:pt idx="30">
                  <c:v>5.5</c:v>
                </c:pt>
                <c:pt idx="31">
                  <c:v>9</c:v>
                </c:pt>
                <c:pt idx="32">
                  <c:v>6.3</c:v>
                </c:pt>
                <c:pt idx="33">
                  <c:v>9.6999999999999993</c:v>
                </c:pt>
                <c:pt idx="34">
                  <c:v>9.6999999999999993</c:v>
                </c:pt>
                <c:pt idx="35">
                  <c:v>10.9</c:v>
                </c:pt>
                <c:pt idx="36">
                  <c:v>5.8</c:v>
                </c:pt>
                <c:pt idx="37">
                  <c:v>5.0999999999999996</c:v>
                </c:pt>
                <c:pt idx="38">
                  <c:v>6.1</c:v>
                </c:pt>
                <c:pt idx="39">
                  <c:v>8.1999999999999993</c:v>
                </c:pt>
                <c:pt idx="40">
                  <c:v>7.2</c:v>
                </c:pt>
                <c:pt idx="41">
                  <c:v>5.6</c:v>
                </c:pt>
                <c:pt idx="42">
                  <c:v>7.5</c:v>
                </c:pt>
                <c:pt idx="43">
                  <c:v>9.5</c:v>
                </c:pt>
                <c:pt idx="44">
                  <c:v>4.5999999999999996</c:v>
                </c:pt>
                <c:pt idx="45">
                  <c:v>10.6</c:v>
                </c:pt>
                <c:pt idx="46">
                  <c:v>9</c:v>
                </c:pt>
                <c:pt idx="47">
                  <c:v>8.5000000000000018</c:v>
                </c:pt>
              </c:numCache>
            </c:numRef>
          </c:xVal>
          <c:yVal>
            <c:numRef>
              <c:f>Excel_Output!$B$27:$B$74</c:f>
              <c:numCache>
                <c:formatCode>General</c:formatCode>
                <c:ptCount val="48"/>
                <c:pt idx="0">
                  <c:v>2.8729672964156707</c:v>
                </c:pt>
                <c:pt idx="1">
                  <c:v>3.1212939721193953</c:v>
                </c:pt>
                <c:pt idx="2">
                  <c:v>2.658589921788912</c:v>
                </c:pt>
                <c:pt idx="3">
                  <c:v>3.3026071246287003</c:v>
                </c:pt>
                <c:pt idx="4">
                  <c:v>3.0833872024215507</c:v>
                </c:pt>
                <c:pt idx="5">
                  <c:v>2.84172315542056</c:v>
                </c:pt>
                <c:pt idx="6">
                  <c:v>2.9161178273246979</c:v>
                </c:pt>
                <c:pt idx="7">
                  <c:v>3.1863993028429078</c:v>
                </c:pt>
                <c:pt idx="8">
                  <c:v>2.8743899964259256</c:v>
                </c:pt>
                <c:pt idx="9">
                  <c:v>2.8405928321612417</c:v>
                </c:pt>
                <c:pt idx="10">
                  <c:v>3.1059010510904148</c:v>
                </c:pt>
                <c:pt idx="11">
                  <c:v>2.8554879611330843</c:v>
                </c:pt>
                <c:pt idx="12">
                  <c:v>2.9098257855464764</c:v>
                </c:pt>
                <c:pt idx="13">
                  <c:v>2.8535495741501764</c:v>
                </c:pt>
                <c:pt idx="14">
                  <c:v>2.8683457599728053</c:v>
                </c:pt>
                <c:pt idx="15">
                  <c:v>3.0473225615312138</c:v>
                </c:pt>
                <c:pt idx="16">
                  <c:v>2.7214811635154685</c:v>
                </c:pt>
                <c:pt idx="17">
                  <c:v>3.053889795843681</c:v>
                </c:pt>
                <c:pt idx="18">
                  <c:v>2.9058828599948061</c:v>
                </c:pt>
                <c:pt idx="19">
                  <c:v>3.0324822111703007</c:v>
                </c:pt>
                <c:pt idx="20">
                  <c:v>2.9309528662240871</c:v>
                </c:pt>
                <c:pt idx="21">
                  <c:v>2.7279259692942062</c:v>
                </c:pt>
                <c:pt idx="22">
                  <c:v>3.0888636123158424</c:v>
                </c:pt>
                <c:pt idx="23">
                  <c:v>2.8877477447379318</c:v>
                </c:pt>
                <c:pt idx="24">
                  <c:v>2.8395381976050502</c:v>
                </c:pt>
                <c:pt idx="25">
                  <c:v>3.2125385425609303</c:v>
                </c:pt>
                <c:pt idx="26">
                  <c:v>2.6860446799417437</c:v>
                </c:pt>
                <c:pt idx="27">
                  <c:v>3.0745696885835496</c:v>
                </c:pt>
                <c:pt idx="28">
                  <c:v>3.1517505997653705</c:v>
                </c:pt>
                <c:pt idx="29">
                  <c:v>2.7874116218164042</c:v>
                </c:pt>
                <c:pt idx="30">
                  <c:v>2.6957206852960414</c:v>
                </c:pt>
                <c:pt idx="31">
                  <c:v>2.9138827017233955</c:v>
                </c:pt>
                <c:pt idx="32">
                  <c:v>2.9120657159884624</c:v>
                </c:pt>
                <c:pt idx="33">
                  <c:v>2.9770988682479032</c:v>
                </c:pt>
                <c:pt idx="34">
                  <c:v>2.8475518518515597</c:v>
                </c:pt>
                <c:pt idx="35">
                  <c:v>2.8440731780722355</c:v>
                </c:pt>
                <c:pt idx="36">
                  <c:v>2.8295359353340745</c:v>
                </c:pt>
                <c:pt idx="37">
                  <c:v>2.760191165103616</c:v>
                </c:pt>
                <c:pt idx="38">
                  <c:v>2.8588634185389163</c:v>
                </c:pt>
                <c:pt idx="39">
                  <c:v>3.0654910470992025</c:v>
                </c:pt>
                <c:pt idx="40">
                  <c:v>2.7948157734202104</c:v>
                </c:pt>
                <c:pt idx="41">
                  <c:v>2.6888994411295863</c:v>
                </c:pt>
                <c:pt idx="42">
                  <c:v>2.9798421785047311</c:v>
                </c:pt>
                <c:pt idx="43">
                  <c:v>2.9898709679175326</c:v>
                </c:pt>
                <c:pt idx="44">
                  <c:v>2.7553019456525902</c:v>
                </c:pt>
                <c:pt idx="45">
                  <c:v>2.9878863263089808</c:v>
                </c:pt>
                <c:pt idx="46">
                  <c:v>2.9276539701853554</c:v>
                </c:pt>
                <c:pt idx="47">
                  <c:v>2.9206026818876065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2B-4153-B587-25D0DF69D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415968"/>
        <c:axId val="675418264"/>
      </c:scatterChart>
      <c:valAx>
        <c:axId val="67541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5418264"/>
        <c:crosses val="autoZero"/>
        <c:crossBetween val="midCat"/>
      </c:valAx>
      <c:valAx>
        <c:axId val="675418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Logged 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5415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Ineq*Po1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Logged Y</c:v>
          </c:tx>
          <c:spPr>
            <a:ln w="19050">
              <a:noFill/>
            </a:ln>
          </c:spPr>
          <c:xVal>
            <c:numRef>
              <c:f>Selected_Model!$C$2:$C$49</c:f>
              <c:numCache>
                <c:formatCode>General</c:formatCode>
                <c:ptCount val="48"/>
                <c:pt idx="0">
                  <c:v>151.38</c:v>
                </c:pt>
                <c:pt idx="1">
                  <c:v>199.82</c:v>
                </c:pt>
                <c:pt idx="2">
                  <c:v>112.5</c:v>
                </c:pt>
                <c:pt idx="3">
                  <c:v>248.82999999999998</c:v>
                </c:pt>
                <c:pt idx="4">
                  <c:v>189.66</c:v>
                </c:pt>
                <c:pt idx="5">
                  <c:v>148.68</c:v>
                </c:pt>
                <c:pt idx="6">
                  <c:v>137.76</c:v>
                </c:pt>
                <c:pt idx="7">
                  <c:v>236.9</c:v>
                </c:pt>
                <c:pt idx="8">
                  <c:v>155.35</c:v>
                </c:pt>
                <c:pt idx="9">
                  <c:v>123.53999999999998</c:v>
                </c:pt>
                <c:pt idx="10">
                  <c:v>205.7</c:v>
                </c:pt>
                <c:pt idx="11">
                  <c:v>129</c:v>
                </c:pt>
                <c:pt idx="12">
                  <c:v>138.02000000000001</c:v>
                </c:pt>
                <c:pt idx="13">
                  <c:v>117.8</c:v>
                </c:pt>
                <c:pt idx="14">
                  <c:v>150.47999999999999</c:v>
                </c:pt>
                <c:pt idx="15">
                  <c:v>200.07</c:v>
                </c:pt>
                <c:pt idx="16">
                  <c:v>109.56</c:v>
                </c:pt>
                <c:pt idx="17">
                  <c:v>202.95000000000002</c:v>
                </c:pt>
                <c:pt idx="18">
                  <c:v>172.8</c:v>
                </c:pt>
                <c:pt idx="19">
                  <c:v>187.58000000000004</c:v>
                </c:pt>
                <c:pt idx="20">
                  <c:v>144.30000000000001</c:v>
                </c:pt>
                <c:pt idx="21">
                  <c:v>129.72</c:v>
                </c:pt>
                <c:pt idx="22">
                  <c:v>197.48999999999998</c:v>
                </c:pt>
                <c:pt idx="23">
                  <c:v>137.28</c:v>
                </c:pt>
                <c:pt idx="24">
                  <c:v>123.48</c:v>
                </c:pt>
                <c:pt idx="25">
                  <c:v>243.2</c:v>
                </c:pt>
                <c:pt idx="26">
                  <c:v>95.910000000000011</c:v>
                </c:pt>
                <c:pt idx="27">
                  <c:v>176.29999999999998</c:v>
                </c:pt>
                <c:pt idx="28">
                  <c:v>255.64000000000001</c:v>
                </c:pt>
                <c:pt idx="29">
                  <c:v>137.45999999999998</c:v>
                </c:pt>
                <c:pt idx="30">
                  <c:v>110</c:v>
                </c:pt>
                <c:pt idx="31">
                  <c:v>146.70000000000002</c:v>
                </c:pt>
                <c:pt idx="32">
                  <c:v>146.79</c:v>
                </c:pt>
                <c:pt idx="33">
                  <c:v>161.02000000000001</c:v>
                </c:pt>
                <c:pt idx="34">
                  <c:v>153.26</c:v>
                </c:pt>
                <c:pt idx="35">
                  <c:v>166.77</c:v>
                </c:pt>
                <c:pt idx="36">
                  <c:v>147.32</c:v>
                </c:pt>
                <c:pt idx="37">
                  <c:v>114.74999999999999</c:v>
                </c:pt>
                <c:pt idx="38">
                  <c:v>153.11000000000001</c:v>
                </c:pt>
                <c:pt idx="39">
                  <c:v>186.95999999999998</c:v>
                </c:pt>
                <c:pt idx="40">
                  <c:v>103.68</c:v>
                </c:pt>
                <c:pt idx="41">
                  <c:v>95.199999999999989</c:v>
                </c:pt>
                <c:pt idx="42">
                  <c:v>168</c:v>
                </c:pt>
                <c:pt idx="43">
                  <c:v>153.9</c:v>
                </c:pt>
                <c:pt idx="44">
                  <c:v>114.53999999999998</c:v>
                </c:pt>
                <c:pt idx="45">
                  <c:v>181.26000000000002</c:v>
                </c:pt>
                <c:pt idx="46">
                  <c:v>144</c:v>
                </c:pt>
                <c:pt idx="47">
                  <c:v>157.58340425531918</c:v>
                </c:pt>
              </c:numCache>
            </c:numRef>
          </c:xVal>
          <c:yVal>
            <c:numRef>
              <c:f>Selected_Model!$A$2:$A$49</c:f>
              <c:numCache>
                <c:formatCode>General</c:formatCode>
                <c:ptCount val="48"/>
                <c:pt idx="0">
                  <c:v>2.8981764834976764</c:v>
                </c:pt>
                <c:pt idx="1">
                  <c:v>3.2135177569963047</c:v>
                </c:pt>
                <c:pt idx="2">
                  <c:v>2.761927838420529</c:v>
                </c:pt>
                <c:pt idx="3">
                  <c:v>3.2942457161381182</c:v>
                </c:pt>
                <c:pt idx="4">
                  <c:v>3.0913151596972228</c:v>
                </c:pt>
                <c:pt idx="5">
                  <c:v>2.8337843746564788</c:v>
                </c:pt>
                <c:pt idx="6">
                  <c:v>2.9836262871245345</c:v>
                </c:pt>
                <c:pt idx="7">
                  <c:v>3.1917303933628562</c:v>
                </c:pt>
                <c:pt idx="8">
                  <c:v>2.932473764677153</c:v>
                </c:pt>
                <c:pt idx="9">
                  <c:v>2.8481891169913989</c:v>
                </c:pt>
                <c:pt idx="10">
                  <c:v>3.2237554536572413</c:v>
                </c:pt>
                <c:pt idx="11">
                  <c:v>2.9289076902439528</c:v>
                </c:pt>
                <c:pt idx="12">
                  <c:v>2.7084209001347128</c:v>
                </c:pt>
                <c:pt idx="13">
                  <c:v>2.8221680793680175</c:v>
                </c:pt>
                <c:pt idx="14">
                  <c:v>2.9020028913507296</c:v>
                </c:pt>
                <c:pt idx="15">
                  <c:v>2.9758911364017928</c:v>
                </c:pt>
                <c:pt idx="16">
                  <c:v>2.7315887651867388</c:v>
                </c:pt>
                <c:pt idx="17">
                  <c:v>2.9680157139936418</c:v>
                </c:pt>
                <c:pt idx="18">
                  <c:v>2.8750612633917001</c:v>
                </c:pt>
                <c:pt idx="19">
                  <c:v>3.0881360887005513</c:v>
                </c:pt>
                <c:pt idx="20">
                  <c:v>2.8704039052790269</c:v>
                </c:pt>
                <c:pt idx="21">
                  <c:v>2.6424645202421213</c:v>
                </c:pt>
                <c:pt idx="22">
                  <c:v>3.0849335749367159</c:v>
                </c:pt>
                <c:pt idx="23">
                  <c:v>2.9858753573083936</c:v>
                </c:pt>
                <c:pt idx="24">
                  <c:v>2.7185016888672742</c:v>
                </c:pt>
                <c:pt idx="25">
                  <c:v>3.2995072987004876</c:v>
                </c:pt>
                <c:pt idx="26">
                  <c:v>2.5340261060561349</c:v>
                </c:pt>
                <c:pt idx="27">
                  <c:v>3.0849335749367159</c:v>
                </c:pt>
                <c:pt idx="28">
                  <c:v>3.0182843084265309</c:v>
                </c:pt>
                <c:pt idx="29">
                  <c:v>2.842609239610562</c:v>
                </c:pt>
                <c:pt idx="30">
                  <c:v>2.5717088318086878</c:v>
                </c:pt>
                <c:pt idx="31">
                  <c:v>2.8773713458697738</c:v>
                </c:pt>
                <c:pt idx="32">
                  <c:v>3.030194785356751</c:v>
                </c:pt>
                <c:pt idx="33">
                  <c:v>2.965201701025912</c:v>
                </c:pt>
                <c:pt idx="34">
                  <c:v>2.8149131812750738</c:v>
                </c:pt>
                <c:pt idx="35">
                  <c:v>3.1044871113123951</c:v>
                </c:pt>
                <c:pt idx="36">
                  <c:v>2.9196010237841108</c:v>
                </c:pt>
                <c:pt idx="37">
                  <c:v>2.7528164311882715</c:v>
                </c:pt>
                <c:pt idx="38">
                  <c:v>2.9169800473203824</c:v>
                </c:pt>
                <c:pt idx="39">
                  <c:v>3.0610753236297916</c:v>
                </c:pt>
                <c:pt idx="40">
                  <c:v>2.9444826721501687</c:v>
                </c:pt>
                <c:pt idx="41">
                  <c:v>2.7339992865383871</c:v>
                </c:pt>
                <c:pt idx="42">
                  <c:v>2.9153998352122699</c:v>
                </c:pt>
                <c:pt idx="43">
                  <c:v>3.012837224705172</c:v>
                </c:pt>
                <c:pt idx="44">
                  <c:v>2.6580113966571126</c:v>
                </c:pt>
                <c:pt idx="45">
                  <c:v>2.7058637122839193</c:v>
                </c:pt>
                <c:pt idx="46">
                  <c:v>2.9289076902439528</c:v>
                </c:pt>
                <c:pt idx="47">
                  <c:v>2.9206026818876061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4E-4131-8DFD-3EFB98874887}"/>
            </c:ext>
          </c:extLst>
        </c:ser>
        <c:ser>
          <c:idx val="1"/>
          <c:order val="1"/>
          <c:tx>
            <c:v>Predicted Logged Y</c:v>
          </c:tx>
          <c:spPr>
            <a:ln w="19050">
              <a:noFill/>
            </a:ln>
          </c:spPr>
          <c:xVal>
            <c:numRef>
              <c:f>Selected_Model!$C$2:$C$49</c:f>
              <c:numCache>
                <c:formatCode>General</c:formatCode>
                <c:ptCount val="48"/>
                <c:pt idx="0">
                  <c:v>151.38</c:v>
                </c:pt>
                <c:pt idx="1">
                  <c:v>199.82</c:v>
                </c:pt>
                <c:pt idx="2">
                  <c:v>112.5</c:v>
                </c:pt>
                <c:pt idx="3">
                  <c:v>248.82999999999998</c:v>
                </c:pt>
                <c:pt idx="4">
                  <c:v>189.66</c:v>
                </c:pt>
                <c:pt idx="5">
                  <c:v>148.68</c:v>
                </c:pt>
                <c:pt idx="6">
                  <c:v>137.76</c:v>
                </c:pt>
                <c:pt idx="7">
                  <c:v>236.9</c:v>
                </c:pt>
                <c:pt idx="8">
                  <c:v>155.35</c:v>
                </c:pt>
                <c:pt idx="9">
                  <c:v>123.53999999999998</c:v>
                </c:pt>
                <c:pt idx="10">
                  <c:v>205.7</c:v>
                </c:pt>
                <c:pt idx="11">
                  <c:v>129</c:v>
                </c:pt>
                <c:pt idx="12">
                  <c:v>138.02000000000001</c:v>
                </c:pt>
                <c:pt idx="13">
                  <c:v>117.8</c:v>
                </c:pt>
                <c:pt idx="14">
                  <c:v>150.47999999999999</c:v>
                </c:pt>
                <c:pt idx="15">
                  <c:v>200.07</c:v>
                </c:pt>
                <c:pt idx="16">
                  <c:v>109.56</c:v>
                </c:pt>
                <c:pt idx="17">
                  <c:v>202.95000000000002</c:v>
                </c:pt>
                <c:pt idx="18">
                  <c:v>172.8</c:v>
                </c:pt>
                <c:pt idx="19">
                  <c:v>187.58000000000004</c:v>
                </c:pt>
                <c:pt idx="20">
                  <c:v>144.30000000000001</c:v>
                </c:pt>
                <c:pt idx="21">
                  <c:v>129.72</c:v>
                </c:pt>
                <c:pt idx="22">
                  <c:v>197.48999999999998</c:v>
                </c:pt>
                <c:pt idx="23">
                  <c:v>137.28</c:v>
                </c:pt>
                <c:pt idx="24">
                  <c:v>123.48</c:v>
                </c:pt>
                <c:pt idx="25">
                  <c:v>243.2</c:v>
                </c:pt>
                <c:pt idx="26">
                  <c:v>95.910000000000011</c:v>
                </c:pt>
                <c:pt idx="27">
                  <c:v>176.29999999999998</c:v>
                </c:pt>
                <c:pt idx="28">
                  <c:v>255.64000000000001</c:v>
                </c:pt>
                <c:pt idx="29">
                  <c:v>137.45999999999998</c:v>
                </c:pt>
                <c:pt idx="30">
                  <c:v>110</c:v>
                </c:pt>
                <c:pt idx="31">
                  <c:v>146.70000000000002</c:v>
                </c:pt>
                <c:pt idx="32">
                  <c:v>146.79</c:v>
                </c:pt>
                <c:pt idx="33">
                  <c:v>161.02000000000001</c:v>
                </c:pt>
                <c:pt idx="34">
                  <c:v>153.26</c:v>
                </c:pt>
                <c:pt idx="35">
                  <c:v>166.77</c:v>
                </c:pt>
                <c:pt idx="36">
                  <c:v>147.32</c:v>
                </c:pt>
                <c:pt idx="37">
                  <c:v>114.74999999999999</c:v>
                </c:pt>
                <c:pt idx="38">
                  <c:v>153.11000000000001</c:v>
                </c:pt>
                <c:pt idx="39">
                  <c:v>186.95999999999998</c:v>
                </c:pt>
                <c:pt idx="40">
                  <c:v>103.68</c:v>
                </c:pt>
                <c:pt idx="41">
                  <c:v>95.199999999999989</c:v>
                </c:pt>
                <c:pt idx="42">
                  <c:v>168</c:v>
                </c:pt>
                <c:pt idx="43">
                  <c:v>153.9</c:v>
                </c:pt>
                <c:pt idx="44">
                  <c:v>114.53999999999998</c:v>
                </c:pt>
                <c:pt idx="45">
                  <c:v>181.26000000000002</c:v>
                </c:pt>
                <c:pt idx="46">
                  <c:v>144</c:v>
                </c:pt>
                <c:pt idx="47">
                  <c:v>157.58340425531918</c:v>
                </c:pt>
              </c:numCache>
            </c:numRef>
          </c:xVal>
          <c:yVal>
            <c:numRef>
              <c:f>Excel_Output!$B$27:$B$74</c:f>
              <c:numCache>
                <c:formatCode>General</c:formatCode>
                <c:ptCount val="48"/>
                <c:pt idx="0">
                  <c:v>2.8729672964156707</c:v>
                </c:pt>
                <c:pt idx="1">
                  <c:v>3.1212939721193953</c:v>
                </c:pt>
                <c:pt idx="2">
                  <c:v>2.658589921788912</c:v>
                </c:pt>
                <c:pt idx="3">
                  <c:v>3.3026071246287003</c:v>
                </c:pt>
                <c:pt idx="4">
                  <c:v>3.0833872024215507</c:v>
                </c:pt>
                <c:pt idx="5">
                  <c:v>2.84172315542056</c:v>
                </c:pt>
                <c:pt idx="6">
                  <c:v>2.9161178273246979</c:v>
                </c:pt>
                <c:pt idx="7">
                  <c:v>3.1863993028429078</c:v>
                </c:pt>
                <c:pt idx="8">
                  <c:v>2.8743899964259256</c:v>
                </c:pt>
                <c:pt idx="9">
                  <c:v>2.8405928321612417</c:v>
                </c:pt>
                <c:pt idx="10">
                  <c:v>3.1059010510904148</c:v>
                </c:pt>
                <c:pt idx="11">
                  <c:v>2.8554879611330843</c:v>
                </c:pt>
                <c:pt idx="12">
                  <c:v>2.9098257855464764</c:v>
                </c:pt>
                <c:pt idx="13">
                  <c:v>2.8535495741501764</c:v>
                </c:pt>
                <c:pt idx="14">
                  <c:v>2.8683457599728053</c:v>
                </c:pt>
                <c:pt idx="15">
                  <c:v>3.0473225615312138</c:v>
                </c:pt>
                <c:pt idx="16">
                  <c:v>2.7214811635154685</c:v>
                </c:pt>
                <c:pt idx="17">
                  <c:v>3.053889795843681</c:v>
                </c:pt>
                <c:pt idx="18">
                  <c:v>2.9058828599948061</c:v>
                </c:pt>
                <c:pt idx="19">
                  <c:v>3.0324822111703007</c:v>
                </c:pt>
                <c:pt idx="20">
                  <c:v>2.9309528662240871</c:v>
                </c:pt>
                <c:pt idx="21">
                  <c:v>2.7279259692942062</c:v>
                </c:pt>
                <c:pt idx="22">
                  <c:v>3.0888636123158424</c:v>
                </c:pt>
                <c:pt idx="23">
                  <c:v>2.8877477447379318</c:v>
                </c:pt>
                <c:pt idx="24">
                  <c:v>2.8395381976050502</c:v>
                </c:pt>
                <c:pt idx="25">
                  <c:v>3.2125385425609303</c:v>
                </c:pt>
                <c:pt idx="26">
                  <c:v>2.6860446799417437</c:v>
                </c:pt>
                <c:pt idx="27">
                  <c:v>3.0745696885835496</c:v>
                </c:pt>
                <c:pt idx="28">
                  <c:v>3.1517505997653705</c:v>
                </c:pt>
                <c:pt idx="29">
                  <c:v>2.7874116218164042</c:v>
                </c:pt>
                <c:pt idx="30">
                  <c:v>2.6957206852960414</c:v>
                </c:pt>
                <c:pt idx="31">
                  <c:v>2.9138827017233955</c:v>
                </c:pt>
                <c:pt idx="32">
                  <c:v>2.9120657159884624</c:v>
                </c:pt>
                <c:pt idx="33">
                  <c:v>2.9770988682479032</c:v>
                </c:pt>
                <c:pt idx="34">
                  <c:v>2.8475518518515597</c:v>
                </c:pt>
                <c:pt idx="35">
                  <c:v>2.8440731780722355</c:v>
                </c:pt>
                <c:pt idx="36">
                  <c:v>2.8295359353340745</c:v>
                </c:pt>
                <c:pt idx="37">
                  <c:v>2.760191165103616</c:v>
                </c:pt>
                <c:pt idx="38">
                  <c:v>2.8588634185389163</c:v>
                </c:pt>
                <c:pt idx="39">
                  <c:v>3.0654910470992025</c:v>
                </c:pt>
                <c:pt idx="40">
                  <c:v>2.7948157734202104</c:v>
                </c:pt>
                <c:pt idx="41">
                  <c:v>2.6888994411295863</c:v>
                </c:pt>
                <c:pt idx="42">
                  <c:v>2.9798421785047311</c:v>
                </c:pt>
                <c:pt idx="43">
                  <c:v>2.9898709679175326</c:v>
                </c:pt>
                <c:pt idx="44">
                  <c:v>2.7553019456525902</c:v>
                </c:pt>
                <c:pt idx="45">
                  <c:v>2.9878863263089808</c:v>
                </c:pt>
                <c:pt idx="46">
                  <c:v>2.9276539701853554</c:v>
                </c:pt>
                <c:pt idx="47">
                  <c:v>2.9206026818876065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4E-4131-8DFD-3EFB98874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087160"/>
        <c:axId val="1016083552"/>
      </c:scatterChart>
      <c:valAx>
        <c:axId val="1016087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Ineq*Po1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6083552"/>
        <c:crosses val="autoZero"/>
        <c:crossBetween val="midCat"/>
      </c:valAx>
      <c:valAx>
        <c:axId val="1016083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Logged 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6087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ed*wealth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Logged Y</c:v>
          </c:tx>
          <c:spPr>
            <a:ln w="19050">
              <a:noFill/>
            </a:ln>
          </c:spPr>
          <c:xVal>
            <c:numRef>
              <c:f>Selected_Model!$D$2:$D$49</c:f>
              <c:numCache>
                <c:formatCode>General</c:formatCode>
                <c:ptCount val="48"/>
                <c:pt idx="0">
                  <c:v>35854</c:v>
                </c:pt>
                <c:pt idx="1">
                  <c:v>62941.000000000007</c:v>
                </c:pt>
                <c:pt idx="2">
                  <c:v>28302</c:v>
                </c:pt>
                <c:pt idx="3">
                  <c:v>81433</c:v>
                </c:pt>
                <c:pt idx="4">
                  <c:v>69938</c:v>
                </c:pt>
                <c:pt idx="5">
                  <c:v>75790</c:v>
                </c:pt>
                <c:pt idx="6">
                  <c:v>68820</c:v>
                </c:pt>
                <c:pt idx="7">
                  <c:v>51448</c:v>
                </c:pt>
                <c:pt idx="8">
                  <c:v>37890</c:v>
                </c:pt>
                <c:pt idx="9">
                  <c:v>62068.000000000007</c:v>
                </c:pt>
                <c:pt idx="10">
                  <c:v>68985</c:v>
                </c:pt>
                <c:pt idx="11">
                  <c:v>62640.000000000007</c:v>
                </c:pt>
                <c:pt idx="12">
                  <c:v>57291</c:v>
                </c:pt>
                <c:pt idx="13">
                  <c:v>61892.999999999993</c:v>
                </c:pt>
                <c:pt idx="14">
                  <c:v>35235</c:v>
                </c:pt>
                <c:pt idx="15">
                  <c:v>37576</c:v>
                </c:pt>
                <c:pt idx="16">
                  <c:v>53570</c:v>
                </c:pt>
                <c:pt idx="17">
                  <c:v>65624</c:v>
                </c:pt>
                <c:pt idx="18">
                  <c:v>72732</c:v>
                </c:pt>
                <c:pt idx="19">
                  <c:v>67608</c:v>
                </c:pt>
                <c:pt idx="20">
                  <c:v>60156.000000000007</c:v>
                </c:pt>
                <c:pt idx="21">
                  <c:v>25632</c:v>
                </c:pt>
                <c:pt idx="22">
                  <c:v>49248</c:v>
                </c:pt>
                <c:pt idx="23">
                  <c:v>62640</c:v>
                </c:pt>
                <c:pt idx="24">
                  <c:v>56376</c:v>
                </c:pt>
                <c:pt idx="25">
                  <c:v>81554</c:v>
                </c:pt>
                <c:pt idx="26">
                  <c:v>61476</c:v>
                </c:pt>
                <c:pt idx="27">
                  <c:v>60143.999999999993</c:v>
                </c:pt>
                <c:pt idx="28">
                  <c:v>68159</c:v>
                </c:pt>
                <c:pt idx="29">
                  <c:v>35244</c:v>
                </c:pt>
                <c:pt idx="30">
                  <c:v>42129</c:v>
                </c:pt>
                <c:pt idx="31">
                  <c:v>67253</c:v>
                </c:pt>
                <c:pt idx="32">
                  <c:v>48048</c:v>
                </c:pt>
                <c:pt idx="33">
                  <c:v>69502</c:v>
                </c:pt>
                <c:pt idx="34">
                  <c:v>58343.999999999993</c:v>
                </c:pt>
                <c:pt idx="35">
                  <c:v>55900</c:v>
                </c:pt>
                <c:pt idx="36">
                  <c:v>33234</c:v>
                </c:pt>
                <c:pt idx="37">
                  <c:v>44200</c:v>
                </c:pt>
                <c:pt idx="38">
                  <c:v>34760</c:v>
                </c:pt>
                <c:pt idx="39">
                  <c:v>50752</c:v>
                </c:pt>
                <c:pt idx="40">
                  <c:v>71980</c:v>
                </c:pt>
                <c:pt idx="41">
                  <c:v>53301</c:v>
                </c:pt>
                <c:pt idx="42">
                  <c:v>49104</c:v>
                </c:pt>
                <c:pt idx="43">
                  <c:v>75262</c:v>
                </c:pt>
                <c:pt idx="44">
                  <c:v>40216</c:v>
                </c:pt>
                <c:pt idx="45">
                  <c:v>61672</c:v>
                </c:pt>
                <c:pt idx="46">
                  <c:v>71148</c:v>
                </c:pt>
                <c:pt idx="47">
                  <c:v>56278.127659574471</c:v>
                </c:pt>
              </c:numCache>
            </c:numRef>
          </c:xVal>
          <c:yVal>
            <c:numRef>
              <c:f>Selected_Model!$A$2:$A$49</c:f>
              <c:numCache>
                <c:formatCode>General</c:formatCode>
                <c:ptCount val="48"/>
                <c:pt idx="0">
                  <c:v>2.8981764834976764</c:v>
                </c:pt>
                <c:pt idx="1">
                  <c:v>3.2135177569963047</c:v>
                </c:pt>
                <c:pt idx="2">
                  <c:v>2.761927838420529</c:v>
                </c:pt>
                <c:pt idx="3">
                  <c:v>3.2942457161381182</c:v>
                </c:pt>
                <c:pt idx="4">
                  <c:v>3.0913151596972228</c:v>
                </c:pt>
                <c:pt idx="5">
                  <c:v>2.8337843746564788</c:v>
                </c:pt>
                <c:pt idx="6">
                  <c:v>2.9836262871245345</c:v>
                </c:pt>
                <c:pt idx="7">
                  <c:v>3.1917303933628562</c:v>
                </c:pt>
                <c:pt idx="8">
                  <c:v>2.932473764677153</c:v>
                </c:pt>
                <c:pt idx="9">
                  <c:v>2.8481891169913989</c:v>
                </c:pt>
                <c:pt idx="10">
                  <c:v>3.2237554536572413</c:v>
                </c:pt>
                <c:pt idx="11">
                  <c:v>2.9289076902439528</c:v>
                </c:pt>
                <c:pt idx="12">
                  <c:v>2.7084209001347128</c:v>
                </c:pt>
                <c:pt idx="13">
                  <c:v>2.8221680793680175</c:v>
                </c:pt>
                <c:pt idx="14">
                  <c:v>2.9020028913507296</c:v>
                </c:pt>
                <c:pt idx="15">
                  <c:v>2.9758911364017928</c:v>
                </c:pt>
                <c:pt idx="16">
                  <c:v>2.7315887651867388</c:v>
                </c:pt>
                <c:pt idx="17">
                  <c:v>2.9680157139936418</c:v>
                </c:pt>
                <c:pt idx="18">
                  <c:v>2.8750612633917001</c:v>
                </c:pt>
                <c:pt idx="19">
                  <c:v>3.0881360887005513</c:v>
                </c:pt>
                <c:pt idx="20">
                  <c:v>2.8704039052790269</c:v>
                </c:pt>
                <c:pt idx="21">
                  <c:v>2.6424645202421213</c:v>
                </c:pt>
                <c:pt idx="22">
                  <c:v>3.0849335749367159</c:v>
                </c:pt>
                <c:pt idx="23">
                  <c:v>2.9858753573083936</c:v>
                </c:pt>
                <c:pt idx="24">
                  <c:v>2.7185016888672742</c:v>
                </c:pt>
                <c:pt idx="25">
                  <c:v>3.2995072987004876</c:v>
                </c:pt>
                <c:pt idx="26">
                  <c:v>2.5340261060561349</c:v>
                </c:pt>
                <c:pt idx="27">
                  <c:v>3.0849335749367159</c:v>
                </c:pt>
                <c:pt idx="28">
                  <c:v>3.0182843084265309</c:v>
                </c:pt>
                <c:pt idx="29">
                  <c:v>2.842609239610562</c:v>
                </c:pt>
                <c:pt idx="30">
                  <c:v>2.5717088318086878</c:v>
                </c:pt>
                <c:pt idx="31">
                  <c:v>2.8773713458697738</c:v>
                </c:pt>
                <c:pt idx="32">
                  <c:v>3.030194785356751</c:v>
                </c:pt>
                <c:pt idx="33">
                  <c:v>2.965201701025912</c:v>
                </c:pt>
                <c:pt idx="34">
                  <c:v>2.8149131812750738</c:v>
                </c:pt>
                <c:pt idx="35">
                  <c:v>3.1044871113123951</c:v>
                </c:pt>
                <c:pt idx="36">
                  <c:v>2.9196010237841108</c:v>
                </c:pt>
                <c:pt idx="37">
                  <c:v>2.7528164311882715</c:v>
                </c:pt>
                <c:pt idx="38">
                  <c:v>2.9169800473203824</c:v>
                </c:pt>
                <c:pt idx="39">
                  <c:v>3.0610753236297916</c:v>
                </c:pt>
                <c:pt idx="40">
                  <c:v>2.9444826721501687</c:v>
                </c:pt>
                <c:pt idx="41">
                  <c:v>2.7339992865383871</c:v>
                </c:pt>
                <c:pt idx="42">
                  <c:v>2.9153998352122699</c:v>
                </c:pt>
                <c:pt idx="43">
                  <c:v>3.012837224705172</c:v>
                </c:pt>
                <c:pt idx="44">
                  <c:v>2.6580113966571126</c:v>
                </c:pt>
                <c:pt idx="45">
                  <c:v>2.7058637122839193</c:v>
                </c:pt>
                <c:pt idx="46">
                  <c:v>2.9289076902439528</c:v>
                </c:pt>
                <c:pt idx="47">
                  <c:v>2.9206026818876061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B7-4BD5-8FE5-AF39F8E223C4}"/>
            </c:ext>
          </c:extLst>
        </c:ser>
        <c:ser>
          <c:idx val="1"/>
          <c:order val="1"/>
          <c:tx>
            <c:v>Predicted Logged Y</c:v>
          </c:tx>
          <c:spPr>
            <a:ln w="19050">
              <a:noFill/>
            </a:ln>
          </c:spPr>
          <c:xVal>
            <c:numRef>
              <c:f>Selected_Model!$D$2:$D$49</c:f>
              <c:numCache>
                <c:formatCode>General</c:formatCode>
                <c:ptCount val="48"/>
                <c:pt idx="0">
                  <c:v>35854</c:v>
                </c:pt>
                <c:pt idx="1">
                  <c:v>62941.000000000007</c:v>
                </c:pt>
                <c:pt idx="2">
                  <c:v>28302</c:v>
                </c:pt>
                <c:pt idx="3">
                  <c:v>81433</c:v>
                </c:pt>
                <c:pt idx="4">
                  <c:v>69938</c:v>
                </c:pt>
                <c:pt idx="5">
                  <c:v>75790</c:v>
                </c:pt>
                <c:pt idx="6">
                  <c:v>68820</c:v>
                </c:pt>
                <c:pt idx="7">
                  <c:v>51448</c:v>
                </c:pt>
                <c:pt idx="8">
                  <c:v>37890</c:v>
                </c:pt>
                <c:pt idx="9">
                  <c:v>62068.000000000007</c:v>
                </c:pt>
                <c:pt idx="10">
                  <c:v>68985</c:v>
                </c:pt>
                <c:pt idx="11">
                  <c:v>62640.000000000007</c:v>
                </c:pt>
                <c:pt idx="12">
                  <c:v>57291</c:v>
                </c:pt>
                <c:pt idx="13">
                  <c:v>61892.999999999993</c:v>
                </c:pt>
                <c:pt idx="14">
                  <c:v>35235</c:v>
                </c:pt>
                <c:pt idx="15">
                  <c:v>37576</c:v>
                </c:pt>
                <c:pt idx="16">
                  <c:v>53570</c:v>
                </c:pt>
                <c:pt idx="17">
                  <c:v>65624</c:v>
                </c:pt>
                <c:pt idx="18">
                  <c:v>72732</c:v>
                </c:pt>
                <c:pt idx="19">
                  <c:v>67608</c:v>
                </c:pt>
                <c:pt idx="20">
                  <c:v>60156.000000000007</c:v>
                </c:pt>
                <c:pt idx="21">
                  <c:v>25632</c:v>
                </c:pt>
                <c:pt idx="22">
                  <c:v>49248</c:v>
                </c:pt>
                <c:pt idx="23">
                  <c:v>62640</c:v>
                </c:pt>
                <c:pt idx="24">
                  <c:v>56376</c:v>
                </c:pt>
                <c:pt idx="25">
                  <c:v>81554</c:v>
                </c:pt>
                <c:pt idx="26">
                  <c:v>61476</c:v>
                </c:pt>
                <c:pt idx="27">
                  <c:v>60143.999999999993</c:v>
                </c:pt>
                <c:pt idx="28">
                  <c:v>68159</c:v>
                </c:pt>
                <c:pt idx="29">
                  <c:v>35244</c:v>
                </c:pt>
                <c:pt idx="30">
                  <c:v>42129</c:v>
                </c:pt>
                <c:pt idx="31">
                  <c:v>67253</c:v>
                </c:pt>
                <c:pt idx="32">
                  <c:v>48048</c:v>
                </c:pt>
                <c:pt idx="33">
                  <c:v>69502</c:v>
                </c:pt>
                <c:pt idx="34">
                  <c:v>58343.999999999993</c:v>
                </c:pt>
                <c:pt idx="35">
                  <c:v>55900</c:v>
                </c:pt>
                <c:pt idx="36">
                  <c:v>33234</c:v>
                </c:pt>
                <c:pt idx="37">
                  <c:v>44200</c:v>
                </c:pt>
                <c:pt idx="38">
                  <c:v>34760</c:v>
                </c:pt>
                <c:pt idx="39">
                  <c:v>50752</c:v>
                </c:pt>
                <c:pt idx="40">
                  <c:v>71980</c:v>
                </c:pt>
                <c:pt idx="41">
                  <c:v>53301</c:v>
                </c:pt>
                <c:pt idx="42">
                  <c:v>49104</c:v>
                </c:pt>
                <c:pt idx="43">
                  <c:v>75262</c:v>
                </c:pt>
                <c:pt idx="44">
                  <c:v>40216</c:v>
                </c:pt>
                <c:pt idx="45">
                  <c:v>61672</c:v>
                </c:pt>
                <c:pt idx="46">
                  <c:v>71148</c:v>
                </c:pt>
                <c:pt idx="47">
                  <c:v>56278.127659574471</c:v>
                </c:pt>
              </c:numCache>
            </c:numRef>
          </c:xVal>
          <c:yVal>
            <c:numRef>
              <c:f>Excel_Output!$B$27:$B$74</c:f>
              <c:numCache>
                <c:formatCode>General</c:formatCode>
                <c:ptCount val="48"/>
                <c:pt idx="0">
                  <c:v>2.8729672964156707</c:v>
                </c:pt>
                <c:pt idx="1">
                  <c:v>3.1212939721193953</c:v>
                </c:pt>
                <c:pt idx="2">
                  <c:v>2.658589921788912</c:v>
                </c:pt>
                <c:pt idx="3">
                  <c:v>3.3026071246287003</c:v>
                </c:pt>
                <c:pt idx="4">
                  <c:v>3.0833872024215507</c:v>
                </c:pt>
                <c:pt idx="5">
                  <c:v>2.84172315542056</c:v>
                </c:pt>
                <c:pt idx="6">
                  <c:v>2.9161178273246979</c:v>
                </c:pt>
                <c:pt idx="7">
                  <c:v>3.1863993028429078</c:v>
                </c:pt>
                <c:pt idx="8">
                  <c:v>2.8743899964259256</c:v>
                </c:pt>
                <c:pt idx="9">
                  <c:v>2.8405928321612417</c:v>
                </c:pt>
                <c:pt idx="10">
                  <c:v>3.1059010510904148</c:v>
                </c:pt>
                <c:pt idx="11">
                  <c:v>2.8554879611330843</c:v>
                </c:pt>
                <c:pt idx="12">
                  <c:v>2.9098257855464764</c:v>
                </c:pt>
                <c:pt idx="13">
                  <c:v>2.8535495741501764</c:v>
                </c:pt>
                <c:pt idx="14">
                  <c:v>2.8683457599728053</c:v>
                </c:pt>
                <c:pt idx="15">
                  <c:v>3.0473225615312138</c:v>
                </c:pt>
                <c:pt idx="16">
                  <c:v>2.7214811635154685</c:v>
                </c:pt>
                <c:pt idx="17">
                  <c:v>3.053889795843681</c:v>
                </c:pt>
                <c:pt idx="18">
                  <c:v>2.9058828599948061</c:v>
                </c:pt>
                <c:pt idx="19">
                  <c:v>3.0324822111703007</c:v>
                </c:pt>
                <c:pt idx="20">
                  <c:v>2.9309528662240871</c:v>
                </c:pt>
                <c:pt idx="21">
                  <c:v>2.7279259692942062</c:v>
                </c:pt>
                <c:pt idx="22">
                  <c:v>3.0888636123158424</c:v>
                </c:pt>
                <c:pt idx="23">
                  <c:v>2.8877477447379318</c:v>
                </c:pt>
                <c:pt idx="24">
                  <c:v>2.8395381976050502</c:v>
                </c:pt>
                <c:pt idx="25">
                  <c:v>3.2125385425609303</c:v>
                </c:pt>
                <c:pt idx="26">
                  <c:v>2.6860446799417437</c:v>
                </c:pt>
                <c:pt idx="27">
                  <c:v>3.0745696885835496</c:v>
                </c:pt>
                <c:pt idx="28">
                  <c:v>3.1517505997653705</c:v>
                </c:pt>
                <c:pt idx="29">
                  <c:v>2.7874116218164042</c:v>
                </c:pt>
                <c:pt idx="30">
                  <c:v>2.6957206852960414</c:v>
                </c:pt>
                <c:pt idx="31">
                  <c:v>2.9138827017233955</c:v>
                </c:pt>
                <c:pt idx="32">
                  <c:v>2.9120657159884624</c:v>
                </c:pt>
                <c:pt idx="33">
                  <c:v>2.9770988682479032</c:v>
                </c:pt>
                <c:pt idx="34">
                  <c:v>2.8475518518515597</c:v>
                </c:pt>
                <c:pt idx="35">
                  <c:v>2.8440731780722355</c:v>
                </c:pt>
                <c:pt idx="36">
                  <c:v>2.8295359353340745</c:v>
                </c:pt>
                <c:pt idx="37">
                  <c:v>2.760191165103616</c:v>
                </c:pt>
                <c:pt idx="38">
                  <c:v>2.8588634185389163</c:v>
                </c:pt>
                <c:pt idx="39">
                  <c:v>3.0654910470992025</c:v>
                </c:pt>
                <c:pt idx="40">
                  <c:v>2.7948157734202104</c:v>
                </c:pt>
                <c:pt idx="41">
                  <c:v>2.6888994411295863</c:v>
                </c:pt>
                <c:pt idx="42">
                  <c:v>2.9798421785047311</c:v>
                </c:pt>
                <c:pt idx="43">
                  <c:v>2.9898709679175326</c:v>
                </c:pt>
                <c:pt idx="44">
                  <c:v>2.7553019456525902</c:v>
                </c:pt>
                <c:pt idx="45">
                  <c:v>2.9878863263089808</c:v>
                </c:pt>
                <c:pt idx="46">
                  <c:v>2.9276539701853554</c:v>
                </c:pt>
                <c:pt idx="47">
                  <c:v>2.9206026818876065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B7-4BD5-8FE5-AF39F8E22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094048"/>
        <c:axId val="1016094376"/>
      </c:scatterChart>
      <c:valAx>
        <c:axId val="101609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ed*wealth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6094376"/>
        <c:crosses val="autoZero"/>
        <c:crossBetween val="midCat"/>
      </c:valAx>
      <c:valAx>
        <c:axId val="1016094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Logged 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6094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255270</xdr:colOff>
      <xdr:row>0</xdr:row>
      <xdr:rowOff>179070</xdr:rowOff>
    </xdr:from>
    <xdr:to>
      <xdr:col>15</xdr:col>
      <xdr:colOff>255270</xdr:colOff>
      <xdr:row>10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06827B-BB2A-46DE-8A02-341505FCC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11</xdr:row>
      <xdr:rowOff>38100</xdr:rowOff>
    </xdr:from>
    <xdr:to>
      <xdr:col>15</xdr:col>
      <xdr:colOff>266700</xdr:colOff>
      <xdr:row>21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82A506-1E9C-4751-B1EA-5BCC5ECCE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274320</xdr:colOff>
      <xdr:row>21</xdr:row>
      <xdr:rowOff>68580</xdr:rowOff>
    </xdr:from>
    <xdr:to>
      <xdr:col>15</xdr:col>
      <xdr:colOff>274320</xdr:colOff>
      <xdr:row>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FC91BE-50C6-49B7-8697-6558071CC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0</xdr:rowOff>
    </xdr:from>
    <xdr:to>
      <xdr:col>21</xdr:col>
      <xdr:colOff>72390</xdr:colOff>
      <xdr:row>18</xdr:row>
      <xdr:rowOff>34290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12B88B-4D48-47CC-A8D1-CAAC5067E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" y="0"/>
          <a:ext cx="5760720" cy="35852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21</xdr:col>
      <xdr:colOff>72390</xdr:colOff>
      <xdr:row>36</xdr:row>
      <xdr:rowOff>120015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FA90B1-3CD9-4056-B4B2-046C0F974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" y="3657600"/>
          <a:ext cx="5760720" cy="36061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592455</xdr:colOff>
      <xdr:row>0</xdr:row>
      <xdr:rowOff>0</xdr:rowOff>
    </xdr:from>
    <xdr:to>
      <xdr:col>23</xdr:col>
      <xdr:colOff>592455</xdr:colOff>
      <xdr:row>17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35C564-ACDE-4E22-9640-A9A75E848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0365" y="0"/>
          <a:ext cx="5760720" cy="35852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419100</xdr:colOff>
      <xdr:row>18</xdr:row>
      <xdr:rowOff>118110</xdr:rowOff>
    </xdr:from>
    <xdr:to>
      <xdr:col>25</xdr:col>
      <xdr:colOff>419100</xdr:colOff>
      <xdr:row>37</xdr:row>
      <xdr:rowOff>51435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9FD7205-AF9B-4D60-8BAF-D9581D346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7170" y="3775710"/>
          <a:ext cx="5760720" cy="36061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A2" sqref="A2"/>
    </sheetView>
  </sheetViews>
  <sheetFormatPr defaultRowHeight="14.4" x14ac:dyDescent="0.55000000000000004"/>
  <cols>
    <col min="1" max="1" width="8.83984375" style="2"/>
  </cols>
  <sheetData>
    <row r="1" spans="1:9" ht="14.7" thickBot="1" x14ac:dyDescent="0.6">
      <c r="A1" s="9"/>
      <c r="B1" s="10"/>
      <c r="C1" s="10"/>
      <c r="D1" s="10"/>
      <c r="E1" s="10"/>
      <c r="F1" s="10"/>
      <c r="G1" s="10"/>
      <c r="H1" s="10"/>
      <c r="I1" s="10"/>
    </row>
    <row r="2" spans="1:9" x14ac:dyDescent="0.55000000000000004">
      <c r="A2" s="11" t="s">
        <v>24</v>
      </c>
      <c r="B2" s="12"/>
      <c r="C2" s="12"/>
      <c r="D2" s="12"/>
      <c r="E2" s="12"/>
      <c r="F2" s="12"/>
      <c r="G2" s="12"/>
      <c r="H2" s="12"/>
      <c r="I2" s="12"/>
    </row>
    <row r="3" spans="1:9" x14ac:dyDescent="0.55000000000000004">
      <c r="A3" s="2" t="s">
        <v>0</v>
      </c>
      <c r="B3" t="s">
        <v>25</v>
      </c>
    </row>
    <row r="4" spans="1:9" x14ac:dyDescent="0.55000000000000004">
      <c r="A4" s="2" t="s">
        <v>2</v>
      </c>
      <c r="B4" t="s">
        <v>26</v>
      </c>
    </row>
    <row r="5" spans="1:9" x14ac:dyDescent="0.55000000000000004">
      <c r="A5" s="2" t="s">
        <v>3</v>
      </c>
      <c r="B5" t="s">
        <v>27</v>
      </c>
    </row>
    <row r="6" spans="1:9" x14ac:dyDescent="0.55000000000000004">
      <c r="A6" s="2" t="s">
        <v>4</v>
      </c>
      <c r="B6" t="s">
        <v>28</v>
      </c>
    </row>
    <row r="7" spans="1:9" x14ac:dyDescent="0.55000000000000004">
      <c r="A7" s="2" t="s">
        <v>5</v>
      </c>
      <c r="B7" t="s">
        <v>29</v>
      </c>
    </row>
    <row r="8" spans="1:9" x14ac:dyDescent="0.55000000000000004">
      <c r="A8" s="2" t="s">
        <v>6</v>
      </c>
      <c r="B8" t="s">
        <v>30</v>
      </c>
    </row>
    <row r="9" spans="1:9" x14ac:dyDescent="0.55000000000000004">
      <c r="A9" s="2" t="s">
        <v>7</v>
      </c>
      <c r="B9" t="s">
        <v>31</v>
      </c>
    </row>
    <row r="10" spans="1:9" x14ac:dyDescent="0.55000000000000004">
      <c r="A10" s="2" t="s">
        <v>8</v>
      </c>
      <c r="B10" t="s">
        <v>32</v>
      </c>
    </row>
    <row r="11" spans="1:9" x14ac:dyDescent="0.55000000000000004">
      <c r="A11" s="2" t="s">
        <v>9</v>
      </c>
      <c r="B11" t="s">
        <v>33</v>
      </c>
    </row>
    <row r="12" spans="1:9" x14ac:dyDescent="0.55000000000000004">
      <c r="A12" s="2" t="s">
        <v>10</v>
      </c>
      <c r="B12" t="s">
        <v>34</v>
      </c>
    </row>
    <row r="13" spans="1:9" x14ac:dyDescent="0.55000000000000004">
      <c r="A13" s="2" t="s">
        <v>35</v>
      </c>
      <c r="B13" t="s">
        <v>36</v>
      </c>
    </row>
    <row r="14" spans="1:9" x14ac:dyDescent="0.55000000000000004">
      <c r="A14" s="2" t="s">
        <v>12</v>
      </c>
      <c r="B14" t="s">
        <v>37</v>
      </c>
    </row>
    <row r="15" spans="1:9" x14ac:dyDescent="0.55000000000000004">
      <c r="A15" s="2" t="s">
        <v>13</v>
      </c>
      <c r="B15" t="s">
        <v>38</v>
      </c>
    </row>
    <row r="16" spans="1:9" ht="14.7" thickBot="1" x14ac:dyDescent="0.6">
      <c r="A16" s="9" t="s">
        <v>14</v>
      </c>
      <c r="B16" s="10" t="s">
        <v>39</v>
      </c>
      <c r="C16" s="10"/>
      <c r="D16" s="10"/>
      <c r="E16" s="10"/>
      <c r="F16" s="10"/>
      <c r="G16" s="10"/>
      <c r="H16" s="10"/>
      <c r="I16" s="1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RowHeight="12.6" x14ac:dyDescent="0.45"/>
  <cols>
    <col min="1" max="1" width="18.89453125" style="117" bestFit="1" customWidth="1"/>
    <col min="2" max="2" width="9.62890625" style="117" bestFit="1" customWidth="1"/>
    <col min="3" max="3" width="11.578125" style="117" bestFit="1" customWidth="1"/>
    <col min="4" max="4" width="9.89453125" style="117" bestFit="1" customWidth="1"/>
    <col min="5" max="5" width="10.1015625" style="117" bestFit="1" customWidth="1"/>
    <col min="6" max="6" width="14.3671875" style="117" bestFit="1" customWidth="1"/>
    <col min="7" max="7" width="8.734375" style="117" bestFit="1" customWidth="1"/>
    <col min="8" max="16384" width="8.83984375" style="117"/>
  </cols>
  <sheetData>
    <row r="1" spans="1:7" x14ac:dyDescent="0.45">
      <c r="A1" s="117" t="s">
        <v>53</v>
      </c>
    </row>
    <row r="2" spans="1:7" ht="12.9" thickBot="1" x14ac:dyDescent="0.5"/>
    <row r="3" spans="1:7" x14ac:dyDescent="0.45">
      <c r="A3" s="157" t="s">
        <v>54</v>
      </c>
      <c r="B3" s="158"/>
      <c r="D3" s="125"/>
      <c r="E3" s="126" t="s">
        <v>65</v>
      </c>
    </row>
    <row r="4" spans="1:7" x14ac:dyDescent="0.45">
      <c r="A4" s="127" t="s">
        <v>55</v>
      </c>
      <c r="B4" s="128">
        <v>0.84352366308332094</v>
      </c>
      <c r="D4" s="127" t="s">
        <v>61</v>
      </c>
      <c r="E4" s="129">
        <v>3</v>
      </c>
    </row>
    <row r="5" spans="1:7" x14ac:dyDescent="0.45">
      <c r="A5" s="127" t="s">
        <v>56</v>
      </c>
      <c r="B5" s="128">
        <v>0.71153217018150394</v>
      </c>
      <c r="D5" s="127" t="s">
        <v>62</v>
      </c>
      <c r="E5" s="129">
        <v>44</v>
      </c>
    </row>
    <row r="6" spans="1:7" ht="12.9" thickBot="1" x14ac:dyDescent="0.5">
      <c r="A6" s="127" t="s">
        <v>57</v>
      </c>
      <c r="B6" s="128">
        <v>0.6918639090575156</v>
      </c>
      <c r="D6" s="130" t="s">
        <v>63</v>
      </c>
      <c r="E6" s="131">
        <v>47</v>
      </c>
    </row>
    <row r="7" spans="1:7" x14ac:dyDescent="0.45">
      <c r="A7" s="127" t="s">
        <v>58</v>
      </c>
      <c r="B7" s="128">
        <v>9.8037020525068144E-2</v>
      </c>
    </row>
    <row r="8" spans="1:7" ht="12.9" thickBot="1" x14ac:dyDescent="0.5">
      <c r="A8" s="130" t="s">
        <v>59</v>
      </c>
      <c r="B8" s="131">
        <v>48</v>
      </c>
    </row>
    <row r="9" spans="1:7" ht="12.9" thickBot="1" x14ac:dyDescent="0.5"/>
    <row r="10" spans="1:7" x14ac:dyDescent="0.45">
      <c r="A10" s="132"/>
      <c r="B10" s="133" t="s">
        <v>104</v>
      </c>
      <c r="C10" s="133" t="s">
        <v>2</v>
      </c>
      <c r="D10" s="133" t="s">
        <v>49</v>
      </c>
      <c r="E10" s="133" t="s">
        <v>42</v>
      </c>
      <c r="F10" s="162" t="s">
        <v>79</v>
      </c>
      <c r="G10" s="164" t="s">
        <v>193</v>
      </c>
    </row>
    <row r="11" spans="1:7" x14ac:dyDescent="0.45">
      <c r="A11" s="134" t="s">
        <v>70</v>
      </c>
      <c r="B11" s="135">
        <v>2.0285823724882102</v>
      </c>
      <c r="C11" s="135">
        <v>-5.2952286596306596E-2</v>
      </c>
      <c r="D11" s="135">
        <v>5.8146702395820296E-3</v>
      </c>
      <c r="E11" s="135">
        <v>7.5663358430889456E-6</v>
      </c>
      <c r="F11" s="163"/>
      <c r="G11" s="165"/>
    </row>
    <row r="12" spans="1:7" ht="12.9" thickBot="1" x14ac:dyDescent="0.5">
      <c r="A12" s="136" t="s">
        <v>197</v>
      </c>
      <c r="B12" s="137">
        <v>1</v>
      </c>
      <c r="C12" s="137">
        <v>16</v>
      </c>
      <c r="D12" s="137">
        <v>432</v>
      </c>
      <c r="E12" s="137">
        <v>82680</v>
      </c>
      <c r="F12" s="138">
        <f>SUMPRODUCT(B12:E12,B11:E11)</f>
        <v>4.3188679779533352</v>
      </c>
      <c r="G12" s="139">
        <f>10^F12</f>
        <v>20838.573108571727</v>
      </c>
    </row>
    <row r="13" spans="1:7" ht="12.9" thickBot="1" x14ac:dyDescent="0.5">
      <c r="A13" s="116"/>
      <c r="B13" s="116"/>
      <c r="C13" s="116"/>
      <c r="D13" s="116"/>
      <c r="E13" s="116"/>
      <c r="F13" s="116"/>
      <c r="G13" s="116"/>
    </row>
    <row r="14" spans="1:7" x14ac:dyDescent="0.45">
      <c r="A14" s="168"/>
      <c r="B14" s="166"/>
      <c r="C14" s="166"/>
      <c r="D14" s="166" t="s">
        <v>210</v>
      </c>
      <c r="E14" s="167"/>
    </row>
    <row r="15" spans="1:7" ht="25.2" x14ac:dyDescent="0.45">
      <c r="A15" s="119" t="s">
        <v>205</v>
      </c>
      <c r="B15" s="120" t="s">
        <v>206</v>
      </c>
      <c r="C15" s="120" t="s">
        <v>207</v>
      </c>
      <c r="D15" s="120" t="s">
        <v>208</v>
      </c>
      <c r="E15" s="121" t="s">
        <v>209</v>
      </c>
      <c r="F15" s="118"/>
      <c r="G15" s="118"/>
    </row>
    <row r="16" spans="1:7" ht="12.9" thickBot="1" x14ac:dyDescent="0.5">
      <c r="A16" s="122">
        <f>TINV(0.05, E5)</f>
        <v>2.0153675744437649</v>
      </c>
      <c r="B16" s="123">
        <f>B7</f>
        <v>9.8037020525068144E-2</v>
      </c>
      <c r="C16" s="123">
        <f>A16*B16</f>
        <v>0.19758063226130018</v>
      </c>
      <c r="D16" s="123">
        <f>F12+C16</f>
        <v>4.5164486102146357</v>
      </c>
      <c r="E16" s="124">
        <f>F12-C16</f>
        <v>4.1212873456920347</v>
      </c>
    </row>
    <row r="17" spans="1:4" ht="12.9" thickBot="1" x14ac:dyDescent="0.5"/>
    <row r="18" spans="1:4" ht="14.4" customHeight="1" x14ac:dyDescent="0.45">
      <c r="A18" s="159" t="s">
        <v>210</v>
      </c>
      <c r="B18" s="140" t="s">
        <v>215</v>
      </c>
      <c r="C18" s="140" t="s">
        <v>213</v>
      </c>
      <c r="D18" s="141" t="s">
        <v>214</v>
      </c>
    </row>
    <row r="19" spans="1:4" x14ac:dyDescent="0.45">
      <c r="A19" s="160"/>
      <c r="B19" s="142" t="s">
        <v>211</v>
      </c>
      <c r="C19" s="143">
        <f>D16</f>
        <v>4.5164486102146357</v>
      </c>
      <c r="D19" s="144">
        <f>10^C19</f>
        <v>32843.437857588178</v>
      </c>
    </row>
    <row r="20" spans="1:4" ht="12.9" thickBot="1" x14ac:dyDescent="0.5">
      <c r="A20" s="161"/>
      <c r="B20" s="145" t="s">
        <v>212</v>
      </c>
      <c r="C20" s="146">
        <f>E16</f>
        <v>4.1212873456920347</v>
      </c>
      <c r="D20" s="147">
        <f>10^C20</f>
        <v>13221.701427366283</v>
      </c>
    </row>
  </sheetData>
  <mergeCells count="6">
    <mergeCell ref="A3:B3"/>
    <mergeCell ref="A18:A20"/>
    <mergeCell ref="F10:F11"/>
    <mergeCell ref="G10:G11"/>
    <mergeCell ref="D14:E14"/>
    <mergeCell ref="A14:C1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A14" sqref="A14"/>
    </sheetView>
  </sheetViews>
  <sheetFormatPr defaultRowHeight="14.4" x14ac:dyDescent="0.55000000000000004"/>
  <cols>
    <col min="1" max="1" width="9.3125" customWidth="1"/>
    <col min="2" max="2" width="9.3671875" customWidth="1"/>
    <col min="3" max="3" width="21.68359375" customWidth="1"/>
    <col min="4" max="4" width="15.5234375" customWidth="1"/>
    <col min="5" max="5" width="3.83984375" customWidth="1"/>
  </cols>
  <sheetData>
    <row r="1" spans="1:15" ht="14.7" thickBot="1" x14ac:dyDescent="0.6">
      <c r="A1" s="75" t="s">
        <v>2</v>
      </c>
      <c r="B1" s="75" t="s">
        <v>3</v>
      </c>
      <c r="C1" s="75" t="s">
        <v>4</v>
      </c>
      <c r="D1" s="75" t="s">
        <v>5</v>
      </c>
      <c r="E1" s="75" t="s">
        <v>6</v>
      </c>
      <c r="F1" s="75" t="s">
        <v>7</v>
      </c>
      <c r="G1" s="75" t="s">
        <v>8</v>
      </c>
      <c r="H1" s="75" t="s">
        <v>9</v>
      </c>
      <c r="I1" s="75" t="s">
        <v>10</v>
      </c>
      <c r="J1" s="75" t="s">
        <v>11</v>
      </c>
      <c r="K1" s="75" t="s">
        <v>12</v>
      </c>
      <c r="L1" s="75" t="s">
        <v>13</v>
      </c>
      <c r="M1" s="75" t="s">
        <v>14</v>
      </c>
      <c r="N1" s="4" t="s">
        <v>42</v>
      </c>
      <c r="O1" s="4" t="s">
        <v>181</v>
      </c>
    </row>
    <row r="2" spans="1:15" x14ac:dyDescent="0.55000000000000004">
      <c r="A2" s="8">
        <v>16</v>
      </c>
      <c r="B2" s="8">
        <v>15</v>
      </c>
      <c r="C2" s="8">
        <v>6890</v>
      </c>
      <c r="D2" s="8">
        <v>0.01</v>
      </c>
      <c r="E2" s="8">
        <v>168</v>
      </c>
      <c r="F2" s="8">
        <v>12</v>
      </c>
      <c r="G2" s="8">
        <v>0.14000000000000001</v>
      </c>
      <c r="H2" s="8">
        <v>5</v>
      </c>
      <c r="I2" s="8">
        <v>0.6</v>
      </c>
      <c r="J2" s="8">
        <v>107</v>
      </c>
      <c r="K2" s="8">
        <v>27</v>
      </c>
      <c r="L2" s="8">
        <v>44</v>
      </c>
      <c r="M2" s="8">
        <v>17</v>
      </c>
      <c r="N2">
        <f>F2*C2</f>
        <v>82680</v>
      </c>
      <c r="O2">
        <f>A2*K2</f>
        <v>432</v>
      </c>
    </row>
    <row r="4" spans="1:15" ht="22.8" x14ac:dyDescent="0.55000000000000004">
      <c r="A4" s="29" t="s">
        <v>182</v>
      </c>
    </row>
    <row r="5" spans="1:15" ht="19.2" x14ac:dyDescent="0.55000000000000004">
      <c r="A5" s="30" t="s">
        <v>105</v>
      </c>
    </row>
    <row r="6" spans="1:15" ht="14.7" x14ac:dyDescent="0.55000000000000004">
      <c r="A6" s="33" t="s">
        <v>1</v>
      </c>
      <c r="B6" s="33" t="s">
        <v>106</v>
      </c>
      <c r="C6" s="33" t="s">
        <v>132</v>
      </c>
    </row>
    <row r="7" spans="1:15" ht="19.2" x14ac:dyDescent="0.55000000000000004">
      <c r="A7" s="30" t="s">
        <v>183</v>
      </c>
    </row>
    <row r="8" spans="1:15" ht="15.3" thickBot="1" x14ac:dyDescent="0.7">
      <c r="A8" s="31" t="s">
        <v>184</v>
      </c>
      <c r="B8" s="32" t="s">
        <v>185</v>
      </c>
    </row>
    <row r="9" spans="1:15" ht="14.7" x14ac:dyDescent="0.55000000000000004">
      <c r="A9" s="33" t="s">
        <v>2</v>
      </c>
      <c r="B9" s="34">
        <v>16</v>
      </c>
    </row>
    <row r="10" spans="1:15" ht="14.7" x14ac:dyDescent="0.55000000000000004">
      <c r="A10" s="33" t="s">
        <v>49</v>
      </c>
      <c r="B10" s="34">
        <v>432</v>
      </c>
    </row>
    <row r="11" spans="1:15" ht="14.7" x14ac:dyDescent="0.55000000000000004">
      <c r="A11" s="33" t="s">
        <v>42</v>
      </c>
      <c r="B11" s="34">
        <v>82680</v>
      </c>
    </row>
    <row r="12" spans="1:15" ht="19.2" x14ac:dyDescent="0.55000000000000004">
      <c r="A12" s="30" t="s">
        <v>186</v>
      </c>
    </row>
    <row r="13" spans="1:15" ht="15.3" thickBot="1" x14ac:dyDescent="0.7">
      <c r="A13" s="32" t="s">
        <v>109</v>
      </c>
      <c r="B13" s="32" t="s">
        <v>110</v>
      </c>
      <c r="C13" s="38" t="s">
        <v>101</v>
      </c>
      <c r="D13" s="38" t="s">
        <v>187</v>
      </c>
      <c r="E13" s="31"/>
    </row>
    <row r="14" spans="1:15" ht="14.7" x14ac:dyDescent="0.55000000000000004">
      <c r="A14" s="76">
        <v>5.6609800000000003</v>
      </c>
      <c r="B14" s="34">
        <v>0.40639500000000001</v>
      </c>
      <c r="C14" s="39" t="s">
        <v>188</v>
      </c>
      <c r="D14" s="39" t="s">
        <v>189</v>
      </c>
      <c r="E14" s="33" t="s">
        <v>190</v>
      </c>
    </row>
    <row r="15" spans="1:15" x14ac:dyDescent="0.55000000000000004">
      <c r="A15" s="40" t="s">
        <v>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topLeftCell="A21" workbookViewId="0">
      <selection activeCell="A27" sqref="A27"/>
    </sheetView>
  </sheetViews>
  <sheetFormatPr defaultRowHeight="14.4" x14ac:dyDescent="0.55000000000000004"/>
  <sheetData>
    <row r="1" spans="1:23" x14ac:dyDescent="0.55000000000000004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</row>
    <row r="2" spans="1:23" x14ac:dyDescent="0.55000000000000004">
      <c r="A2" s="5">
        <v>791</v>
      </c>
      <c r="B2">
        <f t="shared" ref="B2:B48" si="0">LOG(A2)</f>
        <v>2.8981764834976764</v>
      </c>
      <c r="C2" s="6">
        <v>5.8</v>
      </c>
      <c r="D2" s="6">
        <v>5.6</v>
      </c>
      <c r="E2" s="6">
        <v>3940</v>
      </c>
      <c r="F2" s="6">
        <v>8.4601999999999997E-2</v>
      </c>
      <c r="G2" s="6">
        <v>33</v>
      </c>
      <c r="H2" s="6">
        <v>9.1</v>
      </c>
      <c r="I2" s="6">
        <v>0.108</v>
      </c>
      <c r="J2" s="6">
        <v>4.0999999999999996</v>
      </c>
      <c r="K2" s="6">
        <v>0.51</v>
      </c>
      <c r="L2" s="6">
        <v>95</v>
      </c>
      <c r="M2" s="6">
        <v>26.1</v>
      </c>
      <c r="N2" s="6">
        <v>26.2011</v>
      </c>
      <c r="O2" s="6">
        <v>15.1</v>
      </c>
      <c r="P2">
        <f>C2-C$49</f>
        <v>-2.700000000000002</v>
      </c>
      <c r="Q2">
        <f>D2-D$49</f>
        <v>-2.4234042553191504</v>
      </c>
      <c r="R2">
        <f>H2-H$49</f>
        <v>-1.4638297872340402</v>
      </c>
      <c r="S2">
        <f>E2-E$49</f>
        <v>-1313.8297872340427</v>
      </c>
      <c r="T2">
        <f>M2-M$49</f>
        <v>6.7000000000000064</v>
      </c>
      <c r="U2">
        <f>R2*S2</f>
        <v>1923.223177908553</v>
      </c>
      <c r="V2">
        <f>P2*T2</f>
        <v>-18.090000000000032</v>
      </c>
      <c r="W2">
        <f>Q2*T2</f>
        <v>-16.236808510638323</v>
      </c>
    </row>
    <row r="3" spans="1:23" x14ac:dyDescent="0.55000000000000004">
      <c r="A3" s="5">
        <v>1635</v>
      </c>
      <c r="B3">
        <f t="shared" si="0"/>
        <v>3.2135177569963047</v>
      </c>
      <c r="C3" s="6">
        <v>10.3</v>
      </c>
      <c r="D3" s="6">
        <v>9.5</v>
      </c>
      <c r="E3" s="6">
        <v>5570</v>
      </c>
      <c r="F3" s="6">
        <v>2.9599E-2</v>
      </c>
      <c r="G3" s="6">
        <v>13</v>
      </c>
      <c r="H3" s="6">
        <v>11.3</v>
      </c>
      <c r="I3" s="6">
        <v>9.6000000000000002E-2</v>
      </c>
      <c r="J3" s="6">
        <v>3.6</v>
      </c>
      <c r="K3" s="6">
        <v>0.58299999999999996</v>
      </c>
      <c r="L3" s="6">
        <v>101.2</v>
      </c>
      <c r="M3" s="6">
        <v>19.399999999999999</v>
      </c>
      <c r="N3" s="6">
        <v>25.299900000000001</v>
      </c>
      <c r="O3" s="6">
        <v>14.3</v>
      </c>
      <c r="P3">
        <f t="shared" ref="P3:Q48" si="1">C3-C$49</f>
        <v>1.7999999999999989</v>
      </c>
      <c r="Q3">
        <f t="shared" si="1"/>
        <v>1.47659574468085</v>
      </c>
      <c r="R3">
        <f t="shared" ref="R3:R48" si="2">H3-H$49</f>
        <v>0.73617021276596084</v>
      </c>
      <c r="S3">
        <f t="shared" ref="S3:S48" si="3">E3-E$49</f>
        <v>316.17021276595733</v>
      </c>
      <c r="T3">
        <f t="shared" ref="T3:T48" si="4">M3-M$49</f>
        <v>0</v>
      </c>
      <c r="U3">
        <f t="shared" ref="U3:U48" si="5">R3*S3</f>
        <v>232.75509280217392</v>
      </c>
      <c r="V3">
        <f t="shared" ref="V3:V48" si="6">P3*T3</f>
        <v>0</v>
      </c>
      <c r="W3">
        <f t="shared" ref="W3:W48" si="7">Q3*T3</f>
        <v>0</v>
      </c>
    </row>
    <row r="4" spans="1:23" x14ac:dyDescent="0.55000000000000004">
      <c r="A4" s="5">
        <v>578</v>
      </c>
      <c r="B4">
        <f t="shared" si="0"/>
        <v>2.761927838420529</v>
      </c>
      <c r="C4" s="6">
        <v>4.5</v>
      </c>
      <c r="D4" s="6">
        <v>4.4000000000000004</v>
      </c>
      <c r="E4" s="6">
        <v>3180</v>
      </c>
      <c r="F4" s="6">
        <v>8.3401000000000003E-2</v>
      </c>
      <c r="G4" s="6">
        <v>18</v>
      </c>
      <c r="H4" s="6">
        <v>8.9</v>
      </c>
      <c r="I4" s="6">
        <v>9.4E-2</v>
      </c>
      <c r="J4" s="6">
        <v>3.3</v>
      </c>
      <c r="K4" s="6">
        <v>0.53300000000000003</v>
      </c>
      <c r="L4" s="6">
        <v>96.9</v>
      </c>
      <c r="M4" s="6">
        <v>25</v>
      </c>
      <c r="N4" s="6">
        <v>24.300599999999999</v>
      </c>
      <c r="O4" s="6">
        <v>14.2</v>
      </c>
      <c r="P4">
        <f t="shared" si="1"/>
        <v>-4.0000000000000018</v>
      </c>
      <c r="Q4">
        <f t="shared" si="1"/>
        <v>-3.6234042553191497</v>
      </c>
      <c r="R4">
        <f t="shared" si="2"/>
        <v>-1.6638297872340395</v>
      </c>
      <c r="S4">
        <f t="shared" si="3"/>
        <v>-2073.8297872340427</v>
      </c>
      <c r="T4">
        <f t="shared" si="4"/>
        <v>5.600000000000005</v>
      </c>
      <c r="U4">
        <f t="shared" si="5"/>
        <v>3450.4997736532305</v>
      </c>
      <c r="V4">
        <f t="shared" si="6"/>
        <v>-22.400000000000031</v>
      </c>
      <c r="W4">
        <f t="shared" si="7"/>
        <v>-20.291063829787255</v>
      </c>
    </row>
    <row r="5" spans="1:23" x14ac:dyDescent="0.55000000000000004">
      <c r="A5" s="5">
        <v>1969</v>
      </c>
      <c r="B5">
        <f t="shared" si="0"/>
        <v>3.2942457161381182</v>
      </c>
      <c r="C5" s="6">
        <v>14.9</v>
      </c>
      <c r="D5" s="6">
        <v>14.1</v>
      </c>
      <c r="E5" s="6">
        <v>6730</v>
      </c>
      <c r="F5" s="6">
        <v>1.5800999999999999E-2</v>
      </c>
      <c r="G5" s="6">
        <v>157</v>
      </c>
      <c r="H5" s="6">
        <v>12.1</v>
      </c>
      <c r="I5" s="6">
        <v>0.10199999999999999</v>
      </c>
      <c r="J5" s="6">
        <v>3.9</v>
      </c>
      <c r="K5" s="6">
        <v>0.57699999999999996</v>
      </c>
      <c r="L5" s="6">
        <v>99.4</v>
      </c>
      <c r="M5" s="6">
        <v>16.7</v>
      </c>
      <c r="N5" s="6">
        <v>29.901199999999999</v>
      </c>
      <c r="O5" s="6">
        <v>13.6</v>
      </c>
      <c r="P5">
        <f t="shared" si="1"/>
        <v>6.3999999999999986</v>
      </c>
      <c r="Q5">
        <f t="shared" si="1"/>
        <v>6.0765957446808496</v>
      </c>
      <c r="R5">
        <f t="shared" si="2"/>
        <v>1.5361702127659598</v>
      </c>
      <c r="S5">
        <f t="shared" si="3"/>
        <v>1476.1702127659573</v>
      </c>
      <c r="T5">
        <f t="shared" si="4"/>
        <v>-2.6999999999999957</v>
      </c>
      <c r="U5">
        <f t="shared" si="5"/>
        <v>2267.6487098234529</v>
      </c>
      <c r="V5">
        <f t="shared" si="6"/>
        <v>-17.279999999999969</v>
      </c>
      <c r="W5">
        <f t="shared" si="7"/>
        <v>-16.406808510638268</v>
      </c>
    </row>
    <row r="6" spans="1:23" x14ac:dyDescent="0.55000000000000004">
      <c r="A6" s="5">
        <v>1234</v>
      </c>
      <c r="B6">
        <f t="shared" si="0"/>
        <v>3.0913151596972228</v>
      </c>
      <c r="C6" s="6">
        <v>10.9</v>
      </c>
      <c r="D6" s="6">
        <v>10.1</v>
      </c>
      <c r="E6" s="6">
        <v>5780</v>
      </c>
      <c r="F6" s="6">
        <v>4.1398999999999998E-2</v>
      </c>
      <c r="G6" s="6">
        <v>18</v>
      </c>
      <c r="H6" s="6">
        <v>12.1</v>
      </c>
      <c r="I6" s="6">
        <v>9.0999999999999998E-2</v>
      </c>
      <c r="J6" s="6">
        <v>2</v>
      </c>
      <c r="K6" s="6">
        <v>0.59099999999999997</v>
      </c>
      <c r="L6" s="6">
        <v>98.5</v>
      </c>
      <c r="M6" s="6">
        <v>17.399999999999999</v>
      </c>
      <c r="N6" s="6">
        <v>21.299800000000001</v>
      </c>
      <c r="O6" s="6">
        <v>14.1</v>
      </c>
      <c r="P6">
        <f t="shared" si="1"/>
        <v>2.3999999999999986</v>
      </c>
      <c r="Q6">
        <f t="shared" si="1"/>
        <v>2.0765957446808496</v>
      </c>
      <c r="R6">
        <f t="shared" si="2"/>
        <v>1.5361702127659598</v>
      </c>
      <c r="S6">
        <f t="shared" si="3"/>
        <v>526.17021276595733</v>
      </c>
      <c r="T6">
        <f t="shared" si="4"/>
        <v>-1.9999999999999964</v>
      </c>
      <c r="U6">
        <f t="shared" si="5"/>
        <v>808.28700769579098</v>
      </c>
      <c r="V6">
        <f t="shared" si="6"/>
        <v>-4.7999999999999883</v>
      </c>
      <c r="W6">
        <f t="shared" si="7"/>
        <v>-4.1531914893616921</v>
      </c>
    </row>
    <row r="7" spans="1:23" x14ac:dyDescent="0.55000000000000004">
      <c r="A7" s="5">
        <v>682</v>
      </c>
      <c r="B7">
        <f t="shared" si="0"/>
        <v>2.8337843746564788</v>
      </c>
      <c r="C7" s="6">
        <v>11.8</v>
      </c>
      <c r="D7" s="6">
        <v>11.5</v>
      </c>
      <c r="E7" s="6">
        <v>6890</v>
      </c>
      <c r="F7" s="6">
        <v>3.4201000000000002E-2</v>
      </c>
      <c r="G7" s="6">
        <v>25</v>
      </c>
      <c r="H7" s="6">
        <v>11</v>
      </c>
      <c r="I7" s="6">
        <v>8.4000000000000005E-2</v>
      </c>
      <c r="J7" s="6">
        <v>2.9</v>
      </c>
      <c r="K7" s="6">
        <v>0.54700000000000004</v>
      </c>
      <c r="L7" s="6">
        <v>96.4</v>
      </c>
      <c r="M7" s="6">
        <v>12.6</v>
      </c>
      <c r="N7" s="6">
        <v>20.999500000000001</v>
      </c>
      <c r="O7" s="6">
        <v>12.1</v>
      </c>
      <c r="P7">
        <f t="shared" si="1"/>
        <v>3.2999999999999989</v>
      </c>
      <c r="Q7">
        <f t="shared" si="1"/>
        <v>3.47659574468085</v>
      </c>
      <c r="R7">
        <f t="shared" si="2"/>
        <v>0.43617021276596013</v>
      </c>
      <c r="S7">
        <f t="shared" si="3"/>
        <v>1636.1702127659573</v>
      </c>
      <c r="T7">
        <f t="shared" si="4"/>
        <v>-6.7999999999999954</v>
      </c>
      <c r="U7">
        <f t="shared" si="5"/>
        <v>713.64870982345383</v>
      </c>
      <c r="V7">
        <f t="shared" si="6"/>
        <v>-22.439999999999976</v>
      </c>
      <c r="W7">
        <f t="shared" si="7"/>
        <v>-23.640851063829764</v>
      </c>
    </row>
    <row r="8" spans="1:23" x14ac:dyDescent="0.55000000000000004">
      <c r="A8" s="5">
        <v>963</v>
      </c>
      <c r="B8">
        <f t="shared" si="0"/>
        <v>2.9836262871245345</v>
      </c>
      <c r="C8" s="6">
        <v>8.1999999999999993</v>
      </c>
      <c r="D8" s="6">
        <v>7.9</v>
      </c>
      <c r="E8" s="6">
        <v>6200</v>
      </c>
      <c r="F8" s="6">
        <v>4.2099999999999999E-2</v>
      </c>
      <c r="G8" s="6">
        <v>4</v>
      </c>
      <c r="H8" s="6">
        <v>11.1</v>
      </c>
      <c r="I8" s="6">
        <v>9.7000000000000003E-2</v>
      </c>
      <c r="J8" s="6">
        <v>3.8</v>
      </c>
      <c r="K8" s="6">
        <v>0.51900000000000002</v>
      </c>
      <c r="L8" s="6">
        <v>98.2</v>
      </c>
      <c r="M8" s="6">
        <v>16.8</v>
      </c>
      <c r="N8" s="6">
        <v>20.699300000000001</v>
      </c>
      <c r="O8" s="6">
        <v>12.7</v>
      </c>
      <c r="P8">
        <f t="shared" si="1"/>
        <v>-0.30000000000000249</v>
      </c>
      <c r="Q8">
        <f t="shared" si="1"/>
        <v>-0.12340425531914967</v>
      </c>
      <c r="R8">
        <f t="shared" si="2"/>
        <v>0.53617021276595977</v>
      </c>
      <c r="S8">
        <f t="shared" si="3"/>
        <v>946.17021276595733</v>
      </c>
      <c r="T8">
        <f t="shared" si="4"/>
        <v>-2.5999999999999943</v>
      </c>
      <c r="U8">
        <f t="shared" si="5"/>
        <v>507.30828429153678</v>
      </c>
      <c r="V8">
        <f t="shared" si="6"/>
        <v>0.7800000000000048</v>
      </c>
      <c r="W8">
        <f t="shared" si="7"/>
        <v>0.32085106382978845</v>
      </c>
    </row>
    <row r="9" spans="1:23" x14ac:dyDescent="0.55000000000000004">
      <c r="A9" s="5">
        <v>1555</v>
      </c>
      <c r="B9">
        <f t="shared" si="0"/>
        <v>3.1917303933628562</v>
      </c>
      <c r="C9" s="6">
        <v>11.5</v>
      </c>
      <c r="D9" s="6">
        <v>10.9</v>
      </c>
      <c r="E9" s="6">
        <v>4720</v>
      </c>
      <c r="F9" s="6">
        <v>4.0099000000000003E-2</v>
      </c>
      <c r="G9" s="6">
        <v>50</v>
      </c>
      <c r="H9" s="6">
        <v>10.9</v>
      </c>
      <c r="I9" s="6">
        <v>7.9000000000000001E-2</v>
      </c>
      <c r="J9" s="6">
        <v>3.5</v>
      </c>
      <c r="K9" s="6">
        <v>0.54200000000000004</v>
      </c>
      <c r="L9" s="6">
        <v>96.9</v>
      </c>
      <c r="M9" s="6">
        <v>20.6</v>
      </c>
      <c r="N9" s="6">
        <v>24.598800000000001</v>
      </c>
      <c r="O9" s="6">
        <v>13.1</v>
      </c>
      <c r="P9">
        <f t="shared" si="1"/>
        <v>2.9999999999999982</v>
      </c>
      <c r="Q9">
        <f t="shared" si="1"/>
        <v>2.8765957446808503</v>
      </c>
      <c r="R9">
        <f t="shared" si="2"/>
        <v>0.33617021276596049</v>
      </c>
      <c r="S9">
        <f t="shared" si="3"/>
        <v>-533.82978723404267</v>
      </c>
      <c r="T9">
        <f t="shared" si="4"/>
        <v>1.2000000000000064</v>
      </c>
      <c r="U9">
        <f t="shared" si="5"/>
        <v>-179.45767315527553</v>
      </c>
      <c r="V9">
        <f t="shared" si="6"/>
        <v>3.600000000000017</v>
      </c>
      <c r="W9">
        <f t="shared" si="7"/>
        <v>3.451914893617039</v>
      </c>
    </row>
    <row r="10" spans="1:23" x14ac:dyDescent="0.55000000000000004">
      <c r="A10" s="5">
        <v>856</v>
      </c>
      <c r="B10">
        <f t="shared" si="0"/>
        <v>2.932473764677153</v>
      </c>
      <c r="C10" s="6">
        <v>6.5</v>
      </c>
      <c r="D10" s="6">
        <v>6.2</v>
      </c>
      <c r="E10" s="6">
        <v>4210</v>
      </c>
      <c r="F10" s="6">
        <v>7.1696999999999997E-2</v>
      </c>
      <c r="G10" s="6">
        <v>39</v>
      </c>
      <c r="H10" s="6">
        <v>9</v>
      </c>
      <c r="I10" s="6">
        <v>8.1000000000000003E-2</v>
      </c>
      <c r="J10" s="6">
        <v>2.8</v>
      </c>
      <c r="K10" s="6">
        <v>0.55300000000000005</v>
      </c>
      <c r="L10" s="6">
        <v>95.5</v>
      </c>
      <c r="M10" s="6">
        <v>23.9</v>
      </c>
      <c r="N10" s="6">
        <v>29.400099999999998</v>
      </c>
      <c r="O10" s="6">
        <v>15.7</v>
      </c>
      <c r="P10">
        <f t="shared" si="1"/>
        <v>-2.0000000000000018</v>
      </c>
      <c r="Q10">
        <f t="shared" si="1"/>
        <v>-1.8234042553191498</v>
      </c>
      <c r="R10">
        <f t="shared" si="2"/>
        <v>-1.5638297872340399</v>
      </c>
      <c r="S10">
        <f t="shared" si="3"/>
        <v>-1043.8297872340427</v>
      </c>
      <c r="T10">
        <f t="shared" si="4"/>
        <v>4.5000000000000036</v>
      </c>
      <c r="U10">
        <f t="shared" si="5"/>
        <v>1632.3721140787661</v>
      </c>
      <c r="V10">
        <f t="shared" si="6"/>
        <v>-9.0000000000000142</v>
      </c>
      <c r="W10">
        <f t="shared" si="7"/>
        <v>-8.2053191489361801</v>
      </c>
    </row>
    <row r="11" spans="1:23" x14ac:dyDescent="0.55000000000000004">
      <c r="A11" s="5">
        <v>705</v>
      </c>
      <c r="B11">
        <f t="shared" si="0"/>
        <v>2.8481891169913989</v>
      </c>
      <c r="C11" s="6">
        <v>7.1</v>
      </c>
      <c r="D11" s="6">
        <v>6.8</v>
      </c>
      <c r="E11" s="6">
        <v>5260</v>
      </c>
      <c r="F11" s="6">
        <v>4.4498000000000003E-2</v>
      </c>
      <c r="G11" s="6">
        <v>7</v>
      </c>
      <c r="H11" s="6">
        <v>11.8</v>
      </c>
      <c r="I11" s="6">
        <v>0.1</v>
      </c>
      <c r="J11" s="6">
        <v>2.4</v>
      </c>
      <c r="K11" s="6">
        <v>0.63200000000000001</v>
      </c>
      <c r="L11" s="6">
        <v>102.9</v>
      </c>
      <c r="M11" s="6">
        <v>17.399999999999999</v>
      </c>
      <c r="N11" s="6">
        <v>19.599399999999999</v>
      </c>
      <c r="O11" s="6">
        <v>14</v>
      </c>
      <c r="P11">
        <f t="shared" si="1"/>
        <v>-1.4000000000000021</v>
      </c>
      <c r="Q11">
        <f t="shared" si="1"/>
        <v>-1.2234042553191502</v>
      </c>
      <c r="R11">
        <f t="shared" si="2"/>
        <v>1.2361702127659608</v>
      </c>
      <c r="S11">
        <f t="shared" si="3"/>
        <v>6.1702127659573307</v>
      </c>
      <c r="T11">
        <f t="shared" si="4"/>
        <v>-1.9999999999999964</v>
      </c>
      <c r="U11">
        <f t="shared" si="5"/>
        <v>7.6274332277047217</v>
      </c>
      <c r="V11">
        <f t="shared" si="6"/>
        <v>2.7999999999999994</v>
      </c>
      <c r="W11">
        <f t="shared" si="7"/>
        <v>2.446808510638296</v>
      </c>
    </row>
    <row r="12" spans="1:23" x14ac:dyDescent="0.55000000000000004">
      <c r="A12" s="5">
        <v>1674</v>
      </c>
      <c r="B12">
        <f t="shared" si="0"/>
        <v>3.2237554536572413</v>
      </c>
      <c r="C12" s="6">
        <v>12.1</v>
      </c>
      <c r="D12" s="6">
        <v>11.6</v>
      </c>
      <c r="E12" s="6">
        <v>6570</v>
      </c>
      <c r="F12" s="6">
        <v>1.6201E-2</v>
      </c>
      <c r="G12" s="6">
        <v>101</v>
      </c>
      <c r="H12" s="6">
        <v>10.5</v>
      </c>
      <c r="I12" s="6">
        <v>7.6999999999999999E-2</v>
      </c>
      <c r="J12" s="6">
        <v>3.5</v>
      </c>
      <c r="K12" s="6">
        <v>0.57999999999999996</v>
      </c>
      <c r="L12" s="6">
        <v>96.6</v>
      </c>
      <c r="M12" s="6">
        <v>17</v>
      </c>
      <c r="N12" s="6">
        <v>41.6</v>
      </c>
      <c r="O12" s="6">
        <v>12.4</v>
      </c>
      <c r="P12">
        <f t="shared" si="1"/>
        <v>3.5999999999999979</v>
      </c>
      <c r="Q12">
        <f t="shared" si="1"/>
        <v>3.5765957446808496</v>
      </c>
      <c r="R12">
        <f t="shared" si="2"/>
        <v>-6.382978723403987E-2</v>
      </c>
      <c r="S12">
        <f t="shared" si="3"/>
        <v>1316.1702127659573</v>
      </c>
      <c r="T12">
        <f t="shared" si="4"/>
        <v>-2.399999999999995</v>
      </c>
      <c r="U12">
        <f t="shared" si="5"/>
        <v>-84.010864644632036</v>
      </c>
      <c r="V12">
        <f t="shared" si="6"/>
        <v>-8.6399999999999775</v>
      </c>
      <c r="W12">
        <f t="shared" si="7"/>
        <v>-8.5838297872340217</v>
      </c>
    </row>
    <row r="13" spans="1:23" x14ac:dyDescent="0.55000000000000004">
      <c r="A13" s="5">
        <v>849</v>
      </c>
      <c r="B13">
        <f t="shared" si="0"/>
        <v>2.9289076902439528</v>
      </c>
      <c r="C13" s="6">
        <v>7.5</v>
      </c>
      <c r="D13" s="6">
        <v>7.1</v>
      </c>
      <c r="E13" s="6">
        <v>5800</v>
      </c>
      <c r="F13" s="6">
        <v>3.1201E-2</v>
      </c>
      <c r="G13" s="6">
        <v>47</v>
      </c>
      <c r="H13" s="6">
        <v>10.8</v>
      </c>
      <c r="I13" s="6">
        <v>8.3000000000000004E-2</v>
      </c>
      <c r="J13" s="6">
        <v>3.1</v>
      </c>
      <c r="K13" s="6">
        <v>0.59499999999999997</v>
      </c>
      <c r="L13" s="6">
        <v>97.2</v>
      </c>
      <c r="M13" s="6">
        <v>17.2</v>
      </c>
      <c r="N13" s="6">
        <v>34.298400000000001</v>
      </c>
      <c r="O13" s="6">
        <v>13.4</v>
      </c>
      <c r="P13">
        <f t="shared" si="1"/>
        <v>-1.0000000000000018</v>
      </c>
      <c r="Q13">
        <f t="shared" si="1"/>
        <v>-0.92340425531915038</v>
      </c>
      <c r="R13">
        <f t="shared" si="2"/>
        <v>0.23617021276596084</v>
      </c>
      <c r="S13">
        <f t="shared" si="3"/>
        <v>546.17021276595733</v>
      </c>
      <c r="T13">
        <f t="shared" si="4"/>
        <v>-2.1999999999999957</v>
      </c>
      <c r="U13">
        <f t="shared" si="5"/>
        <v>128.98913535536624</v>
      </c>
      <c r="V13">
        <f t="shared" si="6"/>
        <v>2.1999999999999997</v>
      </c>
      <c r="W13">
        <f t="shared" si="7"/>
        <v>2.031489361702127</v>
      </c>
    </row>
    <row r="14" spans="1:23" x14ac:dyDescent="0.55000000000000004">
      <c r="A14" s="5">
        <v>511</v>
      </c>
      <c r="B14">
        <f t="shared" si="0"/>
        <v>2.7084209001347128</v>
      </c>
      <c r="C14" s="6">
        <v>6.7</v>
      </c>
      <c r="D14" s="6">
        <v>6</v>
      </c>
      <c r="E14" s="6">
        <v>5070</v>
      </c>
      <c r="F14" s="6">
        <v>4.5302000000000002E-2</v>
      </c>
      <c r="G14" s="6">
        <v>28</v>
      </c>
      <c r="H14" s="6">
        <v>11.3</v>
      </c>
      <c r="I14" s="6">
        <v>7.6999999999999999E-2</v>
      </c>
      <c r="J14" s="6">
        <v>2.5</v>
      </c>
      <c r="K14" s="6">
        <v>0.624</v>
      </c>
      <c r="L14" s="6">
        <v>97.2</v>
      </c>
      <c r="M14" s="6">
        <v>20.6</v>
      </c>
      <c r="N14" s="6">
        <v>36.299300000000002</v>
      </c>
      <c r="O14" s="6">
        <v>12.8</v>
      </c>
      <c r="P14">
        <f t="shared" si="1"/>
        <v>-1.8000000000000016</v>
      </c>
      <c r="Q14">
        <f t="shared" si="1"/>
        <v>-2.02340425531915</v>
      </c>
      <c r="R14">
        <f t="shared" si="2"/>
        <v>0.73617021276596084</v>
      </c>
      <c r="S14">
        <f t="shared" si="3"/>
        <v>-183.82978723404267</v>
      </c>
      <c r="T14">
        <f t="shared" si="4"/>
        <v>1.2000000000000064</v>
      </c>
      <c r="U14">
        <f t="shared" si="5"/>
        <v>-135.33001358080651</v>
      </c>
      <c r="V14">
        <f t="shared" si="6"/>
        <v>-2.1600000000000135</v>
      </c>
      <c r="W14">
        <f t="shared" si="7"/>
        <v>-2.4280851063829929</v>
      </c>
    </row>
    <row r="15" spans="1:23" x14ac:dyDescent="0.55000000000000004">
      <c r="A15" s="5">
        <v>664</v>
      </c>
      <c r="B15">
        <f t="shared" si="0"/>
        <v>2.8221680793680175</v>
      </c>
      <c r="C15" s="6">
        <v>6.2</v>
      </c>
      <c r="D15" s="6">
        <v>6.1</v>
      </c>
      <c r="E15" s="6">
        <v>5290</v>
      </c>
      <c r="F15" s="6">
        <v>5.3199999999999997E-2</v>
      </c>
      <c r="G15" s="6">
        <v>22</v>
      </c>
      <c r="H15" s="6">
        <v>11.7</v>
      </c>
      <c r="I15" s="6">
        <v>7.6999999999999999E-2</v>
      </c>
      <c r="J15" s="6">
        <v>2.7</v>
      </c>
      <c r="K15" s="6">
        <v>0.59499999999999997</v>
      </c>
      <c r="L15" s="6">
        <v>98.6</v>
      </c>
      <c r="M15" s="6">
        <v>19</v>
      </c>
      <c r="N15" s="6">
        <v>21.501000000000001</v>
      </c>
      <c r="O15" s="6">
        <v>13.5</v>
      </c>
      <c r="P15">
        <f t="shared" si="1"/>
        <v>-2.3000000000000016</v>
      </c>
      <c r="Q15">
        <f t="shared" si="1"/>
        <v>-1.9234042553191504</v>
      </c>
      <c r="R15">
        <f t="shared" si="2"/>
        <v>1.1361702127659594</v>
      </c>
      <c r="S15">
        <f t="shared" si="3"/>
        <v>36.170212765957331</v>
      </c>
      <c r="T15">
        <f t="shared" si="4"/>
        <v>-0.39999999999999503</v>
      </c>
      <c r="U15">
        <f t="shared" si="5"/>
        <v>41.095518334087764</v>
      </c>
      <c r="V15">
        <f t="shared" si="6"/>
        <v>0.91999999999998916</v>
      </c>
      <c r="W15">
        <f t="shared" si="7"/>
        <v>0.76936170212765054</v>
      </c>
    </row>
    <row r="16" spans="1:23" x14ac:dyDescent="0.55000000000000004">
      <c r="A16" s="5">
        <v>798</v>
      </c>
      <c r="B16">
        <f t="shared" si="0"/>
        <v>2.9020028913507296</v>
      </c>
      <c r="C16" s="6">
        <v>5.7</v>
      </c>
      <c r="D16" s="6">
        <v>5.3</v>
      </c>
      <c r="E16" s="6">
        <v>4050</v>
      </c>
      <c r="F16" s="6">
        <v>6.9099999999999995E-2</v>
      </c>
      <c r="G16" s="6">
        <v>30</v>
      </c>
      <c r="H16" s="6">
        <v>8.6999999999999993</v>
      </c>
      <c r="I16" s="6">
        <v>9.1999999999999998E-2</v>
      </c>
      <c r="J16" s="6">
        <v>4.3</v>
      </c>
      <c r="K16" s="6">
        <v>0.53</v>
      </c>
      <c r="L16" s="6">
        <v>98.6</v>
      </c>
      <c r="M16" s="6">
        <v>26.4</v>
      </c>
      <c r="N16" s="6">
        <v>22.700800000000001</v>
      </c>
      <c r="O16" s="6">
        <v>15.2</v>
      </c>
      <c r="P16">
        <f t="shared" si="1"/>
        <v>-2.8000000000000016</v>
      </c>
      <c r="Q16">
        <f t="shared" si="1"/>
        <v>-2.7234042553191502</v>
      </c>
      <c r="R16">
        <f t="shared" si="2"/>
        <v>-1.8638297872340406</v>
      </c>
      <c r="S16">
        <f t="shared" si="3"/>
        <v>-1203.8297872340427</v>
      </c>
      <c r="T16">
        <f t="shared" si="4"/>
        <v>7.0000000000000036</v>
      </c>
      <c r="U16">
        <f t="shared" si="5"/>
        <v>2243.7338162064261</v>
      </c>
      <c r="V16">
        <f t="shared" si="6"/>
        <v>-19.600000000000023</v>
      </c>
      <c r="W16">
        <f t="shared" si="7"/>
        <v>-19.063829787234059</v>
      </c>
    </row>
    <row r="17" spans="1:23" x14ac:dyDescent="0.55000000000000004">
      <c r="A17" s="5">
        <v>946</v>
      </c>
      <c r="B17">
        <f t="shared" si="0"/>
        <v>2.9758911364017928</v>
      </c>
      <c r="C17" s="6">
        <v>8.1</v>
      </c>
      <c r="D17" s="6">
        <v>7.7</v>
      </c>
      <c r="E17" s="6">
        <v>4270</v>
      </c>
      <c r="F17" s="6">
        <v>5.2098999999999999E-2</v>
      </c>
      <c r="G17" s="6">
        <v>33</v>
      </c>
      <c r="H17" s="6">
        <v>8.8000000000000007</v>
      </c>
      <c r="I17" s="6">
        <v>0.11600000000000001</v>
      </c>
      <c r="J17" s="6">
        <v>4.7</v>
      </c>
      <c r="K17" s="6">
        <v>0.497</v>
      </c>
      <c r="L17" s="6">
        <v>95.6</v>
      </c>
      <c r="M17" s="6">
        <v>24.7</v>
      </c>
      <c r="N17" s="6">
        <v>26.0991</v>
      </c>
      <c r="O17" s="6">
        <v>14.2</v>
      </c>
      <c r="P17">
        <f t="shared" si="1"/>
        <v>-0.40000000000000213</v>
      </c>
      <c r="Q17">
        <f t="shared" si="1"/>
        <v>-0.32340425531914985</v>
      </c>
      <c r="R17">
        <f t="shared" si="2"/>
        <v>-1.7638297872340392</v>
      </c>
      <c r="S17">
        <f t="shared" si="3"/>
        <v>-983.82978723404267</v>
      </c>
      <c r="T17">
        <f t="shared" si="4"/>
        <v>5.3000000000000043</v>
      </c>
      <c r="U17">
        <f t="shared" si="5"/>
        <v>1735.3082842915314</v>
      </c>
      <c r="V17">
        <f t="shared" si="6"/>
        <v>-2.120000000000013</v>
      </c>
      <c r="W17">
        <f t="shared" si="7"/>
        <v>-1.7140425531914956</v>
      </c>
    </row>
    <row r="18" spans="1:23" x14ac:dyDescent="0.55000000000000004">
      <c r="A18" s="5">
        <v>539</v>
      </c>
      <c r="B18">
        <f t="shared" si="0"/>
        <v>2.7315887651867388</v>
      </c>
      <c r="C18" s="6">
        <v>6.6</v>
      </c>
      <c r="D18" s="6">
        <v>6.3</v>
      </c>
      <c r="E18" s="6">
        <v>4870</v>
      </c>
      <c r="F18" s="6">
        <v>7.6299000000000006E-2</v>
      </c>
      <c r="G18" s="6">
        <v>10</v>
      </c>
      <c r="H18" s="6">
        <v>11</v>
      </c>
      <c r="I18" s="6">
        <v>0.114</v>
      </c>
      <c r="J18" s="6">
        <v>3.5</v>
      </c>
      <c r="K18" s="6">
        <v>0.53700000000000003</v>
      </c>
      <c r="L18" s="6">
        <v>97.7</v>
      </c>
      <c r="M18" s="6">
        <v>16.600000000000001</v>
      </c>
      <c r="N18" s="6">
        <v>19.100200000000001</v>
      </c>
      <c r="O18" s="6">
        <v>14.3</v>
      </c>
      <c r="P18">
        <f t="shared" si="1"/>
        <v>-1.9000000000000021</v>
      </c>
      <c r="Q18">
        <f t="shared" si="1"/>
        <v>-1.7234042553191502</v>
      </c>
      <c r="R18">
        <f t="shared" si="2"/>
        <v>0.43617021276596013</v>
      </c>
      <c r="S18">
        <f t="shared" si="3"/>
        <v>-383.82978723404267</v>
      </c>
      <c r="T18">
        <f t="shared" si="4"/>
        <v>-2.7999999999999936</v>
      </c>
      <c r="U18">
        <f t="shared" si="5"/>
        <v>-167.4151199637856</v>
      </c>
      <c r="V18">
        <f t="shared" si="6"/>
        <v>5.3199999999999941</v>
      </c>
      <c r="W18">
        <f t="shared" si="7"/>
        <v>4.8255319148936096</v>
      </c>
    </row>
    <row r="19" spans="1:23" x14ac:dyDescent="0.55000000000000004">
      <c r="A19" s="5">
        <v>929</v>
      </c>
      <c r="B19">
        <f t="shared" si="0"/>
        <v>2.9680157139936418</v>
      </c>
      <c r="C19" s="6">
        <v>12.3</v>
      </c>
      <c r="D19" s="6">
        <v>11.5</v>
      </c>
      <c r="E19" s="6">
        <v>6310</v>
      </c>
      <c r="F19" s="6">
        <v>0.11980399999999999</v>
      </c>
      <c r="G19" s="6">
        <v>31</v>
      </c>
      <c r="H19" s="6">
        <v>10.4</v>
      </c>
      <c r="I19" s="6">
        <v>8.8999999999999996E-2</v>
      </c>
      <c r="J19" s="6">
        <v>3.4</v>
      </c>
      <c r="K19" s="6">
        <v>0.53700000000000003</v>
      </c>
      <c r="L19" s="6">
        <v>97.8</v>
      </c>
      <c r="M19" s="6">
        <v>16.5</v>
      </c>
      <c r="N19" s="6">
        <v>18.1996</v>
      </c>
      <c r="O19" s="6">
        <v>13.5</v>
      </c>
      <c r="P19">
        <f t="shared" si="1"/>
        <v>3.7999999999999989</v>
      </c>
      <c r="Q19">
        <f t="shared" si="1"/>
        <v>3.47659574468085</v>
      </c>
      <c r="R19">
        <f t="shared" si="2"/>
        <v>-0.16382978723403951</v>
      </c>
      <c r="S19">
        <f t="shared" si="3"/>
        <v>1056.1702127659573</v>
      </c>
      <c r="T19">
        <f t="shared" si="4"/>
        <v>-2.899999999999995</v>
      </c>
      <c r="U19">
        <f t="shared" si="5"/>
        <v>-173.03214124037703</v>
      </c>
      <c r="V19">
        <f t="shared" si="6"/>
        <v>-11.019999999999978</v>
      </c>
      <c r="W19">
        <f t="shared" si="7"/>
        <v>-10.082127659574448</v>
      </c>
    </row>
    <row r="20" spans="1:23" x14ac:dyDescent="0.55000000000000004">
      <c r="A20" s="5">
        <v>750</v>
      </c>
      <c r="B20">
        <f t="shared" si="0"/>
        <v>2.8750612633917001</v>
      </c>
      <c r="C20" s="6">
        <v>12.8</v>
      </c>
      <c r="D20" s="6">
        <v>12.8</v>
      </c>
      <c r="E20" s="6">
        <v>6270</v>
      </c>
      <c r="F20" s="6">
        <v>1.9099000000000001E-2</v>
      </c>
      <c r="G20" s="6">
        <v>51</v>
      </c>
      <c r="H20" s="6">
        <v>11.6</v>
      </c>
      <c r="I20" s="6">
        <v>7.8E-2</v>
      </c>
      <c r="J20" s="6">
        <v>3.4</v>
      </c>
      <c r="K20" s="6">
        <v>0.53600000000000003</v>
      </c>
      <c r="L20" s="6">
        <v>93.4</v>
      </c>
      <c r="M20" s="6">
        <v>13.5</v>
      </c>
      <c r="N20" s="6">
        <v>24.9008</v>
      </c>
      <c r="O20" s="6">
        <v>13</v>
      </c>
      <c r="P20">
        <f t="shared" si="1"/>
        <v>4.2999999999999989</v>
      </c>
      <c r="Q20">
        <f t="shared" si="1"/>
        <v>4.7765957446808507</v>
      </c>
      <c r="R20">
        <f t="shared" si="2"/>
        <v>1.0361702127659598</v>
      </c>
      <c r="S20">
        <f t="shared" si="3"/>
        <v>1016.1702127659573</v>
      </c>
      <c r="T20">
        <f t="shared" si="4"/>
        <v>-5.899999999999995</v>
      </c>
      <c r="U20">
        <f t="shared" si="5"/>
        <v>1052.9253055681327</v>
      </c>
      <c r="V20">
        <f t="shared" si="6"/>
        <v>-25.369999999999973</v>
      </c>
      <c r="W20">
        <f t="shared" si="7"/>
        <v>-28.181914893616995</v>
      </c>
    </row>
    <row r="21" spans="1:23" x14ac:dyDescent="0.55000000000000004">
      <c r="A21" s="5">
        <v>1225</v>
      </c>
      <c r="B21">
        <f t="shared" si="0"/>
        <v>3.0881360887005513</v>
      </c>
      <c r="C21" s="6">
        <v>11.3</v>
      </c>
      <c r="D21" s="6">
        <v>10.5</v>
      </c>
      <c r="E21" s="6">
        <v>6260</v>
      </c>
      <c r="F21" s="6">
        <v>3.4800999999999999E-2</v>
      </c>
      <c r="G21" s="6">
        <v>78</v>
      </c>
      <c r="H21" s="6">
        <v>10.8</v>
      </c>
      <c r="I21" s="6">
        <v>0.13</v>
      </c>
      <c r="J21" s="6">
        <v>5.8</v>
      </c>
      <c r="K21" s="6">
        <v>0.56699999999999995</v>
      </c>
      <c r="L21" s="6">
        <v>98.5</v>
      </c>
      <c r="M21" s="6">
        <v>16.600000000000001</v>
      </c>
      <c r="N21" s="6">
        <v>26.401</v>
      </c>
      <c r="O21" s="6">
        <v>12.5</v>
      </c>
      <c r="P21">
        <f t="shared" si="1"/>
        <v>2.7999999999999989</v>
      </c>
      <c r="Q21">
        <f t="shared" si="1"/>
        <v>2.47659574468085</v>
      </c>
      <c r="R21">
        <f t="shared" si="2"/>
        <v>0.23617021276596084</v>
      </c>
      <c r="S21">
        <f t="shared" si="3"/>
        <v>1006.1702127659573</v>
      </c>
      <c r="T21">
        <f t="shared" si="4"/>
        <v>-2.7999999999999936</v>
      </c>
      <c r="U21">
        <f t="shared" si="5"/>
        <v>237.62743322770822</v>
      </c>
      <c r="V21">
        <f t="shared" si="6"/>
        <v>-7.8399999999999794</v>
      </c>
      <c r="W21">
        <f t="shared" si="7"/>
        <v>-6.9344680851063645</v>
      </c>
    </row>
    <row r="22" spans="1:23" x14ac:dyDescent="0.55000000000000004">
      <c r="A22" s="5">
        <v>742</v>
      </c>
      <c r="B22">
        <f t="shared" si="0"/>
        <v>2.8704039052790269</v>
      </c>
      <c r="C22" s="6">
        <v>7.4</v>
      </c>
      <c r="D22" s="6">
        <v>6.7</v>
      </c>
      <c r="E22" s="6">
        <v>5570</v>
      </c>
      <c r="F22" s="6">
        <v>2.2800000000000001E-2</v>
      </c>
      <c r="G22" s="6">
        <v>34</v>
      </c>
      <c r="H22" s="6">
        <v>10.8</v>
      </c>
      <c r="I22" s="6">
        <v>0.10199999999999999</v>
      </c>
      <c r="J22" s="6">
        <v>3.3</v>
      </c>
      <c r="K22" s="6">
        <v>0.60199999999999998</v>
      </c>
      <c r="L22" s="6">
        <v>98.4</v>
      </c>
      <c r="M22" s="6">
        <v>19.5</v>
      </c>
      <c r="N22" s="6">
        <v>37.599800000000002</v>
      </c>
      <c r="O22" s="6">
        <v>12.6</v>
      </c>
      <c r="P22">
        <f t="shared" si="1"/>
        <v>-1.1000000000000014</v>
      </c>
      <c r="Q22">
        <f t="shared" si="1"/>
        <v>-1.3234042553191498</v>
      </c>
      <c r="R22">
        <f t="shared" si="2"/>
        <v>0.23617021276596084</v>
      </c>
      <c r="S22">
        <f t="shared" si="3"/>
        <v>316.17021276595733</v>
      </c>
      <c r="T22">
        <f t="shared" si="4"/>
        <v>0.10000000000000497</v>
      </c>
      <c r="U22">
        <f t="shared" si="5"/>
        <v>74.669986419195254</v>
      </c>
      <c r="V22">
        <f t="shared" si="6"/>
        <v>-0.11000000000000561</v>
      </c>
      <c r="W22">
        <f t="shared" si="7"/>
        <v>-0.13234042553192157</v>
      </c>
    </row>
    <row r="23" spans="1:23" x14ac:dyDescent="0.55000000000000004">
      <c r="A23" s="5">
        <v>439</v>
      </c>
      <c r="B23">
        <f t="shared" si="0"/>
        <v>2.6424645202421213</v>
      </c>
      <c r="C23" s="6">
        <v>4.7</v>
      </c>
      <c r="D23" s="6">
        <v>4.4000000000000004</v>
      </c>
      <c r="E23" s="6">
        <v>2880</v>
      </c>
      <c r="F23" s="6">
        <v>8.9501999999999998E-2</v>
      </c>
      <c r="G23" s="6">
        <v>22</v>
      </c>
      <c r="H23" s="6">
        <v>8.9</v>
      </c>
      <c r="I23" s="6">
        <v>9.7000000000000003E-2</v>
      </c>
      <c r="J23" s="6">
        <v>3.4</v>
      </c>
      <c r="K23" s="6">
        <v>0.51200000000000001</v>
      </c>
      <c r="L23" s="6">
        <v>96.2</v>
      </c>
      <c r="M23" s="6">
        <v>27.6</v>
      </c>
      <c r="N23" s="6">
        <v>37.099400000000003</v>
      </c>
      <c r="O23" s="6">
        <v>15.7</v>
      </c>
      <c r="P23">
        <f t="shared" si="1"/>
        <v>-3.8000000000000016</v>
      </c>
      <c r="Q23">
        <f t="shared" si="1"/>
        <v>-3.6234042553191497</v>
      </c>
      <c r="R23">
        <f t="shared" si="2"/>
        <v>-1.6638297872340395</v>
      </c>
      <c r="S23">
        <f t="shared" si="3"/>
        <v>-2373.8297872340427</v>
      </c>
      <c r="T23">
        <f t="shared" si="4"/>
        <v>8.2000000000000064</v>
      </c>
      <c r="U23">
        <f t="shared" si="5"/>
        <v>3949.6487098234425</v>
      </c>
      <c r="V23">
        <f t="shared" si="6"/>
        <v>-31.160000000000036</v>
      </c>
      <c r="W23">
        <f t="shared" si="7"/>
        <v>-29.711914893617049</v>
      </c>
    </row>
    <row r="24" spans="1:23" x14ac:dyDescent="0.55000000000000004">
      <c r="A24" s="5">
        <v>1216</v>
      </c>
      <c r="B24">
        <f t="shared" si="0"/>
        <v>3.0849335749367159</v>
      </c>
      <c r="C24" s="6">
        <v>8.6999999999999993</v>
      </c>
      <c r="D24" s="6">
        <v>8.3000000000000007</v>
      </c>
      <c r="E24" s="6">
        <v>5130</v>
      </c>
      <c r="F24" s="6">
        <v>3.0700000000000002E-2</v>
      </c>
      <c r="G24" s="6">
        <v>43</v>
      </c>
      <c r="H24" s="6">
        <v>9.6</v>
      </c>
      <c r="I24" s="6">
        <v>8.3000000000000004E-2</v>
      </c>
      <c r="J24" s="6">
        <v>3.2</v>
      </c>
      <c r="K24" s="6">
        <v>0.56399999999999995</v>
      </c>
      <c r="L24" s="6">
        <v>95.3</v>
      </c>
      <c r="M24" s="6">
        <v>22.7</v>
      </c>
      <c r="N24" s="6">
        <v>25.198899999999998</v>
      </c>
      <c r="O24" s="6">
        <v>13.2</v>
      </c>
      <c r="P24">
        <f t="shared" si="1"/>
        <v>0.19999999999999751</v>
      </c>
      <c r="Q24">
        <f t="shared" si="1"/>
        <v>0.27659574468085069</v>
      </c>
      <c r="R24">
        <f t="shared" si="2"/>
        <v>-0.96382978723404023</v>
      </c>
      <c r="S24">
        <f t="shared" si="3"/>
        <v>-123.82978723404267</v>
      </c>
      <c r="T24">
        <f t="shared" si="4"/>
        <v>3.3000000000000043</v>
      </c>
      <c r="U24">
        <f t="shared" si="5"/>
        <v>119.35083748302381</v>
      </c>
      <c r="V24">
        <f t="shared" si="6"/>
        <v>0.65999999999999259</v>
      </c>
      <c r="W24">
        <f t="shared" si="7"/>
        <v>0.91276595744680844</v>
      </c>
    </row>
    <row r="25" spans="1:23" x14ac:dyDescent="0.55000000000000004">
      <c r="A25" s="5">
        <v>968</v>
      </c>
      <c r="B25">
        <f t="shared" si="0"/>
        <v>2.9858753573083936</v>
      </c>
      <c r="C25" s="6">
        <v>7.8</v>
      </c>
      <c r="D25" s="6">
        <v>7.3</v>
      </c>
      <c r="E25" s="6">
        <v>5400</v>
      </c>
      <c r="F25" s="6">
        <v>4.1598000000000003E-2</v>
      </c>
      <c r="G25" s="6">
        <v>7</v>
      </c>
      <c r="H25" s="6">
        <v>11.6</v>
      </c>
      <c r="I25" s="6">
        <v>0.14199999999999999</v>
      </c>
      <c r="J25" s="6">
        <v>4.2</v>
      </c>
      <c r="K25" s="6">
        <v>0.57399999999999995</v>
      </c>
      <c r="L25" s="6">
        <v>103.8</v>
      </c>
      <c r="M25" s="6">
        <v>17.600000000000001</v>
      </c>
      <c r="N25" s="6">
        <v>17.600000000000001</v>
      </c>
      <c r="O25" s="6">
        <v>13.1</v>
      </c>
      <c r="P25">
        <f t="shared" si="1"/>
        <v>-0.70000000000000195</v>
      </c>
      <c r="Q25">
        <f t="shared" si="1"/>
        <v>-0.7234042553191502</v>
      </c>
      <c r="R25">
        <f t="shared" si="2"/>
        <v>1.0361702127659598</v>
      </c>
      <c r="S25">
        <f t="shared" si="3"/>
        <v>146.17021276595733</v>
      </c>
      <c r="T25">
        <f t="shared" si="4"/>
        <v>-1.7999999999999936</v>
      </c>
      <c r="U25">
        <f t="shared" si="5"/>
        <v>151.45722046174762</v>
      </c>
      <c r="V25">
        <f t="shared" si="6"/>
        <v>1.2599999999999991</v>
      </c>
      <c r="W25">
        <f t="shared" si="7"/>
        <v>1.3021276595744657</v>
      </c>
    </row>
    <row r="26" spans="1:23" x14ac:dyDescent="0.55000000000000004">
      <c r="A26" s="5">
        <v>523</v>
      </c>
      <c r="B26">
        <f t="shared" si="0"/>
        <v>2.7185016888672742</v>
      </c>
      <c r="C26" s="6">
        <v>6.3</v>
      </c>
      <c r="D26" s="6">
        <v>5.7</v>
      </c>
      <c r="E26" s="6">
        <v>4860</v>
      </c>
      <c r="F26" s="6">
        <v>6.9196999999999995E-2</v>
      </c>
      <c r="G26" s="6">
        <v>14</v>
      </c>
      <c r="H26" s="6">
        <v>11.6</v>
      </c>
      <c r="I26" s="6">
        <v>7.0000000000000007E-2</v>
      </c>
      <c r="J26" s="6">
        <v>2.1</v>
      </c>
      <c r="K26" s="6">
        <v>0.64100000000000001</v>
      </c>
      <c r="L26" s="6">
        <v>98.4</v>
      </c>
      <c r="M26" s="6">
        <v>19.600000000000001</v>
      </c>
      <c r="N26" s="6">
        <v>21.900300000000001</v>
      </c>
      <c r="O26" s="6">
        <v>13</v>
      </c>
      <c r="P26">
        <f t="shared" si="1"/>
        <v>-2.200000000000002</v>
      </c>
      <c r="Q26">
        <f t="shared" si="1"/>
        <v>-2.3234042553191498</v>
      </c>
      <c r="R26">
        <f t="shared" si="2"/>
        <v>1.0361702127659598</v>
      </c>
      <c r="S26">
        <f t="shared" si="3"/>
        <v>-393.82978723404267</v>
      </c>
      <c r="T26">
        <f t="shared" si="4"/>
        <v>0.20000000000000639</v>
      </c>
      <c r="U26">
        <f t="shared" si="5"/>
        <v>-408.07469443187068</v>
      </c>
      <c r="V26">
        <f t="shared" si="6"/>
        <v>-0.44000000000001444</v>
      </c>
      <c r="W26">
        <f t="shared" si="7"/>
        <v>-0.46468085106384482</v>
      </c>
    </row>
    <row r="27" spans="1:23" s="83" customFormat="1" x14ac:dyDescent="0.55000000000000004">
      <c r="A27" s="82">
        <v>1993</v>
      </c>
      <c r="B27" s="83">
        <f t="shared" si="0"/>
        <v>3.2995072987004876</v>
      </c>
      <c r="C27" s="84">
        <v>16</v>
      </c>
      <c r="D27" s="84">
        <v>14.3</v>
      </c>
      <c r="E27" s="84">
        <v>6740</v>
      </c>
      <c r="F27" s="84">
        <v>4.1697999999999999E-2</v>
      </c>
      <c r="G27" s="84">
        <v>3</v>
      </c>
      <c r="H27" s="84">
        <v>12.1</v>
      </c>
      <c r="I27" s="84">
        <v>0.10199999999999999</v>
      </c>
      <c r="J27" s="84">
        <v>4.0999999999999996</v>
      </c>
      <c r="K27" s="84">
        <v>0.63100000000000001</v>
      </c>
      <c r="L27" s="84">
        <v>107.1</v>
      </c>
      <c r="M27" s="84">
        <v>15.2</v>
      </c>
      <c r="N27" s="84">
        <v>22.1005</v>
      </c>
      <c r="O27" s="84">
        <v>13.1</v>
      </c>
      <c r="P27" s="83">
        <f t="shared" si="1"/>
        <v>7.4999999999999982</v>
      </c>
      <c r="Q27" s="83">
        <f t="shared" si="1"/>
        <v>6.2765957446808507</v>
      </c>
      <c r="R27" s="83">
        <f t="shared" si="2"/>
        <v>1.5361702127659598</v>
      </c>
      <c r="S27" s="83">
        <f t="shared" si="3"/>
        <v>1486.1702127659573</v>
      </c>
      <c r="T27" s="83">
        <f t="shared" si="4"/>
        <v>-4.1999999999999957</v>
      </c>
      <c r="U27" s="83">
        <f t="shared" si="5"/>
        <v>2283.0104119511125</v>
      </c>
      <c r="V27" s="83">
        <f t="shared" si="6"/>
        <v>-31.499999999999961</v>
      </c>
      <c r="W27" s="83">
        <f t="shared" si="7"/>
        <v>-26.361702127659544</v>
      </c>
    </row>
    <row r="28" spans="1:23" x14ac:dyDescent="0.55000000000000004">
      <c r="A28" s="5">
        <v>342</v>
      </c>
      <c r="B28">
        <f t="shared" si="0"/>
        <v>2.5340261060561349</v>
      </c>
      <c r="C28" s="6">
        <v>6.9</v>
      </c>
      <c r="D28" s="6">
        <v>7.1</v>
      </c>
      <c r="E28" s="6">
        <v>5640</v>
      </c>
      <c r="F28" s="6">
        <v>3.6098999999999999E-2</v>
      </c>
      <c r="G28" s="6">
        <v>6</v>
      </c>
      <c r="H28" s="6">
        <v>10.9</v>
      </c>
      <c r="I28" s="6">
        <v>0.08</v>
      </c>
      <c r="J28" s="6">
        <v>2.2000000000000002</v>
      </c>
      <c r="K28" s="6">
        <v>0.54</v>
      </c>
      <c r="L28" s="6">
        <v>96.5</v>
      </c>
      <c r="M28" s="6">
        <v>13.9</v>
      </c>
      <c r="N28" s="6">
        <v>28.4999</v>
      </c>
      <c r="O28" s="6">
        <v>13.5</v>
      </c>
      <c r="P28">
        <f t="shared" si="1"/>
        <v>-1.6000000000000014</v>
      </c>
      <c r="Q28">
        <f t="shared" si="1"/>
        <v>-0.92340425531915038</v>
      </c>
      <c r="R28">
        <f t="shared" si="2"/>
        <v>0.33617021276596049</v>
      </c>
      <c r="S28">
        <f t="shared" si="3"/>
        <v>386.17021276595733</v>
      </c>
      <c r="T28">
        <f t="shared" si="4"/>
        <v>-5.4999999999999947</v>
      </c>
      <c r="U28">
        <f t="shared" si="5"/>
        <v>129.81892258940812</v>
      </c>
      <c r="V28">
        <f t="shared" si="6"/>
        <v>8.7999999999999989</v>
      </c>
      <c r="W28">
        <f t="shared" si="7"/>
        <v>5.0787234042553218</v>
      </c>
    </row>
    <row r="29" spans="1:23" x14ac:dyDescent="0.55000000000000004">
      <c r="A29" s="5">
        <v>1216</v>
      </c>
      <c r="B29">
        <f t="shared" si="0"/>
        <v>3.0849335749367159</v>
      </c>
      <c r="C29" s="6">
        <v>8.1999999999999993</v>
      </c>
      <c r="D29" s="6">
        <v>7.6</v>
      </c>
      <c r="E29" s="6">
        <v>5370</v>
      </c>
      <c r="F29" s="6">
        <v>3.8200999999999999E-2</v>
      </c>
      <c r="G29" s="6">
        <v>10</v>
      </c>
      <c r="H29" s="6">
        <v>11.2</v>
      </c>
      <c r="I29" s="6">
        <v>0.10299999999999999</v>
      </c>
      <c r="J29" s="6">
        <v>2.8</v>
      </c>
      <c r="K29" s="6">
        <v>0.57099999999999995</v>
      </c>
      <c r="L29" s="6">
        <v>101.8</v>
      </c>
      <c r="M29" s="6">
        <v>21.5</v>
      </c>
      <c r="N29" s="6">
        <v>25.800599999999999</v>
      </c>
      <c r="O29" s="6">
        <v>15.2</v>
      </c>
      <c r="P29">
        <f t="shared" si="1"/>
        <v>-0.30000000000000249</v>
      </c>
      <c r="Q29">
        <f t="shared" si="1"/>
        <v>-0.42340425531915038</v>
      </c>
      <c r="R29">
        <f t="shared" si="2"/>
        <v>0.63617021276595942</v>
      </c>
      <c r="S29">
        <f t="shared" si="3"/>
        <v>116.17021276595733</v>
      </c>
      <c r="T29">
        <f t="shared" si="4"/>
        <v>2.100000000000005</v>
      </c>
      <c r="U29">
        <f t="shared" si="5"/>
        <v>73.904028972385845</v>
      </c>
      <c r="V29">
        <f t="shared" si="6"/>
        <v>-0.63000000000000667</v>
      </c>
      <c r="W29">
        <f t="shared" si="7"/>
        <v>-0.88914893617021795</v>
      </c>
    </row>
    <row r="30" spans="1:23" x14ac:dyDescent="0.55000000000000004">
      <c r="A30" s="5">
        <v>1043</v>
      </c>
      <c r="B30">
        <f t="shared" si="0"/>
        <v>3.0182843084265309</v>
      </c>
      <c r="C30" s="6">
        <v>16.600000000000001</v>
      </c>
      <c r="D30" s="6">
        <v>15.7</v>
      </c>
      <c r="E30" s="6">
        <v>6370</v>
      </c>
      <c r="F30" s="6">
        <v>2.3400000000000001E-2</v>
      </c>
      <c r="G30" s="6">
        <v>168</v>
      </c>
      <c r="H30" s="6">
        <v>10.7</v>
      </c>
      <c r="I30" s="6">
        <v>9.1999999999999998E-2</v>
      </c>
      <c r="J30" s="6">
        <v>3.6</v>
      </c>
      <c r="K30" s="6">
        <v>0.52100000000000002</v>
      </c>
      <c r="L30" s="6">
        <v>93.8</v>
      </c>
      <c r="M30" s="6">
        <v>15.4</v>
      </c>
      <c r="N30" s="6">
        <v>36.700899999999997</v>
      </c>
      <c r="O30" s="6">
        <v>11.9</v>
      </c>
      <c r="P30">
        <f t="shared" si="1"/>
        <v>8.1</v>
      </c>
      <c r="Q30">
        <f t="shared" si="1"/>
        <v>7.6765957446808493</v>
      </c>
      <c r="R30">
        <f t="shared" si="2"/>
        <v>0.13617021276595942</v>
      </c>
      <c r="S30">
        <f t="shared" si="3"/>
        <v>1116.1702127659573</v>
      </c>
      <c r="T30">
        <f t="shared" si="4"/>
        <v>-3.9999999999999947</v>
      </c>
      <c r="U30">
        <f t="shared" si="5"/>
        <v>151.98913535536661</v>
      </c>
      <c r="V30">
        <f t="shared" si="6"/>
        <v>-32.399999999999956</v>
      </c>
      <c r="W30">
        <f t="shared" si="7"/>
        <v>-30.706382978723354</v>
      </c>
    </row>
    <row r="31" spans="1:23" x14ac:dyDescent="0.55000000000000004">
      <c r="A31" s="5">
        <v>696</v>
      </c>
      <c r="B31">
        <f t="shared" si="0"/>
        <v>2.842609239610562</v>
      </c>
      <c r="C31" s="6">
        <v>5.8</v>
      </c>
      <c r="D31" s="6">
        <v>5.4</v>
      </c>
      <c r="E31" s="6">
        <v>3960</v>
      </c>
      <c r="F31" s="6">
        <v>7.5298000000000004E-2</v>
      </c>
      <c r="G31" s="6">
        <v>46</v>
      </c>
      <c r="H31" s="6">
        <v>8.9</v>
      </c>
      <c r="I31" s="6">
        <v>7.1999999999999995E-2</v>
      </c>
      <c r="J31" s="6">
        <v>2.6</v>
      </c>
      <c r="K31" s="6">
        <v>0.52100000000000002</v>
      </c>
      <c r="L31" s="6">
        <v>97.3</v>
      </c>
      <c r="M31" s="6">
        <v>23.7</v>
      </c>
      <c r="N31" s="6">
        <v>28.301100000000002</v>
      </c>
      <c r="O31" s="6">
        <v>16.600000000000001</v>
      </c>
      <c r="P31">
        <f t="shared" si="1"/>
        <v>-2.700000000000002</v>
      </c>
      <c r="Q31">
        <f t="shared" si="1"/>
        <v>-2.6234042553191497</v>
      </c>
      <c r="R31">
        <f t="shared" si="2"/>
        <v>-1.6638297872340395</v>
      </c>
      <c r="S31">
        <f t="shared" si="3"/>
        <v>-1293.8297872340427</v>
      </c>
      <c r="T31">
        <f t="shared" si="4"/>
        <v>4.3000000000000043</v>
      </c>
      <c r="U31">
        <f t="shared" si="5"/>
        <v>2152.7125396106799</v>
      </c>
      <c r="V31">
        <f t="shared" si="6"/>
        <v>-11.610000000000021</v>
      </c>
      <c r="W31">
        <f t="shared" si="7"/>
        <v>-11.280638297872354</v>
      </c>
    </row>
    <row r="32" spans="1:23" x14ac:dyDescent="0.55000000000000004">
      <c r="A32" s="5">
        <v>373</v>
      </c>
      <c r="B32">
        <f t="shared" si="0"/>
        <v>2.5717088318086878</v>
      </c>
      <c r="C32" s="6">
        <v>5.5</v>
      </c>
      <c r="D32" s="6">
        <v>5.4</v>
      </c>
      <c r="E32" s="6">
        <v>4530</v>
      </c>
      <c r="F32" s="6">
        <v>4.1999000000000002E-2</v>
      </c>
      <c r="G32" s="6">
        <v>6</v>
      </c>
      <c r="H32" s="6">
        <v>9.3000000000000007</v>
      </c>
      <c r="I32" s="6">
        <v>0.13500000000000001</v>
      </c>
      <c r="J32" s="6">
        <v>4</v>
      </c>
      <c r="K32" s="6">
        <v>0.53500000000000003</v>
      </c>
      <c r="L32" s="6">
        <v>104.5</v>
      </c>
      <c r="M32" s="6">
        <v>20</v>
      </c>
      <c r="N32" s="6">
        <v>21.799800000000001</v>
      </c>
      <c r="O32" s="6">
        <v>14</v>
      </c>
      <c r="P32">
        <f t="shared" si="1"/>
        <v>-3.0000000000000018</v>
      </c>
      <c r="Q32">
        <f t="shared" si="1"/>
        <v>-2.6234042553191497</v>
      </c>
      <c r="R32">
        <f t="shared" si="2"/>
        <v>-1.2638297872340392</v>
      </c>
      <c r="S32">
        <f t="shared" si="3"/>
        <v>-723.82978723404267</v>
      </c>
      <c r="T32">
        <f t="shared" si="4"/>
        <v>0.60000000000000497</v>
      </c>
      <c r="U32">
        <f t="shared" si="5"/>
        <v>914.79764599366001</v>
      </c>
      <c r="V32">
        <f t="shared" si="6"/>
        <v>-1.800000000000016</v>
      </c>
      <c r="W32">
        <f t="shared" si="7"/>
        <v>-1.5740425531915028</v>
      </c>
    </row>
    <row r="33" spans="1:23" x14ac:dyDescent="0.55000000000000004">
      <c r="A33" s="5">
        <v>754</v>
      </c>
      <c r="B33">
        <f t="shared" si="0"/>
        <v>2.8773713458697738</v>
      </c>
      <c r="C33" s="6">
        <v>9</v>
      </c>
      <c r="D33" s="6">
        <v>8.1</v>
      </c>
      <c r="E33" s="6">
        <v>6170</v>
      </c>
      <c r="F33" s="6">
        <v>4.2698E-2</v>
      </c>
      <c r="G33" s="6">
        <v>97</v>
      </c>
      <c r="H33" s="6">
        <v>10.9</v>
      </c>
      <c r="I33" s="6">
        <v>0.105</v>
      </c>
      <c r="J33" s="6">
        <v>4.3</v>
      </c>
      <c r="K33" s="6">
        <v>0.58599999999999997</v>
      </c>
      <c r="L33" s="6">
        <v>96.4</v>
      </c>
      <c r="M33" s="6">
        <v>16.3</v>
      </c>
      <c r="N33" s="6">
        <v>30.901399999999999</v>
      </c>
      <c r="O33" s="6">
        <v>12.5</v>
      </c>
      <c r="P33">
        <f t="shared" si="1"/>
        <v>0.49999999999999822</v>
      </c>
      <c r="Q33">
        <f t="shared" si="1"/>
        <v>7.659574468084962E-2</v>
      </c>
      <c r="R33">
        <f t="shared" si="2"/>
        <v>0.33617021276596049</v>
      </c>
      <c r="S33">
        <f t="shared" si="3"/>
        <v>916.17021276595733</v>
      </c>
      <c r="T33">
        <f t="shared" si="4"/>
        <v>-3.0999999999999943</v>
      </c>
      <c r="U33">
        <f t="shared" si="5"/>
        <v>307.98913535536718</v>
      </c>
      <c r="V33">
        <f t="shared" si="6"/>
        <v>-1.5499999999999916</v>
      </c>
      <c r="W33">
        <f t="shared" si="7"/>
        <v>-0.23744680851063338</v>
      </c>
    </row>
    <row r="34" spans="1:23" x14ac:dyDescent="0.55000000000000004">
      <c r="A34" s="5">
        <v>1072</v>
      </c>
      <c r="B34">
        <f t="shared" si="0"/>
        <v>3.030194785356751</v>
      </c>
      <c r="C34" s="6">
        <v>6.3</v>
      </c>
      <c r="D34" s="6">
        <v>6.4</v>
      </c>
      <c r="E34" s="6">
        <v>4620</v>
      </c>
      <c r="F34" s="6">
        <v>4.9499000000000001E-2</v>
      </c>
      <c r="G34" s="6">
        <v>23</v>
      </c>
      <c r="H34" s="6">
        <v>10.4</v>
      </c>
      <c r="I34" s="6">
        <v>7.5999999999999998E-2</v>
      </c>
      <c r="J34" s="6">
        <v>2.4</v>
      </c>
      <c r="K34" s="6">
        <v>0.56000000000000005</v>
      </c>
      <c r="L34" s="6">
        <v>97.2</v>
      </c>
      <c r="M34" s="6">
        <v>23.3</v>
      </c>
      <c r="N34" s="6">
        <v>25.500499999999999</v>
      </c>
      <c r="O34" s="6">
        <v>14.7</v>
      </c>
      <c r="P34">
        <f t="shared" si="1"/>
        <v>-2.200000000000002</v>
      </c>
      <c r="Q34">
        <f t="shared" si="1"/>
        <v>-1.6234042553191497</v>
      </c>
      <c r="R34">
        <f t="shared" si="2"/>
        <v>-0.16382978723403951</v>
      </c>
      <c r="S34">
        <f t="shared" si="3"/>
        <v>-633.82978723404267</v>
      </c>
      <c r="T34">
        <f t="shared" si="4"/>
        <v>3.9000000000000057</v>
      </c>
      <c r="U34">
        <f t="shared" si="5"/>
        <v>103.84019918514974</v>
      </c>
      <c r="V34">
        <f t="shared" si="6"/>
        <v>-8.5800000000000196</v>
      </c>
      <c r="W34">
        <f t="shared" si="7"/>
        <v>-6.3312765957446926</v>
      </c>
    </row>
    <row r="35" spans="1:23" x14ac:dyDescent="0.55000000000000004">
      <c r="A35" s="5">
        <v>923</v>
      </c>
      <c r="B35">
        <f t="shared" si="0"/>
        <v>2.965201701025912</v>
      </c>
      <c r="C35" s="6">
        <v>9.6999999999999993</v>
      </c>
      <c r="D35" s="6">
        <v>9.6999999999999993</v>
      </c>
      <c r="E35" s="6">
        <v>5890</v>
      </c>
      <c r="F35" s="6">
        <v>4.0799000000000002E-2</v>
      </c>
      <c r="G35" s="6">
        <v>18</v>
      </c>
      <c r="H35" s="6">
        <v>11.8</v>
      </c>
      <c r="I35" s="6">
        <v>0.10199999999999999</v>
      </c>
      <c r="J35" s="6">
        <v>3.5</v>
      </c>
      <c r="K35" s="6">
        <v>0.54200000000000004</v>
      </c>
      <c r="L35" s="6">
        <v>99</v>
      </c>
      <c r="M35" s="6">
        <v>16.600000000000001</v>
      </c>
      <c r="N35" s="6">
        <v>21.6997</v>
      </c>
      <c r="O35" s="6">
        <v>12.6</v>
      </c>
      <c r="P35">
        <f t="shared" si="1"/>
        <v>1.1999999999999975</v>
      </c>
      <c r="Q35">
        <f t="shared" si="1"/>
        <v>1.6765957446808493</v>
      </c>
      <c r="R35">
        <f t="shared" si="2"/>
        <v>1.2361702127659608</v>
      </c>
      <c r="S35">
        <f t="shared" si="3"/>
        <v>636.17021276595733</v>
      </c>
      <c r="T35">
        <f t="shared" si="4"/>
        <v>-2.7999999999999936</v>
      </c>
      <c r="U35">
        <f t="shared" si="5"/>
        <v>786.41466727026</v>
      </c>
      <c r="V35">
        <f t="shared" si="6"/>
        <v>-3.3599999999999852</v>
      </c>
      <c r="W35">
        <f t="shared" si="7"/>
        <v>-4.6944680851063669</v>
      </c>
    </row>
    <row r="36" spans="1:23" x14ac:dyDescent="0.55000000000000004">
      <c r="A36" s="5">
        <v>653</v>
      </c>
      <c r="B36">
        <f t="shared" si="0"/>
        <v>2.8149131812750738</v>
      </c>
      <c r="C36" s="6">
        <v>9.6999999999999993</v>
      </c>
      <c r="D36" s="6">
        <v>8.6999999999999993</v>
      </c>
      <c r="E36" s="6">
        <v>5720</v>
      </c>
      <c r="F36" s="6">
        <v>2.07E-2</v>
      </c>
      <c r="G36" s="6">
        <v>113</v>
      </c>
      <c r="H36" s="6">
        <v>10.199999999999999</v>
      </c>
      <c r="I36" s="6">
        <v>0.124</v>
      </c>
      <c r="J36" s="6">
        <v>5</v>
      </c>
      <c r="K36" s="6">
        <v>0.52600000000000002</v>
      </c>
      <c r="L36" s="6">
        <v>94.8</v>
      </c>
      <c r="M36" s="6">
        <v>15.8</v>
      </c>
      <c r="N36" s="6">
        <v>37.4011</v>
      </c>
      <c r="O36" s="6">
        <v>12.3</v>
      </c>
      <c r="P36">
        <f t="shared" si="1"/>
        <v>1.1999999999999975</v>
      </c>
      <c r="Q36">
        <f t="shared" si="1"/>
        <v>0.67659574468084926</v>
      </c>
      <c r="R36">
        <f t="shared" si="2"/>
        <v>-0.36382978723404058</v>
      </c>
      <c r="S36">
        <f t="shared" si="3"/>
        <v>466.17021276595733</v>
      </c>
      <c r="T36">
        <f t="shared" si="4"/>
        <v>-3.5999999999999943</v>
      </c>
      <c r="U36">
        <f t="shared" si="5"/>
        <v>-169.60660932548569</v>
      </c>
      <c r="V36">
        <f t="shared" si="6"/>
        <v>-4.3199999999999843</v>
      </c>
      <c r="W36">
        <f t="shared" si="7"/>
        <v>-2.4357446808510534</v>
      </c>
    </row>
    <row r="37" spans="1:23" x14ac:dyDescent="0.55000000000000004">
      <c r="A37" s="5">
        <v>1272</v>
      </c>
      <c r="B37">
        <f t="shared" si="0"/>
        <v>3.1044871113123951</v>
      </c>
      <c r="C37" s="6">
        <v>10.9</v>
      </c>
      <c r="D37" s="6">
        <v>9.8000000000000007</v>
      </c>
      <c r="E37" s="6">
        <v>5590</v>
      </c>
      <c r="F37" s="6">
        <v>6.8999999999999999E-3</v>
      </c>
      <c r="G37" s="6">
        <v>9</v>
      </c>
      <c r="H37" s="6">
        <v>10</v>
      </c>
      <c r="I37" s="6">
        <v>8.6999999999999994E-2</v>
      </c>
      <c r="J37" s="6">
        <v>3.8</v>
      </c>
      <c r="K37" s="6">
        <v>0.53100000000000003</v>
      </c>
      <c r="L37" s="6">
        <v>96.4</v>
      </c>
      <c r="M37" s="6">
        <v>15.3</v>
      </c>
      <c r="N37" s="6">
        <v>44.000399999999999</v>
      </c>
      <c r="O37" s="6">
        <v>15</v>
      </c>
      <c r="P37">
        <f t="shared" si="1"/>
        <v>2.3999999999999986</v>
      </c>
      <c r="Q37">
        <f t="shared" si="1"/>
        <v>1.7765957446808507</v>
      </c>
      <c r="R37">
        <f t="shared" si="2"/>
        <v>-0.56382978723403987</v>
      </c>
      <c r="S37">
        <f t="shared" si="3"/>
        <v>336.17021276595733</v>
      </c>
      <c r="T37">
        <f t="shared" si="4"/>
        <v>-4.0999999999999943</v>
      </c>
      <c r="U37">
        <f t="shared" si="5"/>
        <v>-189.54277953825164</v>
      </c>
      <c r="V37">
        <f t="shared" si="6"/>
        <v>-9.8399999999999803</v>
      </c>
      <c r="W37">
        <f t="shared" si="7"/>
        <v>-7.2840425531914779</v>
      </c>
    </row>
    <row r="38" spans="1:23" x14ac:dyDescent="0.55000000000000004">
      <c r="A38" s="5">
        <v>831</v>
      </c>
      <c r="B38">
        <f t="shared" si="0"/>
        <v>2.9196010237841108</v>
      </c>
      <c r="C38" s="6">
        <v>5.8</v>
      </c>
      <c r="D38" s="6">
        <v>5.6</v>
      </c>
      <c r="E38" s="6">
        <v>3820</v>
      </c>
      <c r="F38" s="6">
        <v>4.5198000000000002E-2</v>
      </c>
      <c r="G38" s="6">
        <v>24</v>
      </c>
      <c r="H38" s="6">
        <v>8.6999999999999993</v>
      </c>
      <c r="I38" s="6">
        <v>7.5999999999999998E-2</v>
      </c>
      <c r="J38" s="6">
        <v>2.8</v>
      </c>
      <c r="K38" s="6">
        <v>0.63800000000000001</v>
      </c>
      <c r="L38" s="6">
        <v>97.4</v>
      </c>
      <c r="M38" s="6">
        <v>25.4</v>
      </c>
      <c r="N38" s="6">
        <v>31.6995</v>
      </c>
      <c r="O38" s="6">
        <v>17.7</v>
      </c>
      <c r="P38">
        <f t="shared" si="1"/>
        <v>-2.700000000000002</v>
      </c>
      <c r="Q38">
        <f t="shared" si="1"/>
        <v>-2.4234042553191504</v>
      </c>
      <c r="R38">
        <f t="shared" si="2"/>
        <v>-1.8638297872340406</v>
      </c>
      <c r="S38">
        <f t="shared" si="3"/>
        <v>-1433.8297872340427</v>
      </c>
      <c r="T38">
        <f t="shared" si="4"/>
        <v>6.0000000000000036</v>
      </c>
      <c r="U38">
        <f t="shared" si="5"/>
        <v>2672.4146672702554</v>
      </c>
      <c r="V38">
        <f t="shared" si="6"/>
        <v>-16.200000000000021</v>
      </c>
      <c r="W38">
        <f t="shared" si="7"/>
        <v>-14.540425531914911</v>
      </c>
    </row>
    <row r="39" spans="1:23" x14ac:dyDescent="0.55000000000000004">
      <c r="A39" s="5">
        <v>566</v>
      </c>
      <c r="B39">
        <f t="shared" si="0"/>
        <v>2.7528164311882715</v>
      </c>
      <c r="C39" s="6">
        <v>5.0999999999999996</v>
      </c>
      <c r="D39" s="6">
        <v>4.7</v>
      </c>
      <c r="E39" s="6">
        <v>4250</v>
      </c>
      <c r="F39" s="6">
        <v>5.3997999999999997E-2</v>
      </c>
      <c r="G39" s="6">
        <v>7</v>
      </c>
      <c r="H39" s="6">
        <v>10.4</v>
      </c>
      <c r="I39" s="6">
        <v>9.9000000000000005E-2</v>
      </c>
      <c r="J39" s="6">
        <v>2.7</v>
      </c>
      <c r="K39" s="6">
        <v>0.59899999999999998</v>
      </c>
      <c r="L39" s="6">
        <v>102.4</v>
      </c>
      <c r="M39" s="6">
        <v>22.5</v>
      </c>
      <c r="N39" s="6">
        <v>16.6999</v>
      </c>
      <c r="O39" s="6">
        <v>13.3</v>
      </c>
      <c r="P39">
        <f t="shared" si="1"/>
        <v>-3.4000000000000021</v>
      </c>
      <c r="Q39">
        <f t="shared" si="1"/>
        <v>-3.3234042553191498</v>
      </c>
      <c r="R39">
        <f t="shared" si="2"/>
        <v>-0.16382978723403951</v>
      </c>
      <c r="S39">
        <f t="shared" si="3"/>
        <v>-1003.8297872340427</v>
      </c>
      <c r="T39">
        <f t="shared" si="4"/>
        <v>3.100000000000005</v>
      </c>
      <c r="U39">
        <f t="shared" si="5"/>
        <v>164.45722046174436</v>
      </c>
      <c r="V39">
        <f t="shared" si="6"/>
        <v>-10.540000000000024</v>
      </c>
      <c r="W39">
        <f t="shared" si="7"/>
        <v>-10.30255319148938</v>
      </c>
    </row>
    <row r="40" spans="1:23" x14ac:dyDescent="0.55000000000000004">
      <c r="A40" s="5">
        <v>826</v>
      </c>
      <c r="B40">
        <f t="shared" si="0"/>
        <v>2.9169800473203824</v>
      </c>
      <c r="C40" s="6">
        <v>6.1</v>
      </c>
      <c r="D40" s="6">
        <v>5.4</v>
      </c>
      <c r="E40" s="6">
        <v>3950</v>
      </c>
      <c r="F40" s="6">
        <v>4.7099000000000002E-2</v>
      </c>
      <c r="G40" s="6">
        <v>36</v>
      </c>
      <c r="H40" s="6">
        <v>8.8000000000000007</v>
      </c>
      <c r="I40" s="6">
        <v>8.5999999999999993E-2</v>
      </c>
      <c r="J40" s="6">
        <v>3.5</v>
      </c>
      <c r="K40" s="6">
        <v>0.51500000000000001</v>
      </c>
      <c r="L40" s="6">
        <v>95.3</v>
      </c>
      <c r="M40" s="6">
        <v>25.1</v>
      </c>
      <c r="N40" s="6">
        <v>27.3004</v>
      </c>
      <c r="O40" s="6">
        <v>14.9</v>
      </c>
      <c r="P40">
        <f t="shared" si="1"/>
        <v>-2.4000000000000021</v>
      </c>
      <c r="Q40">
        <f t="shared" si="1"/>
        <v>-2.6234042553191497</v>
      </c>
      <c r="R40">
        <f t="shared" si="2"/>
        <v>-1.7638297872340392</v>
      </c>
      <c r="S40">
        <f t="shared" si="3"/>
        <v>-1303.8297872340427</v>
      </c>
      <c r="T40">
        <f t="shared" si="4"/>
        <v>5.7000000000000064</v>
      </c>
      <c r="U40">
        <f t="shared" si="5"/>
        <v>2299.7338162064239</v>
      </c>
      <c r="V40">
        <f t="shared" si="6"/>
        <v>-13.680000000000028</v>
      </c>
      <c r="W40">
        <f t="shared" si="7"/>
        <v>-14.953404255319169</v>
      </c>
    </row>
    <row r="41" spans="1:23" x14ac:dyDescent="0.55000000000000004">
      <c r="A41" s="5">
        <v>1151</v>
      </c>
      <c r="B41">
        <f t="shared" si="0"/>
        <v>3.0610753236297916</v>
      </c>
      <c r="C41" s="6">
        <v>8.1999999999999993</v>
      </c>
      <c r="D41" s="6">
        <v>7.4</v>
      </c>
      <c r="E41" s="6">
        <v>4880</v>
      </c>
      <c r="F41" s="6">
        <v>3.8801000000000002E-2</v>
      </c>
      <c r="G41" s="6">
        <v>96</v>
      </c>
      <c r="H41" s="6">
        <v>10.4</v>
      </c>
      <c r="I41" s="6">
        <v>8.7999999999999995E-2</v>
      </c>
      <c r="J41" s="6">
        <v>3.1</v>
      </c>
      <c r="K41" s="6">
        <v>0.56000000000000005</v>
      </c>
      <c r="L41" s="6">
        <v>98.1</v>
      </c>
      <c r="M41" s="6">
        <v>22.8</v>
      </c>
      <c r="N41" s="6">
        <v>29.3004</v>
      </c>
      <c r="O41" s="6">
        <v>14.5</v>
      </c>
      <c r="P41">
        <f t="shared" si="1"/>
        <v>-0.30000000000000249</v>
      </c>
      <c r="Q41">
        <f t="shared" si="1"/>
        <v>-0.62340425531914967</v>
      </c>
      <c r="R41">
        <f t="shared" si="2"/>
        <v>-0.16382978723403951</v>
      </c>
      <c r="S41">
        <f t="shared" si="3"/>
        <v>-373.82978723404267</v>
      </c>
      <c r="T41">
        <f t="shared" si="4"/>
        <v>3.4000000000000057</v>
      </c>
      <c r="U41">
        <f t="shared" si="5"/>
        <v>61.244454504299469</v>
      </c>
      <c r="V41">
        <f t="shared" si="6"/>
        <v>-1.0200000000000102</v>
      </c>
      <c r="W41">
        <f t="shared" si="7"/>
        <v>-2.1195744680851125</v>
      </c>
    </row>
    <row r="42" spans="1:23" x14ac:dyDescent="0.55000000000000004">
      <c r="A42" s="5">
        <v>880</v>
      </c>
      <c r="B42">
        <f t="shared" si="0"/>
        <v>2.9444826721501687</v>
      </c>
      <c r="C42" s="6">
        <v>7.2</v>
      </c>
      <c r="D42" s="6">
        <v>6.6</v>
      </c>
      <c r="E42" s="6">
        <v>5900</v>
      </c>
      <c r="F42" s="6">
        <v>2.5100000000000001E-2</v>
      </c>
      <c r="G42" s="6">
        <v>9</v>
      </c>
      <c r="H42" s="6">
        <v>12.2</v>
      </c>
      <c r="I42" s="6">
        <v>8.4000000000000005E-2</v>
      </c>
      <c r="J42" s="6">
        <v>2</v>
      </c>
      <c r="K42" s="6">
        <v>0.60099999999999998</v>
      </c>
      <c r="L42" s="6">
        <v>99.8</v>
      </c>
      <c r="M42" s="6">
        <v>14.4</v>
      </c>
      <c r="N42" s="6">
        <v>30.0001</v>
      </c>
      <c r="O42" s="6">
        <v>14.8</v>
      </c>
      <c r="P42">
        <f t="shared" si="1"/>
        <v>-1.3000000000000016</v>
      </c>
      <c r="Q42">
        <f t="shared" si="1"/>
        <v>-1.4234042553191504</v>
      </c>
      <c r="R42">
        <f t="shared" si="2"/>
        <v>1.6361702127659594</v>
      </c>
      <c r="S42">
        <f t="shared" si="3"/>
        <v>646.17021276595733</v>
      </c>
      <c r="T42">
        <f t="shared" si="4"/>
        <v>-4.9999999999999947</v>
      </c>
      <c r="U42">
        <f t="shared" si="5"/>
        <v>1057.2444545043018</v>
      </c>
      <c r="V42">
        <f t="shared" si="6"/>
        <v>6.5000000000000009</v>
      </c>
      <c r="W42">
        <f t="shared" si="7"/>
        <v>7.1170212765957439</v>
      </c>
    </row>
    <row r="43" spans="1:23" x14ac:dyDescent="0.55000000000000004">
      <c r="A43" s="5">
        <v>542</v>
      </c>
      <c r="B43">
        <f t="shared" si="0"/>
        <v>2.7339992865383871</v>
      </c>
      <c r="C43" s="6">
        <v>5.6</v>
      </c>
      <c r="D43" s="6">
        <v>5.4</v>
      </c>
      <c r="E43" s="6">
        <v>4890</v>
      </c>
      <c r="F43" s="6">
        <v>8.8903999999999997E-2</v>
      </c>
      <c r="G43" s="6">
        <v>4</v>
      </c>
      <c r="H43" s="6">
        <v>10.9</v>
      </c>
      <c r="I43" s="6">
        <v>0.107</v>
      </c>
      <c r="J43" s="6">
        <v>3.7</v>
      </c>
      <c r="K43" s="6">
        <v>0.52300000000000002</v>
      </c>
      <c r="L43" s="6">
        <v>96.8</v>
      </c>
      <c r="M43" s="6">
        <v>17</v>
      </c>
      <c r="N43" s="6">
        <v>12.1996</v>
      </c>
      <c r="O43" s="6">
        <v>14.1</v>
      </c>
      <c r="P43">
        <f t="shared" si="1"/>
        <v>-2.9000000000000021</v>
      </c>
      <c r="Q43">
        <f t="shared" si="1"/>
        <v>-2.6234042553191497</v>
      </c>
      <c r="R43">
        <f t="shared" si="2"/>
        <v>0.33617021276596049</v>
      </c>
      <c r="S43">
        <f t="shared" si="3"/>
        <v>-363.82978723404267</v>
      </c>
      <c r="T43">
        <f t="shared" si="4"/>
        <v>-2.399999999999995</v>
      </c>
      <c r="U43">
        <f t="shared" si="5"/>
        <v>-122.30873698506225</v>
      </c>
      <c r="V43">
        <f t="shared" si="6"/>
        <v>6.9599999999999911</v>
      </c>
      <c r="W43">
        <f t="shared" si="7"/>
        <v>6.2961702127659462</v>
      </c>
    </row>
    <row r="44" spans="1:23" x14ac:dyDescent="0.55000000000000004">
      <c r="A44" s="5">
        <v>823</v>
      </c>
      <c r="B44">
        <f t="shared" si="0"/>
        <v>2.9153998352122699</v>
      </c>
      <c r="C44" s="6">
        <v>7.5</v>
      </c>
      <c r="D44" s="6">
        <v>7</v>
      </c>
      <c r="E44" s="6">
        <v>4960</v>
      </c>
      <c r="F44" s="6">
        <v>5.4901999999999999E-2</v>
      </c>
      <c r="G44" s="6">
        <v>40</v>
      </c>
      <c r="H44" s="6">
        <v>9.9</v>
      </c>
      <c r="I44" s="6">
        <v>7.2999999999999995E-2</v>
      </c>
      <c r="J44" s="6">
        <v>2.7</v>
      </c>
      <c r="K44" s="6">
        <v>0.52200000000000002</v>
      </c>
      <c r="L44" s="6">
        <v>99.6</v>
      </c>
      <c r="M44" s="6">
        <v>22.4</v>
      </c>
      <c r="N44" s="6">
        <v>31.998899999999999</v>
      </c>
      <c r="O44" s="6">
        <v>16.2</v>
      </c>
      <c r="P44">
        <f t="shared" si="1"/>
        <v>-1.0000000000000018</v>
      </c>
      <c r="Q44">
        <f t="shared" si="1"/>
        <v>-1.02340425531915</v>
      </c>
      <c r="R44">
        <f t="shared" si="2"/>
        <v>-0.66382978723403951</v>
      </c>
      <c r="S44">
        <f t="shared" si="3"/>
        <v>-293.82978723404267</v>
      </c>
      <c r="T44">
        <f t="shared" si="4"/>
        <v>3.0000000000000036</v>
      </c>
      <c r="U44">
        <f t="shared" si="5"/>
        <v>195.05296514259766</v>
      </c>
      <c r="V44">
        <f t="shared" si="6"/>
        <v>-3.0000000000000089</v>
      </c>
      <c r="W44">
        <f t="shared" si="7"/>
        <v>-3.0702127659574536</v>
      </c>
    </row>
    <row r="45" spans="1:23" x14ac:dyDescent="0.55000000000000004">
      <c r="A45" s="5">
        <v>1030</v>
      </c>
      <c r="B45">
        <f t="shared" si="0"/>
        <v>3.012837224705172</v>
      </c>
      <c r="C45" s="6">
        <v>9.5</v>
      </c>
      <c r="D45" s="6">
        <v>9.6</v>
      </c>
      <c r="E45" s="6">
        <v>6220</v>
      </c>
      <c r="F45" s="6">
        <v>2.81E-2</v>
      </c>
      <c r="G45" s="6">
        <v>29</v>
      </c>
      <c r="H45" s="6">
        <v>12.1</v>
      </c>
      <c r="I45" s="6">
        <v>0.111</v>
      </c>
      <c r="J45" s="6">
        <v>3.7</v>
      </c>
      <c r="K45" s="6">
        <v>0.57399999999999995</v>
      </c>
      <c r="L45" s="6">
        <v>101.2</v>
      </c>
      <c r="M45" s="6">
        <v>16.2</v>
      </c>
      <c r="N45" s="6">
        <v>30.0001</v>
      </c>
      <c r="O45" s="6">
        <v>13.6</v>
      </c>
      <c r="P45">
        <f t="shared" si="1"/>
        <v>0.99999999999999822</v>
      </c>
      <c r="Q45">
        <f t="shared" si="1"/>
        <v>1.5765957446808496</v>
      </c>
      <c r="R45">
        <f t="shared" si="2"/>
        <v>1.5361702127659598</v>
      </c>
      <c r="S45">
        <f t="shared" si="3"/>
        <v>966.17021276595733</v>
      </c>
      <c r="T45">
        <f t="shared" si="4"/>
        <v>-3.1999999999999957</v>
      </c>
      <c r="U45">
        <f t="shared" si="5"/>
        <v>1484.2019013128133</v>
      </c>
      <c r="V45">
        <f t="shared" si="6"/>
        <v>-3.19999999999999</v>
      </c>
      <c r="W45">
        <f t="shared" si="7"/>
        <v>-5.0451063829787124</v>
      </c>
    </row>
    <row r="46" spans="1:23" x14ac:dyDescent="0.55000000000000004">
      <c r="A46" s="5">
        <v>455</v>
      </c>
      <c r="B46">
        <f t="shared" si="0"/>
        <v>2.6580113966571126</v>
      </c>
      <c r="C46" s="6">
        <v>4.5999999999999996</v>
      </c>
      <c r="D46" s="6">
        <v>4.0999999999999996</v>
      </c>
      <c r="E46" s="6">
        <v>4570</v>
      </c>
      <c r="F46" s="6">
        <v>5.6202000000000002E-2</v>
      </c>
      <c r="G46" s="6">
        <v>19</v>
      </c>
      <c r="H46" s="6">
        <v>8.8000000000000007</v>
      </c>
      <c r="I46" s="6">
        <v>0.13500000000000001</v>
      </c>
      <c r="J46" s="6">
        <v>5.3</v>
      </c>
      <c r="K46" s="6">
        <v>0.48</v>
      </c>
      <c r="L46" s="6">
        <v>96.8</v>
      </c>
      <c r="M46" s="6">
        <v>24.9</v>
      </c>
      <c r="N46" s="6">
        <v>32.599600000000002</v>
      </c>
      <c r="O46" s="6">
        <v>13.9</v>
      </c>
      <c r="P46">
        <f t="shared" si="1"/>
        <v>-3.9000000000000021</v>
      </c>
      <c r="Q46">
        <f t="shared" si="1"/>
        <v>-3.9234042553191504</v>
      </c>
      <c r="R46">
        <f t="shared" si="2"/>
        <v>-1.7638297872340392</v>
      </c>
      <c r="S46">
        <f t="shared" si="3"/>
        <v>-683.82978723404267</v>
      </c>
      <c r="T46">
        <f t="shared" si="4"/>
        <v>5.5000000000000036</v>
      </c>
      <c r="U46">
        <f t="shared" si="5"/>
        <v>1206.1593481213197</v>
      </c>
      <c r="V46">
        <f t="shared" si="6"/>
        <v>-21.450000000000024</v>
      </c>
      <c r="W46">
        <f t="shared" si="7"/>
        <v>-21.578723404255342</v>
      </c>
    </row>
    <row r="47" spans="1:23" x14ac:dyDescent="0.55000000000000004">
      <c r="A47" s="5">
        <v>508</v>
      </c>
      <c r="B47">
        <f t="shared" si="0"/>
        <v>2.7058637122839193</v>
      </c>
      <c r="C47" s="6">
        <v>10.6</v>
      </c>
      <c r="D47" s="6">
        <v>9.6999999999999993</v>
      </c>
      <c r="E47" s="6">
        <v>5930</v>
      </c>
      <c r="F47" s="6">
        <v>4.6598000000000001E-2</v>
      </c>
      <c r="G47" s="6">
        <v>40</v>
      </c>
      <c r="H47" s="6">
        <v>10.4</v>
      </c>
      <c r="I47" s="6">
        <v>7.8E-2</v>
      </c>
      <c r="J47" s="6">
        <v>2.5</v>
      </c>
      <c r="K47" s="6">
        <v>0.59899999999999998</v>
      </c>
      <c r="L47" s="6">
        <v>98.9</v>
      </c>
      <c r="M47" s="6">
        <v>17.100000000000001</v>
      </c>
      <c r="N47" s="6">
        <v>16.6999</v>
      </c>
      <c r="O47" s="6">
        <v>12.6</v>
      </c>
      <c r="P47">
        <f t="shared" si="1"/>
        <v>2.0999999999999979</v>
      </c>
      <c r="Q47">
        <f t="shared" si="1"/>
        <v>1.6765957446808493</v>
      </c>
      <c r="R47">
        <f t="shared" si="2"/>
        <v>-0.16382978723403951</v>
      </c>
      <c r="S47">
        <f t="shared" si="3"/>
        <v>676.17021276595733</v>
      </c>
      <c r="T47">
        <f t="shared" si="4"/>
        <v>-2.2999999999999936</v>
      </c>
      <c r="U47">
        <f t="shared" si="5"/>
        <v>-110.77682209144201</v>
      </c>
      <c r="V47">
        <f t="shared" si="6"/>
        <v>-4.8299999999999814</v>
      </c>
      <c r="W47">
        <f t="shared" si="7"/>
        <v>-3.8561702127659427</v>
      </c>
    </row>
    <row r="48" spans="1:23" x14ac:dyDescent="0.55000000000000004">
      <c r="A48" s="7">
        <v>849</v>
      </c>
      <c r="B48">
        <f t="shared" si="0"/>
        <v>2.9289076902439528</v>
      </c>
      <c r="C48" s="8">
        <v>9</v>
      </c>
      <c r="D48" s="8">
        <v>9.1</v>
      </c>
      <c r="E48" s="8">
        <v>5880</v>
      </c>
      <c r="F48" s="8">
        <v>5.2802000000000002E-2</v>
      </c>
      <c r="G48" s="8">
        <v>3</v>
      </c>
      <c r="H48" s="8">
        <v>12.1</v>
      </c>
      <c r="I48" s="8">
        <v>0.113</v>
      </c>
      <c r="J48" s="8">
        <v>4</v>
      </c>
      <c r="K48" s="8">
        <v>0.623</v>
      </c>
      <c r="L48" s="8">
        <v>104.9</v>
      </c>
      <c r="M48" s="8">
        <v>16</v>
      </c>
      <c r="N48" s="8">
        <v>16.099699999999999</v>
      </c>
      <c r="O48" s="8">
        <v>13</v>
      </c>
      <c r="P48">
        <f t="shared" si="1"/>
        <v>0.49999999999999822</v>
      </c>
      <c r="Q48">
        <f t="shared" si="1"/>
        <v>1.0765957446808496</v>
      </c>
      <c r="R48">
        <f t="shared" si="2"/>
        <v>1.5361702127659598</v>
      </c>
      <c r="S48">
        <f t="shared" si="3"/>
        <v>626.17021276595733</v>
      </c>
      <c r="T48">
        <f t="shared" si="4"/>
        <v>-3.399999999999995</v>
      </c>
      <c r="U48">
        <f t="shared" si="5"/>
        <v>961.90402897238698</v>
      </c>
      <c r="V48">
        <f t="shared" si="6"/>
        <v>-1.6999999999999915</v>
      </c>
      <c r="W48">
        <f t="shared" si="7"/>
        <v>-3.6604255319148833</v>
      </c>
    </row>
    <row r="49" spans="2:15" x14ac:dyDescent="0.55000000000000004">
      <c r="B49" t="s">
        <v>23</v>
      </c>
      <c r="C49">
        <f>AVERAGE(C2:C48)</f>
        <v>8.5000000000000018</v>
      </c>
      <c r="D49">
        <f t="shared" ref="D49:O49" si="8">AVERAGE(D2:D48)</f>
        <v>8.02340425531915</v>
      </c>
      <c r="E49">
        <f t="shared" si="8"/>
        <v>5253.8297872340427</v>
      </c>
      <c r="F49">
        <f t="shared" si="8"/>
        <v>4.7091382978723388E-2</v>
      </c>
      <c r="G49">
        <f t="shared" si="8"/>
        <v>36.617021276595743</v>
      </c>
      <c r="H49">
        <f t="shared" si="8"/>
        <v>10.56382978723404</v>
      </c>
      <c r="I49">
        <f t="shared" si="8"/>
        <v>9.5468085106383022E-2</v>
      </c>
      <c r="J49">
        <f t="shared" si="8"/>
        <v>3.3978723404255309</v>
      </c>
      <c r="K49">
        <f t="shared" si="8"/>
        <v>0.56119148936170216</v>
      </c>
      <c r="L49">
        <f t="shared" si="8"/>
        <v>98.302127659574481</v>
      </c>
      <c r="M49">
        <f t="shared" si="8"/>
        <v>19.399999999999995</v>
      </c>
      <c r="N49">
        <f t="shared" si="8"/>
        <v>26.597921276595748</v>
      </c>
      <c r="O49">
        <f t="shared" si="8"/>
        <v>13.857446808510639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"/>
  <sheetViews>
    <sheetView workbookViewId="0"/>
  </sheetViews>
  <sheetFormatPr defaultRowHeight="14.4" x14ac:dyDescent="0.55000000000000004"/>
  <sheetData>
    <row r="1" spans="1:27" s="2" customFormat="1" x14ac:dyDescent="0.55000000000000004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41</v>
      </c>
      <c r="Q1" s="2" t="s">
        <v>42</v>
      </c>
      <c r="R1" s="2" t="s">
        <v>43</v>
      </c>
      <c r="S1" s="2" t="s">
        <v>44</v>
      </c>
      <c r="T1" s="2" t="s">
        <v>45</v>
      </c>
      <c r="U1" s="2" t="s">
        <v>46</v>
      </c>
      <c r="V1" s="2" t="s">
        <v>47</v>
      </c>
      <c r="W1" s="2" t="s">
        <v>48</v>
      </c>
      <c r="X1" s="2" t="s">
        <v>49</v>
      </c>
      <c r="Y1" s="2" t="s">
        <v>50</v>
      </c>
      <c r="Z1" s="2" t="s">
        <v>51</v>
      </c>
      <c r="AA1" s="2" t="s">
        <v>52</v>
      </c>
    </row>
    <row r="2" spans="1:27" x14ac:dyDescent="0.55000000000000004">
      <c r="A2" s="5">
        <v>791</v>
      </c>
      <c r="B2">
        <f t="shared" ref="B2:B48" si="0">LOG(A2)</f>
        <v>2.8981764834976764</v>
      </c>
      <c r="C2" s="6">
        <v>5.8</v>
      </c>
      <c r="D2" s="6">
        <v>5.6</v>
      </c>
      <c r="E2" s="6">
        <v>3940</v>
      </c>
      <c r="F2" s="6">
        <v>8.4601999999999997E-2</v>
      </c>
      <c r="G2" s="6">
        <v>33</v>
      </c>
      <c r="H2" s="6">
        <v>9.1</v>
      </c>
      <c r="I2" s="6">
        <v>0.108</v>
      </c>
      <c r="J2" s="6">
        <v>4.0999999999999996</v>
      </c>
      <c r="K2" s="6">
        <v>0.51</v>
      </c>
      <c r="L2" s="6">
        <v>95</v>
      </c>
      <c r="M2" s="6">
        <v>26.1</v>
      </c>
      <c r="N2" s="6">
        <v>26.2011</v>
      </c>
      <c r="O2" s="6">
        <v>15.1</v>
      </c>
      <c r="P2">
        <f>H2*M2</f>
        <v>237.51</v>
      </c>
      <c r="Q2">
        <f>E2*H2</f>
        <v>35854</v>
      </c>
      <c r="R2">
        <f>C2*D2</f>
        <v>32.479999999999997</v>
      </c>
      <c r="S2">
        <f>I2*K2</f>
        <v>5.5079999999999997E-2</v>
      </c>
      <c r="T2">
        <f>C2*E2</f>
        <v>22852</v>
      </c>
      <c r="U2">
        <f>D2*E2</f>
        <v>22064</v>
      </c>
      <c r="V2">
        <f>C2*$G2</f>
        <v>191.4</v>
      </c>
      <c r="W2">
        <f>D2*$G2</f>
        <v>184.79999999999998</v>
      </c>
      <c r="X2">
        <f>C2*$M2</f>
        <v>151.38</v>
      </c>
      <c r="Y2">
        <f>D2*$M2</f>
        <v>146.16</v>
      </c>
      <c r="Z2">
        <f>C2*$Q2</f>
        <v>207953.19999999998</v>
      </c>
      <c r="AA2">
        <f>D2*$Q2</f>
        <v>200782.4</v>
      </c>
    </row>
    <row r="3" spans="1:27" x14ac:dyDescent="0.55000000000000004">
      <c r="A3" s="5">
        <v>1635</v>
      </c>
      <c r="B3">
        <f t="shared" si="0"/>
        <v>3.2135177569963047</v>
      </c>
      <c r="C3" s="6">
        <v>10.3</v>
      </c>
      <c r="D3" s="6">
        <v>9.5</v>
      </c>
      <c r="E3" s="6">
        <v>5570</v>
      </c>
      <c r="F3" s="6">
        <v>2.9599E-2</v>
      </c>
      <c r="G3" s="6">
        <v>13</v>
      </c>
      <c r="H3" s="6">
        <v>11.3</v>
      </c>
      <c r="I3" s="6">
        <v>9.6000000000000002E-2</v>
      </c>
      <c r="J3" s="6">
        <v>3.6</v>
      </c>
      <c r="K3" s="6">
        <v>0.58299999999999996</v>
      </c>
      <c r="L3" s="6">
        <v>101.2</v>
      </c>
      <c r="M3" s="6">
        <v>19.399999999999999</v>
      </c>
      <c r="N3" s="6">
        <v>25.299900000000001</v>
      </c>
      <c r="O3" s="6">
        <v>14.3</v>
      </c>
      <c r="P3">
        <f t="shared" ref="P3:P48" si="1">H3*M3</f>
        <v>219.22</v>
      </c>
      <c r="Q3">
        <f t="shared" ref="Q3:Q48" si="2">E3*H3</f>
        <v>62941.000000000007</v>
      </c>
      <c r="R3">
        <f t="shared" ref="R3:R48" si="3">C3*D3</f>
        <v>97.850000000000009</v>
      </c>
      <c r="S3">
        <f t="shared" ref="S3:S48" si="4">I3*K3</f>
        <v>5.5967999999999997E-2</v>
      </c>
      <c r="T3">
        <f t="shared" ref="T3:T48" si="5">C3*E3</f>
        <v>57371.000000000007</v>
      </c>
      <c r="U3">
        <f t="shared" ref="U3:U48" si="6">D3*E3</f>
        <v>52915</v>
      </c>
      <c r="V3">
        <f t="shared" ref="V3:W48" si="7">C3*$G3</f>
        <v>133.9</v>
      </c>
      <c r="W3">
        <f t="shared" si="7"/>
        <v>123.5</v>
      </c>
      <c r="X3">
        <f t="shared" ref="X3:Y48" si="8">C3*$M3</f>
        <v>199.82</v>
      </c>
      <c r="Y3">
        <f t="shared" si="8"/>
        <v>184.29999999999998</v>
      </c>
      <c r="Z3">
        <f t="shared" ref="Z3:AA48" si="9">C3*$Q3</f>
        <v>648292.30000000016</v>
      </c>
      <c r="AA3">
        <f t="shared" si="9"/>
        <v>597939.50000000012</v>
      </c>
    </row>
    <row r="4" spans="1:27" x14ac:dyDescent="0.55000000000000004">
      <c r="A4" s="5">
        <v>578</v>
      </c>
      <c r="B4">
        <f t="shared" si="0"/>
        <v>2.761927838420529</v>
      </c>
      <c r="C4" s="6">
        <v>4.5</v>
      </c>
      <c r="D4" s="6">
        <v>4.4000000000000004</v>
      </c>
      <c r="E4" s="6">
        <v>3180</v>
      </c>
      <c r="F4" s="6">
        <v>8.3401000000000003E-2</v>
      </c>
      <c r="G4" s="6">
        <v>18</v>
      </c>
      <c r="H4" s="6">
        <v>8.9</v>
      </c>
      <c r="I4" s="6">
        <v>9.4E-2</v>
      </c>
      <c r="J4" s="6">
        <v>3.3</v>
      </c>
      <c r="K4" s="6">
        <v>0.53300000000000003</v>
      </c>
      <c r="L4" s="6">
        <v>96.9</v>
      </c>
      <c r="M4" s="6">
        <v>25</v>
      </c>
      <c r="N4" s="6">
        <v>24.300599999999999</v>
      </c>
      <c r="O4" s="6">
        <v>14.2</v>
      </c>
      <c r="P4">
        <f t="shared" si="1"/>
        <v>222.5</v>
      </c>
      <c r="Q4">
        <f t="shared" si="2"/>
        <v>28302</v>
      </c>
      <c r="R4">
        <f t="shared" si="3"/>
        <v>19.8</v>
      </c>
      <c r="S4">
        <f t="shared" si="4"/>
        <v>5.0102000000000001E-2</v>
      </c>
      <c r="T4">
        <f t="shared" si="5"/>
        <v>14310</v>
      </c>
      <c r="U4">
        <f t="shared" si="6"/>
        <v>13992.000000000002</v>
      </c>
      <c r="V4">
        <f t="shared" si="7"/>
        <v>81</v>
      </c>
      <c r="W4">
        <f t="shared" si="7"/>
        <v>79.2</v>
      </c>
      <c r="X4">
        <f t="shared" si="8"/>
        <v>112.5</v>
      </c>
      <c r="Y4">
        <f t="shared" si="8"/>
        <v>110.00000000000001</v>
      </c>
      <c r="Z4">
        <f t="shared" si="9"/>
        <v>127359</v>
      </c>
      <c r="AA4">
        <f t="shared" si="9"/>
        <v>124528.8</v>
      </c>
    </row>
    <row r="5" spans="1:27" x14ac:dyDescent="0.55000000000000004">
      <c r="A5" s="5">
        <v>1969</v>
      </c>
      <c r="B5">
        <f t="shared" si="0"/>
        <v>3.2942457161381182</v>
      </c>
      <c r="C5" s="6">
        <v>14.9</v>
      </c>
      <c r="D5" s="6">
        <v>14.1</v>
      </c>
      <c r="E5" s="6">
        <v>6730</v>
      </c>
      <c r="F5" s="6">
        <v>1.5800999999999999E-2</v>
      </c>
      <c r="G5" s="6">
        <v>157</v>
      </c>
      <c r="H5" s="6">
        <v>12.1</v>
      </c>
      <c r="I5" s="6">
        <v>0.10199999999999999</v>
      </c>
      <c r="J5" s="6">
        <v>3.9</v>
      </c>
      <c r="K5" s="6">
        <v>0.57699999999999996</v>
      </c>
      <c r="L5" s="6">
        <v>99.4</v>
      </c>
      <c r="M5" s="6">
        <v>16.7</v>
      </c>
      <c r="N5" s="6">
        <v>29.901199999999999</v>
      </c>
      <c r="O5" s="6">
        <v>13.6</v>
      </c>
      <c r="P5">
        <f t="shared" si="1"/>
        <v>202.07</v>
      </c>
      <c r="Q5">
        <f t="shared" si="2"/>
        <v>81433</v>
      </c>
      <c r="R5">
        <f t="shared" si="3"/>
        <v>210.09</v>
      </c>
      <c r="S5">
        <f t="shared" si="4"/>
        <v>5.885399999999999E-2</v>
      </c>
      <c r="T5">
        <f t="shared" si="5"/>
        <v>100277</v>
      </c>
      <c r="U5">
        <f t="shared" si="6"/>
        <v>94893</v>
      </c>
      <c r="V5">
        <f t="shared" si="7"/>
        <v>2339.3000000000002</v>
      </c>
      <c r="W5">
        <f t="shared" si="7"/>
        <v>2213.6999999999998</v>
      </c>
      <c r="X5">
        <f t="shared" si="8"/>
        <v>248.82999999999998</v>
      </c>
      <c r="Y5">
        <f t="shared" si="8"/>
        <v>235.46999999999997</v>
      </c>
      <c r="Z5">
        <f t="shared" si="9"/>
        <v>1213351.7</v>
      </c>
      <c r="AA5">
        <f t="shared" si="9"/>
        <v>1148205.3</v>
      </c>
    </row>
    <row r="6" spans="1:27" x14ac:dyDescent="0.55000000000000004">
      <c r="A6" s="5">
        <v>1234</v>
      </c>
      <c r="B6">
        <f t="shared" si="0"/>
        <v>3.0913151596972228</v>
      </c>
      <c r="C6" s="6">
        <v>10.9</v>
      </c>
      <c r="D6" s="6">
        <v>10.1</v>
      </c>
      <c r="E6" s="6">
        <v>5780</v>
      </c>
      <c r="F6" s="6">
        <v>4.1398999999999998E-2</v>
      </c>
      <c r="G6" s="6">
        <v>18</v>
      </c>
      <c r="H6" s="6">
        <v>12.1</v>
      </c>
      <c r="I6" s="6">
        <v>9.0999999999999998E-2</v>
      </c>
      <c r="J6" s="6">
        <v>2</v>
      </c>
      <c r="K6" s="6">
        <v>0.59099999999999997</v>
      </c>
      <c r="L6" s="6">
        <v>98.5</v>
      </c>
      <c r="M6" s="6">
        <v>17.399999999999999</v>
      </c>
      <c r="N6" s="6">
        <v>21.299800000000001</v>
      </c>
      <c r="O6" s="6">
        <v>14.1</v>
      </c>
      <c r="P6">
        <f t="shared" si="1"/>
        <v>210.53999999999996</v>
      </c>
      <c r="Q6">
        <f t="shared" si="2"/>
        <v>69938</v>
      </c>
      <c r="R6">
        <f t="shared" si="3"/>
        <v>110.09</v>
      </c>
      <c r="S6">
        <f t="shared" si="4"/>
        <v>5.3780999999999995E-2</v>
      </c>
      <c r="T6">
        <f t="shared" si="5"/>
        <v>63002</v>
      </c>
      <c r="U6">
        <f t="shared" si="6"/>
        <v>58378</v>
      </c>
      <c r="V6">
        <f t="shared" si="7"/>
        <v>196.20000000000002</v>
      </c>
      <c r="W6">
        <f t="shared" si="7"/>
        <v>181.79999999999998</v>
      </c>
      <c r="X6">
        <f t="shared" si="8"/>
        <v>189.66</v>
      </c>
      <c r="Y6">
        <f t="shared" si="8"/>
        <v>175.73999999999998</v>
      </c>
      <c r="Z6">
        <f t="shared" si="9"/>
        <v>762324.20000000007</v>
      </c>
      <c r="AA6">
        <f t="shared" si="9"/>
        <v>706373.79999999993</v>
      </c>
    </row>
    <row r="7" spans="1:27" x14ac:dyDescent="0.55000000000000004">
      <c r="A7" s="5">
        <v>682</v>
      </c>
      <c r="B7">
        <f t="shared" si="0"/>
        <v>2.8337843746564788</v>
      </c>
      <c r="C7" s="6">
        <v>11.8</v>
      </c>
      <c r="D7" s="6">
        <v>11.5</v>
      </c>
      <c r="E7" s="6">
        <v>6890</v>
      </c>
      <c r="F7" s="6">
        <v>3.4201000000000002E-2</v>
      </c>
      <c r="G7" s="6">
        <v>25</v>
      </c>
      <c r="H7" s="6">
        <v>11</v>
      </c>
      <c r="I7" s="6">
        <v>8.4000000000000005E-2</v>
      </c>
      <c r="J7" s="6">
        <v>2.9</v>
      </c>
      <c r="K7" s="6">
        <v>0.54700000000000004</v>
      </c>
      <c r="L7" s="6">
        <v>96.4</v>
      </c>
      <c r="M7" s="6">
        <v>12.6</v>
      </c>
      <c r="N7" s="6">
        <v>20.999500000000001</v>
      </c>
      <c r="O7" s="6">
        <v>12.1</v>
      </c>
      <c r="P7">
        <f t="shared" si="1"/>
        <v>138.6</v>
      </c>
      <c r="Q7">
        <f t="shared" si="2"/>
        <v>75790</v>
      </c>
      <c r="R7">
        <f t="shared" si="3"/>
        <v>135.70000000000002</v>
      </c>
      <c r="S7">
        <f t="shared" si="4"/>
        <v>4.594800000000001E-2</v>
      </c>
      <c r="T7">
        <f t="shared" si="5"/>
        <v>81302</v>
      </c>
      <c r="U7">
        <f t="shared" si="6"/>
        <v>79235</v>
      </c>
      <c r="V7">
        <f t="shared" si="7"/>
        <v>295</v>
      </c>
      <c r="W7">
        <f t="shared" si="7"/>
        <v>287.5</v>
      </c>
      <c r="X7">
        <f t="shared" si="8"/>
        <v>148.68</v>
      </c>
      <c r="Y7">
        <f t="shared" si="8"/>
        <v>144.9</v>
      </c>
      <c r="Z7">
        <f t="shared" si="9"/>
        <v>894322</v>
      </c>
      <c r="AA7">
        <f t="shared" si="9"/>
        <v>871585</v>
      </c>
    </row>
    <row r="8" spans="1:27" x14ac:dyDescent="0.55000000000000004">
      <c r="A8" s="5">
        <v>963</v>
      </c>
      <c r="B8">
        <f t="shared" si="0"/>
        <v>2.9836262871245345</v>
      </c>
      <c r="C8" s="6">
        <v>8.1999999999999993</v>
      </c>
      <c r="D8" s="6">
        <v>7.9</v>
      </c>
      <c r="E8" s="6">
        <v>6200</v>
      </c>
      <c r="F8" s="6">
        <v>4.2099999999999999E-2</v>
      </c>
      <c r="G8" s="6">
        <v>4</v>
      </c>
      <c r="H8" s="6">
        <v>11.1</v>
      </c>
      <c r="I8" s="6">
        <v>9.7000000000000003E-2</v>
      </c>
      <c r="J8" s="6">
        <v>3.8</v>
      </c>
      <c r="K8" s="6">
        <v>0.51900000000000002</v>
      </c>
      <c r="L8" s="6">
        <v>98.2</v>
      </c>
      <c r="M8" s="6">
        <v>16.8</v>
      </c>
      <c r="N8" s="6">
        <v>20.699300000000001</v>
      </c>
      <c r="O8" s="6">
        <v>12.7</v>
      </c>
      <c r="P8">
        <f t="shared" si="1"/>
        <v>186.48</v>
      </c>
      <c r="Q8">
        <f t="shared" si="2"/>
        <v>68820</v>
      </c>
      <c r="R8">
        <f t="shared" si="3"/>
        <v>64.78</v>
      </c>
      <c r="S8">
        <f t="shared" si="4"/>
        <v>5.0343000000000006E-2</v>
      </c>
      <c r="T8">
        <f t="shared" si="5"/>
        <v>50839.999999999993</v>
      </c>
      <c r="U8">
        <f t="shared" si="6"/>
        <v>48980</v>
      </c>
      <c r="V8">
        <f t="shared" si="7"/>
        <v>32.799999999999997</v>
      </c>
      <c r="W8">
        <f t="shared" si="7"/>
        <v>31.6</v>
      </c>
      <c r="X8">
        <f t="shared" si="8"/>
        <v>137.76</v>
      </c>
      <c r="Y8">
        <f t="shared" si="8"/>
        <v>132.72</v>
      </c>
      <c r="Z8">
        <f t="shared" si="9"/>
        <v>564324</v>
      </c>
      <c r="AA8">
        <f t="shared" si="9"/>
        <v>543678</v>
      </c>
    </row>
    <row r="9" spans="1:27" x14ac:dyDescent="0.55000000000000004">
      <c r="A9" s="5">
        <v>1555</v>
      </c>
      <c r="B9">
        <f t="shared" si="0"/>
        <v>3.1917303933628562</v>
      </c>
      <c r="C9" s="6">
        <v>11.5</v>
      </c>
      <c r="D9" s="6">
        <v>10.9</v>
      </c>
      <c r="E9" s="6">
        <v>4720</v>
      </c>
      <c r="F9" s="6">
        <v>4.0099000000000003E-2</v>
      </c>
      <c r="G9" s="6">
        <v>50</v>
      </c>
      <c r="H9" s="6">
        <v>10.9</v>
      </c>
      <c r="I9" s="6">
        <v>7.9000000000000001E-2</v>
      </c>
      <c r="J9" s="6">
        <v>3.5</v>
      </c>
      <c r="K9" s="6">
        <v>0.54200000000000004</v>
      </c>
      <c r="L9" s="6">
        <v>96.9</v>
      </c>
      <c r="M9" s="6">
        <v>20.6</v>
      </c>
      <c r="N9" s="6">
        <v>24.598800000000001</v>
      </c>
      <c r="O9" s="6">
        <v>13.1</v>
      </c>
      <c r="P9">
        <f t="shared" si="1"/>
        <v>224.54000000000002</v>
      </c>
      <c r="Q9">
        <f t="shared" si="2"/>
        <v>51448</v>
      </c>
      <c r="R9">
        <f t="shared" si="3"/>
        <v>125.35000000000001</v>
      </c>
      <c r="S9">
        <f t="shared" si="4"/>
        <v>4.2818000000000002E-2</v>
      </c>
      <c r="T9">
        <f t="shared" si="5"/>
        <v>54280</v>
      </c>
      <c r="U9">
        <f t="shared" si="6"/>
        <v>51448</v>
      </c>
      <c r="V9">
        <f t="shared" si="7"/>
        <v>575</v>
      </c>
      <c r="W9">
        <f t="shared" si="7"/>
        <v>545</v>
      </c>
      <c r="X9">
        <f t="shared" si="8"/>
        <v>236.9</v>
      </c>
      <c r="Y9">
        <f t="shared" si="8"/>
        <v>224.54000000000002</v>
      </c>
      <c r="Z9">
        <f t="shared" si="9"/>
        <v>591652</v>
      </c>
      <c r="AA9">
        <f t="shared" si="9"/>
        <v>560783.20000000007</v>
      </c>
    </row>
    <row r="10" spans="1:27" x14ac:dyDescent="0.55000000000000004">
      <c r="A10" s="5">
        <v>856</v>
      </c>
      <c r="B10">
        <f t="shared" si="0"/>
        <v>2.932473764677153</v>
      </c>
      <c r="C10" s="6">
        <v>6.5</v>
      </c>
      <c r="D10" s="6">
        <v>6.2</v>
      </c>
      <c r="E10" s="6">
        <v>4210</v>
      </c>
      <c r="F10" s="6">
        <v>7.1696999999999997E-2</v>
      </c>
      <c r="G10" s="6">
        <v>39</v>
      </c>
      <c r="H10" s="6">
        <v>9</v>
      </c>
      <c r="I10" s="6">
        <v>8.1000000000000003E-2</v>
      </c>
      <c r="J10" s="6">
        <v>2.8</v>
      </c>
      <c r="K10" s="6">
        <v>0.55300000000000005</v>
      </c>
      <c r="L10" s="6">
        <v>95.5</v>
      </c>
      <c r="M10" s="6">
        <v>23.9</v>
      </c>
      <c r="N10" s="6">
        <v>29.400099999999998</v>
      </c>
      <c r="O10" s="6">
        <v>15.7</v>
      </c>
      <c r="P10">
        <f t="shared" si="1"/>
        <v>215.1</v>
      </c>
      <c r="Q10">
        <f t="shared" si="2"/>
        <v>37890</v>
      </c>
      <c r="R10">
        <f t="shared" si="3"/>
        <v>40.300000000000004</v>
      </c>
      <c r="S10">
        <f t="shared" si="4"/>
        <v>4.4793000000000006E-2</v>
      </c>
      <c r="T10">
        <f t="shared" si="5"/>
        <v>27365</v>
      </c>
      <c r="U10">
        <f t="shared" si="6"/>
        <v>26102</v>
      </c>
      <c r="V10">
        <f t="shared" si="7"/>
        <v>253.5</v>
      </c>
      <c r="W10">
        <f t="shared" si="7"/>
        <v>241.8</v>
      </c>
      <c r="X10">
        <f t="shared" si="8"/>
        <v>155.35</v>
      </c>
      <c r="Y10">
        <f t="shared" si="8"/>
        <v>148.18</v>
      </c>
      <c r="Z10">
        <f t="shared" si="9"/>
        <v>246285</v>
      </c>
      <c r="AA10">
        <f t="shared" si="9"/>
        <v>234918</v>
      </c>
    </row>
    <row r="11" spans="1:27" x14ac:dyDescent="0.55000000000000004">
      <c r="A11" s="5">
        <v>705</v>
      </c>
      <c r="B11">
        <f t="shared" si="0"/>
        <v>2.8481891169913989</v>
      </c>
      <c r="C11" s="6">
        <v>7.1</v>
      </c>
      <c r="D11" s="6">
        <v>6.8</v>
      </c>
      <c r="E11" s="6">
        <v>5260</v>
      </c>
      <c r="F11" s="6">
        <v>4.4498000000000003E-2</v>
      </c>
      <c r="G11" s="6">
        <v>7</v>
      </c>
      <c r="H11" s="6">
        <v>11.8</v>
      </c>
      <c r="I11" s="6">
        <v>0.1</v>
      </c>
      <c r="J11" s="6">
        <v>2.4</v>
      </c>
      <c r="K11" s="6">
        <v>0.63200000000000001</v>
      </c>
      <c r="L11" s="6">
        <v>102.9</v>
      </c>
      <c r="M11" s="6">
        <v>17.399999999999999</v>
      </c>
      <c r="N11" s="6">
        <v>19.599399999999999</v>
      </c>
      <c r="O11" s="6">
        <v>14</v>
      </c>
      <c r="P11">
        <f t="shared" si="1"/>
        <v>205.32</v>
      </c>
      <c r="Q11">
        <f t="shared" si="2"/>
        <v>62068.000000000007</v>
      </c>
      <c r="R11">
        <f t="shared" si="3"/>
        <v>48.279999999999994</v>
      </c>
      <c r="S11">
        <f t="shared" si="4"/>
        <v>6.3200000000000006E-2</v>
      </c>
      <c r="T11">
        <f t="shared" si="5"/>
        <v>37346</v>
      </c>
      <c r="U11">
        <f t="shared" si="6"/>
        <v>35768</v>
      </c>
      <c r="V11">
        <f t="shared" si="7"/>
        <v>49.699999999999996</v>
      </c>
      <c r="W11">
        <f t="shared" si="7"/>
        <v>47.6</v>
      </c>
      <c r="X11">
        <f t="shared" si="8"/>
        <v>123.53999999999998</v>
      </c>
      <c r="Y11">
        <f t="shared" si="8"/>
        <v>118.32</v>
      </c>
      <c r="Z11">
        <f t="shared" si="9"/>
        <v>440682.80000000005</v>
      </c>
      <c r="AA11">
        <f t="shared" si="9"/>
        <v>422062.4</v>
      </c>
    </row>
    <row r="12" spans="1:27" x14ac:dyDescent="0.55000000000000004">
      <c r="A12" s="5">
        <v>1674</v>
      </c>
      <c r="B12">
        <f t="shared" si="0"/>
        <v>3.2237554536572413</v>
      </c>
      <c r="C12" s="6">
        <v>12.1</v>
      </c>
      <c r="D12" s="6">
        <v>11.6</v>
      </c>
      <c r="E12" s="6">
        <v>6570</v>
      </c>
      <c r="F12" s="6">
        <v>1.6201E-2</v>
      </c>
      <c r="G12" s="6">
        <v>101</v>
      </c>
      <c r="H12" s="6">
        <v>10.5</v>
      </c>
      <c r="I12" s="6">
        <v>7.6999999999999999E-2</v>
      </c>
      <c r="J12" s="6">
        <v>3.5</v>
      </c>
      <c r="K12" s="6">
        <v>0.57999999999999996</v>
      </c>
      <c r="L12" s="6">
        <v>96.6</v>
      </c>
      <c r="M12" s="6">
        <v>17</v>
      </c>
      <c r="N12" s="6">
        <v>41.6</v>
      </c>
      <c r="O12" s="6">
        <v>12.4</v>
      </c>
      <c r="P12">
        <f t="shared" si="1"/>
        <v>178.5</v>
      </c>
      <c r="Q12">
        <f t="shared" si="2"/>
        <v>68985</v>
      </c>
      <c r="R12">
        <f t="shared" si="3"/>
        <v>140.35999999999999</v>
      </c>
      <c r="S12">
        <f t="shared" si="4"/>
        <v>4.4659999999999998E-2</v>
      </c>
      <c r="T12">
        <f t="shared" si="5"/>
        <v>79497</v>
      </c>
      <c r="U12">
        <f t="shared" si="6"/>
        <v>76212</v>
      </c>
      <c r="V12">
        <f t="shared" si="7"/>
        <v>1222.0999999999999</v>
      </c>
      <c r="W12">
        <f t="shared" si="7"/>
        <v>1171.5999999999999</v>
      </c>
      <c r="X12">
        <f t="shared" si="8"/>
        <v>205.7</v>
      </c>
      <c r="Y12">
        <f t="shared" si="8"/>
        <v>197.2</v>
      </c>
      <c r="Z12">
        <f t="shared" si="9"/>
        <v>834718.5</v>
      </c>
      <c r="AA12">
        <f t="shared" si="9"/>
        <v>800226</v>
      </c>
    </row>
    <row r="13" spans="1:27" x14ac:dyDescent="0.55000000000000004">
      <c r="A13" s="5">
        <v>849</v>
      </c>
      <c r="B13">
        <f t="shared" si="0"/>
        <v>2.9289076902439528</v>
      </c>
      <c r="C13" s="6">
        <v>7.5</v>
      </c>
      <c r="D13" s="6">
        <v>7.1</v>
      </c>
      <c r="E13" s="6">
        <v>5800</v>
      </c>
      <c r="F13" s="6">
        <v>3.1201E-2</v>
      </c>
      <c r="G13" s="6">
        <v>47</v>
      </c>
      <c r="H13" s="6">
        <v>10.8</v>
      </c>
      <c r="I13" s="6">
        <v>8.3000000000000004E-2</v>
      </c>
      <c r="J13" s="6">
        <v>3.1</v>
      </c>
      <c r="K13" s="6">
        <v>0.59499999999999997</v>
      </c>
      <c r="L13" s="6">
        <v>97.2</v>
      </c>
      <c r="M13" s="6">
        <v>17.2</v>
      </c>
      <c r="N13" s="6">
        <v>34.298400000000001</v>
      </c>
      <c r="O13" s="6">
        <v>13.4</v>
      </c>
      <c r="P13">
        <f t="shared" si="1"/>
        <v>185.76</v>
      </c>
      <c r="Q13">
        <f t="shared" si="2"/>
        <v>62640.000000000007</v>
      </c>
      <c r="R13">
        <f t="shared" si="3"/>
        <v>53.25</v>
      </c>
      <c r="S13">
        <f t="shared" si="4"/>
        <v>4.9384999999999998E-2</v>
      </c>
      <c r="T13">
        <f t="shared" si="5"/>
        <v>43500</v>
      </c>
      <c r="U13">
        <f t="shared" si="6"/>
        <v>41180</v>
      </c>
      <c r="V13">
        <f t="shared" si="7"/>
        <v>352.5</v>
      </c>
      <c r="W13">
        <f t="shared" si="7"/>
        <v>333.7</v>
      </c>
      <c r="X13">
        <f t="shared" si="8"/>
        <v>129</v>
      </c>
      <c r="Y13">
        <f t="shared" si="8"/>
        <v>122.11999999999999</v>
      </c>
      <c r="Z13">
        <f t="shared" si="9"/>
        <v>469800.00000000006</v>
      </c>
      <c r="AA13">
        <f t="shared" si="9"/>
        <v>444744.00000000006</v>
      </c>
    </row>
    <row r="14" spans="1:27" x14ac:dyDescent="0.55000000000000004">
      <c r="A14" s="5">
        <v>511</v>
      </c>
      <c r="B14">
        <f t="shared" si="0"/>
        <v>2.7084209001347128</v>
      </c>
      <c r="C14" s="6">
        <v>6.7</v>
      </c>
      <c r="D14" s="6">
        <v>6</v>
      </c>
      <c r="E14" s="6">
        <v>5070</v>
      </c>
      <c r="F14" s="6">
        <v>4.5302000000000002E-2</v>
      </c>
      <c r="G14" s="6">
        <v>28</v>
      </c>
      <c r="H14" s="6">
        <v>11.3</v>
      </c>
      <c r="I14" s="6">
        <v>7.6999999999999999E-2</v>
      </c>
      <c r="J14" s="6">
        <v>2.5</v>
      </c>
      <c r="K14" s="6">
        <v>0.624</v>
      </c>
      <c r="L14" s="6">
        <v>97.2</v>
      </c>
      <c r="M14" s="6">
        <v>20.6</v>
      </c>
      <c r="N14" s="6">
        <v>36.299300000000002</v>
      </c>
      <c r="O14" s="6">
        <v>12.8</v>
      </c>
      <c r="P14">
        <f t="shared" si="1"/>
        <v>232.78000000000003</v>
      </c>
      <c r="Q14">
        <f t="shared" si="2"/>
        <v>57291</v>
      </c>
      <c r="R14">
        <f t="shared" si="3"/>
        <v>40.200000000000003</v>
      </c>
      <c r="S14">
        <f t="shared" si="4"/>
        <v>4.8048E-2</v>
      </c>
      <c r="T14">
        <f t="shared" si="5"/>
        <v>33969</v>
      </c>
      <c r="U14">
        <f t="shared" si="6"/>
        <v>30420</v>
      </c>
      <c r="V14">
        <f t="shared" si="7"/>
        <v>187.6</v>
      </c>
      <c r="W14">
        <f t="shared" si="7"/>
        <v>168</v>
      </c>
      <c r="X14">
        <f t="shared" si="8"/>
        <v>138.02000000000001</v>
      </c>
      <c r="Y14">
        <f t="shared" si="8"/>
        <v>123.60000000000001</v>
      </c>
      <c r="Z14">
        <f t="shared" si="9"/>
        <v>383849.7</v>
      </c>
      <c r="AA14">
        <f t="shared" si="9"/>
        <v>343746</v>
      </c>
    </row>
    <row r="15" spans="1:27" x14ac:dyDescent="0.55000000000000004">
      <c r="A15" s="5">
        <v>664</v>
      </c>
      <c r="B15">
        <f t="shared" si="0"/>
        <v>2.8221680793680175</v>
      </c>
      <c r="C15" s="6">
        <v>6.2</v>
      </c>
      <c r="D15" s="6">
        <v>6.1</v>
      </c>
      <c r="E15" s="6">
        <v>5290</v>
      </c>
      <c r="F15" s="6">
        <v>5.3199999999999997E-2</v>
      </c>
      <c r="G15" s="6">
        <v>22</v>
      </c>
      <c r="H15" s="6">
        <v>11.7</v>
      </c>
      <c r="I15" s="6">
        <v>7.6999999999999999E-2</v>
      </c>
      <c r="J15" s="6">
        <v>2.7</v>
      </c>
      <c r="K15" s="6">
        <v>0.59499999999999997</v>
      </c>
      <c r="L15" s="6">
        <v>98.6</v>
      </c>
      <c r="M15" s="6">
        <v>19</v>
      </c>
      <c r="N15" s="6">
        <v>21.501000000000001</v>
      </c>
      <c r="O15" s="6">
        <v>13.5</v>
      </c>
      <c r="P15">
        <f t="shared" si="1"/>
        <v>222.29999999999998</v>
      </c>
      <c r="Q15">
        <f t="shared" si="2"/>
        <v>61892.999999999993</v>
      </c>
      <c r="R15">
        <f t="shared" si="3"/>
        <v>37.82</v>
      </c>
      <c r="S15">
        <f t="shared" si="4"/>
        <v>4.5814999999999995E-2</v>
      </c>
      <c r="T15">
        <f t="shared" si="5"/>
        <v>32798</v>
      </c>
      <c r="U15">
        <f t="shared" si="6"/>
        <v>32268.999999999996</v>
      </c>
      <c r="V15">
        <f t="shared" si="7"/>
        <v>136.4</v>
      </c>
      <c r="W15">
        <f t="shared" si="7"/>
        <v>134.19999999999999</v>
      </c>
      <c r="X15">
        <f t="shared" si="8"/>
        <v>117.8</v>
      </c>
      <c r="Y15">
        <f t="shared" si="8"/>
        <v>115.89999999999999</v>
      </c>
      <c r="Z15">
        <f t="shared" si="9"/>
        <v>383736.6</v>
      </c>
      <c r="AA15">
        <f t="shared" si="9"/>
        <v>377547.29999999993</v>
      </c>
    </row>
    <row r="16" spans="1:27" x14ac:dyDescent="0.55000000000000004">
      <c r="A16" s="5">
        <v>798</v>
      </c>
      <c r="B16">
        <f t="shared" si="0"/>
        <v>2.9020028913507296</v>
      </c>
      <c r="C16" s="6">
        <v>5.7</v>
      </c>
      <c r="D16" s="6">
        <v>5.3</v>
      </c>
      <c r="E16" s="6">
        <v>4050</v>
      </c>
      <c r="F16" s="6">
        <v>6.9099999999999995E-2</v>
      </c>
      <c r="G16" s="6">
        <v>30</v>
      </c>
      <c r="H16" s="6">
        <v>8.6999999999999993</v>
      </c>
      <c r="I16" s="6">
        <v>9.1999999999999998E-2</v>
      </c>
      <c r="J16" s="6">
        <v>4.3</v>
      </c>
      <c r="K16" s="6">
        <v>0.53</v>
      </c>
      <c r="L16" s="6">
        <v>98.6</v>
      </c>
      <c r="M16" s="6">
        <v>26.4</v>
      </c>
      <c r="N16" s="6">
        <v>22.700800000000001</v>
      </c>
      <c r="O16" s="6">
        <v>15.2</v>
      </c>
      <c r="P16">
        <f t="shared" si="1"/>
        <v>229.67999999999998</v>
      </c>
      <c r="Q16">
        <f t="shared" si="2"/>
        <v>35235</v>
      </c>
      <c r="R16">
        <f t="shared" si="3"/>
        <v>30.21</v>
      </c>
      <c r="S16">
        <f t="shared" si="4"/>
        <v>4.8760000000000005E-2</v>
      </c>
      <c r="T16">
        <f t="shared" si="5"/>
        <v>23085</v>
      </c>
      <c r="U16">
        <f t="shared" si="6"/>
        <v>21465</v>
      </c>
      <c r="V16">
        <f t="shared" si="7"/>
        <v>171</v>
      </c>
      <c r="W16">
        <f t="shared" si="7"/>
        <v>159</v>
      </c>
      <c r="X16">
        <f t="shared" si="8"/>
        <v>150.47999999999999</v>
      </c>
      <c r="Y16">
        <f t="shared" si="8"/>
        <v>139.91999999999999</v>
      </c>
      <c r="Z16">
        <f t="shared" si="9"/>
        <v>200839.5</v>
      </c>
      <c r="AA16">
        <f t="shared" si="9"/>
        <v>186745.5</v>
      </c>
    </row>
    <row r="17" spans="1:27" x14ac:dyDescent="0.55000000000000004">
      <c r="A17" s="5">
        <v>946</v>
      </c>
      <c r="B17">
        <f t="shared" si="0"/>
        <v>2.9758911364017928</v>
      </c>
      <c r="C17" s="6">
        <v>8.1</v>
      </c>
      <c r="D17" s="6">
        <v>7.7</v>
      </c>
      <c r="E17" s="6">
        <v>4270</v>
      </c>
      <c r="F17" s="6">
        <v>5.2098999999999999E-2</v>
      </c>
      <c r="G17" s="6">
        <v>33</v>
      </c>
      <c r="H17" s="6">
        <v>8.8000000000000007</v>
      </c>
      <c r="I17" s="6">
        <v>0.11600000000000001</v>
      </c>
      <c r="J17" s="6">
        <v>4.7</v>
      </c>
      <c r="K17" s="6">
        <v>0.497</v>
      </c>
      <c r="L17" s="6">
        <v>95.6</v>
      </c>
      <c r="M17" s="6">
        <v>24.7</v>
      </c>
      <c r="N17" s="6">
        <v>26.0991</v>
      </c>
      <c r="O17" s="6">
        <v>14.2</v>
      </c>
      <c r="P17">
        <f t="shared" si="1"/>
        <v>217.36</v>
      </c>
      <c r="Q17">
        <f t="shared" si="2"/>
        <v>37576</v>
      </c>
      <c r="R17">
        <f t="shared" si="3"/>
        <v>62.37</v>
      </c>
      <c r="S17">
        <f t="shared" si="4"/>
        <v>5.7652000000000002E-2</v>
      </c>
      <c r="T17">
        <f t="shared" si="5"/>
        <v>34587</v>
      </c>
      <c r="U17">
        <f t="shared" si="6"/>
        <v>32879</v>
      </c>
      <c r="V17">
        <f t="shared" si="7"/>
        <v>267.3</v>
      </c>
      <c r="W17">
        <f t="shared" si="7"/>
        <v>254.1</v>
      </c>
      <c r="X17">
        <f t="shared" si="8"/>
        <v>200.07</v>
      </c>
      <c r="Y17">
        <f t="shared" si="8"/>
        <v>190.19</v>
      </c>
      <c r="Z17">
        <f t="shared" si="9"/>
        <v>304365.59999999998</v>
      </c>
      <c r="AA17">
        <f t="shared" si="9"/>
        <v>289335.2</v>
      </c>
    </row>
    <row r="18" spans="1:27" x14ac:dyDescent="0.55000000000000004">
      <c r="A18" s="5">
        <v>539</v>
      </c>
      <c r="B18">
        <f t="shared" si="0"/>
        <v>2.7315887651867388</v>
      </c>
      <c r="C18" s="6">
        <v>6.6</v>
      </c>
      <c r="D18" s="6">
        <v>6.3</v>
      </c>
      <c r="E18" s="6">
        <v>4870</v>
      </c>
      <c r="F18" s="6">
        <v>7.6299000000000006E-2</v>
      </c>
      <c r="G18" s="6">
        <v>10</v>
      </c>
      <c r="H18" s="6">
        <v>11</v>
      </c>
      <c r="I18" s="6">
        <v>0.114</v>
      </c>
      <c r="J18" s="6">
        <v>3.5</v>
      </c>
      <c r="K18" s="6">
        <v>0.53700000000000003</v>
      </c>
      <c r="L18" s="6">
        <v>97.7</v>
      </c>
      <c r="M18" s="6">
        <v>16.600000000000001</v>
      </c>
      <c r="N18" s="6">
        <v>19.100200000000001</v>
      </c>
      <c r="O18" s="6">
        <v>14.3</v>
      </c>
      <c r="P18">
        <f t="shared" si="1"/>
        <v>182.60000000000002</v>
      </c>
      <c r="Q18">
        <f t="shared" si="2"/>
        <v>53570</v>
      </c>
      <c r="R18">
        <f t="shared" si="3"/>
        <v>41.58</v>
      </c>
      <c r="S18">
        <f t="shared" si="4"/>
        <v>6.1218000000000009E-2</v>
      </c>
      <c r="T18">
        <f t="shared" si="5"/>
        <v>32142</v>
      </c>
      <c r="U18">
        <f t="shared" si="6"/>
        <v>30681</v>
      </c>
      <c r="V18">
        <f t="shared" si="7"/>
        <v>66</v>
      </c>
      <c r="W18">
        <f t="shared" si="7"/>
        <v>63</v>
      </c>
      <c r="X18">
        <f t="shared" si="8"/>
        <v>109.56</v>
      </c>
      <c r="Y18">
        <f t="shared" si="8"/>
        <v>104.58000000000001</v>
      </c>
      <c r="Z18">
        <f t="shared" si="9"/>
        <v>353562</v>
      </c>
      <c r="AA18">
        <f t="shared" si="9"/>
        <v>337491</v>
      </c>
    </row>
    <row r="19" spans="1:27" x14ac:dyDescent="0.55000000000000004">
      <c r="A19" s="5">
        <v>929</v>
      </c>
      <c r="B19">
        <f t="shared" si="0"/>
        <v>2.9680157139936418</v>
      </c>
      <c r="C19" s="6">
        <v>12.3</v>
      </c>
      <c r="D19" s="6">
        <v>11.5</v>
      </c>
      <c r="E19" s="6">
        <v>6310</v>
      </c>
      <c r="F19" s="6">
        <v>0.11980399999999999</v>
      </c>
      <c r="G19" s="6">
        <v>31</v>
      </c>
      <c r="H19" s="6">
        <v>10.4</v>
      </c>
      <c r="I19" s="6">
        <v>8.8999999999999996E-2</v>
      </c>
      <c r="J19" s="6">
        <v>3.4</v>
      </c>
      <c r="K19" s="6">
        <v>0.53700000000000003</v>
      </c>
      <c r="L19" s="6">
        <v>97.8</v>
      </c>
      <c r="M19" s="6">
        <v>16.5</v>
      </c>
      <c r="N19" s="6">
        <v>18.1996</v>
      </c>
      <c r="O19" s="6">
        <v>13.5</v>
      </c>
      <c r="P19">
        <f t="shared" si="1"/>
        <v>171.6</v>
      </c>
      <c r="Q19">
        <f t="shared" si="2"/>
        <v>65624</v>
      </c>
      <c r="R19">
        <f t="shared" si="3"/>
        <v>141.45000000000002</v>
      </c>
      <c r="S19">
        <f t="shared" si="4"/>
        <v>4.7793000000000002E-2</v>
      </c>
      <c r="T19">
        <f t="shared" si="5"/>
        <v>77613</v>
      </c>
      <c r="U19">
        <f t="shared" si="6"/>
        <v>72565</v>
      </c>
      <c r="V19">
        <f t="shared" si="7"/>
        <v>381.3</v>
      </c>
      <c r="W19">
        <f t="shared" si="7"/>
        <v>356.5</v>
      </c>
      <c r="X19">
        <f t="shared" si="8"/>
        <v>202.95000000000002</v>
      </c>
      <c r="Y19">
        <f t="shared" si="8"/>
        <v>189.75</v>
      </c>
      <c r="Z19">
        <f t="shared" si="9"/>
        <v>807175.20000000007</v>
      </c>
      <c r="AA19">
        <f t="shared" si="9"/>
        <v>754676</v>
      </c>
    </row>
    <row r="20" spans="1:27" x14ac:dyDescent="0.55000000000000004">
      <c r="A20" s="5">
        <v>750</v>
      </c>
      <c r="B20">
        <f t="shared" si="0"/>
        <v>2.8750612633917001</v>
      </c>
      <c r="C20" s="6">
        <v>12.8</v>
      </c>
      <c r="D20" s="6">
        <v>12.8</v>
      </c>
      <c r="E20" s="6">
        <v>6270</v>
      </c>
      <c r="F20" s="6">
        <v>1.9099000000000001E-2</v>
      </c>
      <c r="G20" s="6">
        <v>51</v>
      </c>
      <c r="H20" s="6">
        <v>11.6</v>
      </c>
      <c r="I20" s="6">
        <v>7.8E-2</v>
      </c>
      <c r="J20" s="6">
        <v>3.4</v>
      </c>
      <c r="K20" s="6">
        <v>0.53600000000000003</v>
      </c>
      <c r="L20" s="6">
        <v>93.4</v>
      </c>
      <c r="M20" s="6">
        <v>13.5</v>
      </c>
      <c r="N20" s="6">
        <v>24.9008</v>
      </c>
      <c r="O20" s="6">
        <v>13</v>
      </c>
      <c r="P20">
        <f t="shared" si="1"/>
        <v>156.6</v>
      </c>
      <c r="Q20">
        <f t="shared" si="2"/>
        <v>72732</v>
      </c>
      <c r="R20">
        <f t="shared" si="3"/>
        <v>163.84000000000003</v>
      </c>
      <c r="S20">
        <f t="shared" si="4"/>
        <v>4.1808000000000005E-2</v>
      </c>
      <c r="T20">
        <f t="shared" si="5"/>
        <v>80256</v>
      </c>
      <c r="U20">
        <f t="shared" si="6"/>
        <v>80256</v>
      </c>
      <c r="V20">
        <f t="shared" si="7"/>
        <v>652.80000000000007</v>
      </c>
      <c r="W20">
        <f t="shared" si="7"/>
        <v>652.80000000000007</v>
      </c>
      <c r="X20">
        <f t="shared" si="8"/>
        <v>172.8</v>
      </c>
      <c r="Y20">
        <f t="shared" si="8"/>
        <v>172.8</v>
      </c>
      <c r="Z20">
        <f t="shared" si="9"/>
        <v>930969.60000000009</v>
      </c>
      <c r="AA20">
        <f t="shared" si="9"/>
        <v>930969.60000000009</v>
      </c>
    </row>
    <row r="21" spans="1:27" x14ac:dyDescent="0.55000000000000004">
      <c r="A21" s="5">
        <v>1225</v>
      </c>
      <c r="B21">
        <f t="shared" si="0"/>
        <v>3.0881360887005513</v>
      </c>
      <c r="C21" s="6">
        <v>11.3</v>
      </c>
      <c r="D21" s="6">
        <v>10.5</v>
      </c>
      <c r="E21" s="6">
        <v>6260</v>
      </c>
      <c r="F21" s="6">
        <v>3.4800999999999999E-2</v>
      </c>
      <c r="G21" s="6">
        <v>78</v>
      </c>
      <c r="H21" s="6">
        <v>10.8</v>
      </c>
      <c r="I21" s="6">
        <v>0.13</v>
      </c>
      <c r="J21" s="6">
        <v>5.8</v>
      </c>
      <c r="K21" s="6">
        <v>0.56699999999999995</v>
      </c>
      <c r="L21" s="6">
        <v>98.5</v>
      </c>
      <c r="M21" s="6">
        <v>16.600000000000001</v>
      </c>
      <c r="N21" s="6">
        <v>26.401</v>
      </c>
      <c r="O21" s="6">
        <v>12.5</v>
      </c>
      <c r="P21">
        <f t="shared" si="1"/>
        <v>179.28000000000003</v>
      </c>
      <c r="Q21">
        <f t="shared" si="2"/>
        <v>67608</v>
      </c>
      <c r="R21">
        <f t="shared" si="3"/>
        <v>118.65</v>
      </c>
      <c r="S21">
        <f t="shared" si="4"/>
        <v>7.3709999999999998E-2</v>
      </c>
      <c r="T21">
        <f t="shared" si="5"/>
        <v>70738</v>
      </c>
      <c r="U21">
        <f t="shared" si="6"/>
        <v>65730</v>
      </c>
      <c r="V21">
        <f t="shared" si="7"/>
        <v>881.40000000000009</v>
      </c>
      <c r="W21">
        <f t="shared" si="7"/>
        <v>819</v>
      </c>
      <c r="X21">
        <f t="shared" si="8"/>
        <v>187.58000000000004</v>
      </c>
      <c r="Y21">
        <f t="shared" si="8"/>
        <v>174.3</v>
      </c>
      <c r="Z21">
        <f t="shared" si="9"/>
        <v>763970.4</v>
      </c>
      <c r="AA21">
        <f t="shared" si="9"/>
        <v>709884</v>
      </c>
    </row>
    <row r="22" spans="1:27" x14ac:dyDescent="0.55000000000000004">
      <c r="A22" s="5">
        <v>742</v>
      </c>
      <c r="B22">
        <f t="shared" si="0"/>
        <v>2.8704039052790269</v>
      </c>
      <c r="C22" s="6">
        <v>7.4</v>
      </c>
      <c r="D22" s="6">
        <v>6.7</v>
      </c>
      <c r="E22" s="6">
        <v>5570</v>
      </c>
      <c r="F22" s="6">
        <v>2.2800000000000001E-2</v>
      </c>
      <c r="G22" s="6">
        <v>34</v>
      </c>
      <c r="H22" s="6">
        <v>10.8</v>
      </c>
      <c r="I22" s="6">
        <v>0.10199999999999999</v>
      </c>
      <c r="J22" s="6">
        <v>3.3</v>
      </c>
      <c r="K22" s="6">
        <v>0.60199999999999998</v>
      </c>
      <c r="L22" s="6">
        <v>98.4</v>
      </c>
      <c r="M22" s="6">
        <v>19.5</v>
      </c>
      <c r="N22" s="6">
        <v>37.599800000000002</v>
      </c>
      <c r="O22" s="6">
        <v>12.6</v>
      </c>
      <c r="P22">
        <f t="shared" si="1"/>
        <v>210.60000000000002</v>
      </c>
      <c r="Q22">
        <f t="shared" si="2"/>
        <v>60156.000000000007</v>
      </c>
      <c r="R22">
        <f t="shared" si="3"/>
        <v>49.580000000000005</v>
      </c>
      <c r="S22">
        <f t="shared" si="4"/>
        <v>6.1403999999999993E-2</v>
      </c>
      <c r="T22">
        <f t="shared" si="5"/>
        <v>41218</v>
      </c>
      <c r="U22">
        <f t="shared" si="6"/>
        <v>37319</v>
      </c>
      <c r="V22">
        <f t="shared" si="7"/>
        <v>251.60000000000002</v>
      </c>
      <c r="W22">
        <f t="shared" si="7"/>
        <v>227.8</v>
      </c>
      <c r="X22">
        <f t="shared" si="8"/>
        <v>144.30000000000001</v>
      </c>
      <c r="Y22">
        <f t="shared" si="8"/>
        <v>130.65</v>
      </c>
      <c r="Z22">
        <f t="shared" si="9"/>
        <v>445154.40000000008</v>
      </c>
      <c r="AA22">
        <f t="shared" si="9"/>
        <v>403045.20000000007</v>
      </c>
    </row>
    <row r="23" spans="1:27" x14ac:dyDescent="0.55000000000000004">
      <c r="A23" s="5">
        <v>439</v>
      </c>
      <c r="B23">
        <f t="shared" si="0"/>
        <v>2.6424645202421213</v>
      </c>
      <c r="C23" s="6">
        <v>4.7</v>
      </c>
      <c r="D23" s="6">
        <v>4.4000000000000004</v>
      </c>
      <c r="E23" s="6">
        <v>2880</v>
      </c>
      <c r="F23" s="6">
        <v>8.9501999999999998E-2</v>
      </c>
      <c r="G23" s="6">
        <v>22</v>
      </c>
      <c r="H23" s="6">
        <v>8.9</v>
      </c>
      <c r="I23" s="6">
        <v>9.7000000000000003E-2</v>
      </c>
      <c r="J23" s="6">
        <v>3.4</v>
      </c>
      <c r="K23" s="6">
        <v>0.51200000000000001</v>
      </c>
      <c r="L23" s="6">
        <v>96.2</v>
      </c>
      <c r="M23" s="6">
        <v>27.6</v>
      </c>
      <c r="N23" s="6">
        <v>37.099400000000003</v>
      </c>
      <c r="O23" s="6">
        <v>15.7</v>
      </c>
      <c r="P23">
        <f t="shared" si="1"/>
        <v>245.64000000000001</v>
      </c>
      <c r="Q23">
        <f t="shared" si="2"/>
        <v>25632</v>
      </c>
      <c r="R23">
        <f t="shared" si="3"/>
        <v>20.680000000000003</v>
      </c>
      <c r="S23">
        <f t="shared" si="4"/>
        <v>4.9664E-2</v>
      </c>
      <c r="T23">
        <f t="shared" si="5"/>
        <v>13536</v>
      </c>
      <c r="U23">
        <f t="shared" si="6"/>
        <v>12672.000000000002</v>
      </c>
      <c r="V23">
        <f t="shared" si="7"/>
        <v>103.4</v>
      </c>
      <c r="W23">
        <f t="shared" si="7"/>
        <v>96.800000000000011</v>
      </c>
      <c r="X23">
        <f t="shared" si="8"/>
        <v>129.72</v>
      </c>
      <c r="Y23">
        <f t="shared" si="8"/>
        <v>121.44000000000001</v>
      </c>
      <c r="Z23">
        <f t="shared" si="9"/>
        <v>120470.40000000001</v>
      </c>
      <c r="AA23">
        <f t="shared" si="9"/>
        <v>112780.8</v>
      </c>
    </row>
    <row r="24" spans="1:27" x14ac:dyDescent="0.55000000000000004">
      <c r="A24" s="5">
        <v>1216</v>
      </c>
      <c r="B24">
        <f t="shared" si="0"/>
        <v>3.0849335749367159</v>
      </c>
      <c r="C24" s="6">
        <v>8.6999999999999993</v>
      </c>
      <c r="D24" s="6">
        <v>8.3000000000000007</v>
      </c>
      <c r="E24" s="6">
        <v>5130</v>
      </c>
      <c r="F24" s="6">
        <v>3.0700000000000002E-2</v>
      </c>
      <c r="G24" s="6">
        <v>43</v>
      </c>
      <c r="H24" s="6">
        <v>9.6</v>
      </c>
      <c r="I24" s="6">
        <v>8.3000000000000004E-2</v>
      </c>
      <c r="J24" s="6">
        <v>3.2</v>
      </c>
      <c r="K24" s="6">
        <v>0.56399999999999995</v>
      </c>
      <c r="L24" s="6">
        <v>95.3</v>
      </c>
      <c r="M24" s="6">
        <v>22.7</v>
      </c>
      <c r="N24" s="6">
        <v>25.198899999999998</v>
      </c>
      <c r="O24" s="6">
        <v>13.2</v>
      </c>
      <c r="P24">
        <f t="shared" si="1"/>
        <v>217.92</v>
      </c>
      <c r="Q24">
        <f t="shared" si="2"/>
        <v>49248</v>
      </c>
      <c r="R24">
        <f t="shared" si="3"/>
        <v>72.209999999999994</v>
      </c>
      <c r="S24">
        <f t="shared" si="4"/>
        <v>4.6811999999999999E-2</v>
      </c>
      <c r="T24">
        <f t="shared" si="5"/>
        <v>44630.999999999993</v>
      </c>
      <c r="U24">
        <f t="shared" si="6"/>
        <v>42579.000000000007</v>
      </c>
      <c r="V24">
        <f t="shared" si="7"/>
        <v>374.09999999999997</v>
      </c>
      <c r="W24">
        <f t="shared" si="7"/>
        <v>356.90000000000003</v>
      </c>
      <c r="X24">
        <f t="shared" si="8"/>
        <v>197.48999999999998</v>
      </c>
      <c r="Y24">
        <f t="shared" si="8"/>
        <v>188.41</v>
      </c>
      <c r="Z24">
        <f t="shared" si="9"/>
        <v>428457.6</v>
      </c>
      <c r="AA24">
        <f t="shared" si="9"/>
        <v>408758.4</v>
      </c>
    </row>
    <row r="25" spans="1:27" x14ac:dyDescent="0.55000000000000004">
      <c r="A25" s="5">
        <v>968</v>
      </c>
      <c r="B25">
        <f t="shared" si="0"/>
        <v>2.9858753573083936</v>
      </c>
      <c r="C25" s="6">
        <v>7.8</v>
      </c>
      <c r="D25" s="6">
        <v>7.3</v>
      </c>
      <c r="E25" s="6">
        <v>5400</v>
      </c>
      <c r="F25" s="6">
        <v>4.1598000000000003E-2</v>
      </c>
      <c r="G25" s="6">
        <v>7</v>
      </c>
      <c r="H25" s="6">
        <v>11.6</v>
      </c>
      <c r="I25" s="6">
        <v>0.14199999999999999</v>
      </c>
      <c r="J25" s="6">
        <v>4.2</v>
      </c>
      <c r="K25" s="6">
        <v>0.57399999999999995</v>
      </c>
      <c r="L25" s="6">
        <v>103.8</v>
      </c>
      <c r="M25" s="6">
        <v>17.600000000000001</v>
      </c>
      <c r="N25" s="6">
        <v>17.600000000000001</v>
      </c>
      <c r="O25" s="6">
        <v>13.1</v>
      </c>
      <c r="P25">
        <f t="shared" si="1"/>
        <v>204.16</v>
      </c>
      <c r="Q25">
        <f t="shared" si="2"/>
        <v>62640</v>
      </c>
      <c r="R25">
        <f t="shared" si="3"/>
        <v>56.94</v>
      </c>
      <c r="S25">
        <f t="shared" si="4"/>
        <v>8.1507999999999983E-2</v>
      </c>
      <c r="T25">
        <f t="shared" si="5"/>
        <v>42120</v>
      </c>
      <c r="U25">
        <f t="shared" si="6"/>
        <v>39420</v>
      </c>
      <c r="V25">
        <f t="shared" si="7"/>
        <v>54.6</v>
      </c>
      <c r="W25">
        <f t="shared" si="7"/>
        <v>51.1</v>
      </c>
      <c r="X25">
        <f t="shared" si="8"/>
        <v>137.28</v>
      </c>
      <c r="Y25">
        <f t="shared" si="8"/>
        <v>128.48000000000002</v>
      </c>
      <c r="Z25">
        <f t="shared" si="9"/>
        <v>488592</v>
      </c>
      <c r="AA25">
        <f t="shared" si="9"/>
        <v>457272</v>
      </c>
    </row>
    <row r="26" spans="1:27" x14ac:dyDescent="0.55000000000000004">
      <c r="A26" s="5">
        <v>523</v>
      </c>
      <c r="B26">
        <f t="shared" si="0"/>
        <v>2.7185016888672742</v>
      </c>
      <c r="C26" s="6">
        <v>6.3</v>
      </c>
      <c r="D26" s="6">
        <v>5.7</v>
      </c>
      <c r="E26" s="6">
        <v>4860</v>
      </c>
      <c r="F26" s="6">
        <v>6.9196999999999995E-2</v>
      </c>
      <c r="G26" s="6">
        <v>14</v>
      </c>
      <c r="H26" s="6">
        <v>11.6</v>
      </c>
      <c r="I26" s="6">
        <v>7.0000000000000007E-2</v>
      </c>
      <c r="J26" s="6">
        <v>2.1</v>
      </c>
      <c r="K26" s="6">
        <v>0.64100000000000001</v>
      </c>
      <c r="L26" s="6">
        <v>98.4</v>
      </c>
      <c r="M26" s="6">
        <v>19.600000000000001</v>
      </c>
      <c r="N26" s="6">
        <v>21.900300000000001</v>
      </c>
      <c r="O26" s="6">
        <v>13</v>
      </c>
      <c r="P26">
        <f t="shared" si="1"/>
        <v>227.36</v>
      </c>
      <c r="Q26">
        <f t="shared" si="2"/>
        <v>56376</v>
      </c>
      <c r="R26">
        <f t="shared" si="3"/>
        <v>35.909999999999997</v>
      </c>
      <c r="S26">
        <f t="shared" si="4"/>
        <v>4.4870000000000007E-2</v>
      </c>
      <c r="T26">
        <f t="shared" si="5"/>
        <v>30618</v>
      </c>
      <c r="U26">
        <f t="shared" si="6"/>
        <v>27702</v>
      </c>
      <c r="V26">
        <f t="shared" si="7"/>
        <v>88.2</v>
      </c>
      <c r="W26">
        <f t="shared" si="7"/>
        <v>79.8</v>
      </c>
      <c r="X26">
        <f t="shared" si="8"/>
        <v>123.48</v>
      </c>
      <c r="Y26">
        <f t="shared" si="8"/>
        <v>111.72000000000001</v>
      </c>
      <c r="Z26">
        <f t="shared" si="9"/>
        <v>355168.8</v>
      </c>
      <c r="AA26">
        <f t="shared" si="9"/>
        <v>321343.2</v>
      </c>
    </row>
    <row r="27" spans="1:27" x14ac:dyDescent="0.55000000000000004">
      <c r="A27" s="5">
        <v>1993</v>
      </c>
      <c r="B27">
        <f t="shared" si="0"/>
        <v>3.2995072987004876</v>
      </c>
      <c r="C27" s="6">
        <v>16</v>
      </c>
      <c r="D27" s="6">
        <v>14.3</v>
      </c>
      <c r="E27" s="6">
        <v>6740</v>
      </c>
      <c r="F27" s="6">
        <v>4.1697999999999999E-2</v>
      </c>
      <c r="G27" s="6">
        <v>3</v>
      </c>
      <c r="H27" s="6">
        <v>12.1</v>
      </c>
      <c r="I27" s="6">
        <v>0.10199999999999999</v>
      </c>
      <c r="J27" s="6">
        <v>4.0999999999999996</v>
      </c>
      <c r="K27" s="6">
        <v>0.63100000000000001</v>
      </c>
      <c r="L27" s="6">
        <v>107.1</v>
      </c>
      <c r="M27" s="6">
        <v>15.2</v>
      </c>
      <c r="N27" s="6">
        <v>22.1005</v>
      </c>
      <c r="O27" s="6">
        <v>13.1</v>
      </c>
      <c r="P27">
        <f t="shared" si="1"/>
        <v>183.92</v>
      </c>
      <c r="Q27">
        <f t="shared" si="2"/>
        <v>81554</v>
      </c>
      <c r="R27">
        <f t="shared" si="3"/>
        <v>228.8</v>
      </c>
      <c r="S27">
        <f t="shared" si="4"/>
        <v>6.4362000000000003E-2</v>
      </c>
      <c r="T27">
        <f t="shared" si="5"/>
        <v>107840</v>
      </c>
      <c r="U27">
        <f t="shared" si="6"/>
        <v>96382</v>
      </c>
      <c r="V27">
        <f t="shared" si="7"/>
        <v>48</v>
      </c>
      <c r="W27">
        <f t="shared" si="7"/>
        <v>42.900000000000006</v>
      </c>
      <c r="X27">
        <f t="shared" si="8"/>
        <v>243.2</v>
      </c>
      <c r="Y27">
        <f t="shared" si="8"/>
        <v>217.36</v>
      </c>
      <c r="Z27">
        <f t="shared" si="9"/>
        <v>1304864</v>
      </c>
      <c r="AA27">
        <f t="shared" si="9"/>
        <v>1166222.2</v>
      </c>
    </row>
    <row r="28" spans="1:27" x14ac:dyDescent="0.55000000000000004">
      <c r="A28" s="5">
        <v>342</v>
      </c>
      <c r="B28">
        <f t="shared" si="0"/>
        <v>2.5340261060561349</v>
      </c>
      <c r="C28" s="6">
        <v>6.9</v>
      </c>
      <c r="D28" s="6">
        <v>7.1</v>
      </c>
      <c r="E28" s="6">
        <v>5640</v>
      </c>
      <c r="F28" s="6">
        <v>3.6098999999999999E-2</v>
      </c>
      <c r="G28" s="6">
        <v>6</v>
      </c>
      <c r="H28" s="6">
        <v>10.9</v>
      </c>
      <c r="I28" s="6">
        <v>0.08</v>
      </c>
      <c r="J28" s="6">
        <v>2.2000000000000002</v>
      </c>
      <c r="K28" s="6">
        <v>0.54</v>
      </c>
      <c r="L28" s="6">
        <v>96.5</v>
      </c>
      <c r="M28" s="6">
        <v>13.9</v>
      </c>
      <c r="N28" s="6">
        <v>28.4999</v>
      </c>
      <c r="O28" s="6">
        <v>13.5</v>
      </c>
      <c r="P28">
        <f t="shared" si="1"/>
        <v>151.51000000000002</v>
      </c>
      <c r="Q28">
        <f t="shared" si="2"/>
        <v>61476</v>
      </c>
      <c r="R28">
        <f t="shared" si="3"/>
        <v>48.99</v>
      </c>
      <c r="S28">
        <f t="shared" si="4"/>
        <v>4.3200000000000002E-2</v>
      </c>
      <c r="T28">
        <f t="shared" si="5"/>
        <v>38916</v>
      </c>
      <c r="U28">
        <f t="shared" si="6"/>
        <v>40044</v>
      </c>
      <c r="V28">
        <f t="shared" si="7"/>
        <v>41.400000000000006</v>
      </c>
      <c r="W28">
        <f t="shared" si="7"/>
        <v>42.599999999999994</v>
      </c>
      <c r="X28">
        <f t="shared" si="8"/>
        <v>95.910000000000011</v>
      </c>
      <c r="Y28">
        <f t="shared" si="8"/>
        <v>98.69</v>
      </c>
      <c r="Z28">
        <f t="shared" si="9"/>
        <v>424184.4</v>
      </c>
      <c r="AA28">
        <f t="shared" si="9"/>
        <v>436479.6</v>
      </c>
    </row>
    <row r="29" spans="1:27" x14ac:dyDescent="0.55000000000000004">
      <c r="A29" s="5">
        <v>1216</v>
      </c>
      <c r="B29">
        <f t="shared" si="0"/>
        <v>3.0849335749367159</v>
      </c>
      <c r="C29" s="6">
        <v>8.1999999999999993</v>
      </c>
      <c r="D29" s="6">
        <v>7.6</v>
      </c>
      <c r="E29" s="6">
        <v>5370</v>
      </c>
      <c r="F29" s="6">
        <v>3.8200999999999999E-2</v>
      </c>
      <c r="G29" s="6">
        <v>10</v>
      </c>
      <c r="H29" s="6">
        <v>11.2</v>
      </c>
      <c r="I29" s="6">
        <v>0.10299999999999999</v>
      </c>
      <c r="J29" s="6">
        <v>2.8</v>
      </c>
      <c r="K29" s="6">
        <v>0.57099999999999995</v>
      </c>
      <c r="L29" s="6">
        <v>101.8</v>
      </c>
      <c r="M29" s="6">
        <v>21.5</v>
      </c>
      <c r="N29" s="6">
        <v>25.800599999999999</v>
      </c>
      <c r="O29" s="6">
        <v>15.2</v>
      </c>
      <c r="P29">
        <f t="shared" si="1"/>
        <v>240.79999999999998</v>
      </c>
      <c r="Q29">
        <f t="shared" si="2"/>
        <v>60143.999999999993</v>
      </c>
      <c r="R29">
        <f t="shared" si="3"/>
        <v>62.319999999999993</v>
      </c>
      <c r="S29">
        <f t="shared" si="4"/>
        <v>5.881299999999999E-2</v>
      </c>
      <c r="T29">
        <f t="shared" si="5"/>
        <v>44033.999999999993</v>
      </c>
      <c r="U29">
        <f t="shared" si="6"/>
        <v>40812</v>
      </c>
      <c r="V29">
        <f t="shared" si="7"/>
        <v>82</v>
      </c>
      <c r="W29">
        <f t="shared" si="7"/>
        <v>76</v>
      </c>
      <c r="X29">
        <f t="shared" si="8"/>
        <v>176.29999999999998</v>
      </c>
      <c r="Y29">
        <f t="shared" si="8"/>
        <v>163.4</v>
      </c>
      <c r="Z29">
        <f t="shared" si="9"/>
        <v>493180.79999999987</v>
      </c>
      <c r="AA29">
        <f t="shared" si="9"/>
        <v>457094.39999999991</v>
      </c>
    </row>
    <row r="30" spans="1:27" x14ac:dyDescent="0.55000000000000004">
      <c r="A30" s="5">
        <v>1043</v>
      </c>
      <c r="B30">
        <f t="shared" si="0"/>
        <v>3.0182843084265309</v>
      </c>
      <c r="C30" s="6">
        <v>16.600000000000001</v>
      </c>
      <c r="D30" s="6">
        <v>15.7</v>
      </c>
      <c r="E30" s="6">
        <v>6370</v>
      </c>
      <c r="F30" s="6">
        <v>2.3400000000000001E-2</v>
      </c>
      <c r="G30" s="6">
        <v>168</v>
      </c>
      <c r="H30" s="6">
        <v>10.7</v>
      </c>
      <c r="I30" s="6">
        <v>9.1999999999999998E-2</v>
      </c>
      <c r="J30" s="6">
        <v>3.6</v>
      </c>
      <c r="K30" s="6">
        <v>0.52100000000000002</v>
      </c>
      <c r="L30" s="6">
        <v>93.8</v>
      </c>
      <c r="M30" s="6">
        <v>15.4</v>
      </c>
      <c r="N30" s="6">
        <v>36.700899999999997</v>
      </c>
      <c r="O30" s="6">
        <v>11.9</v>
      </c>
      <c r="P30">
        <f t="shared" si="1"/>
        <v>164.78</v>
      </c>
      <c r="Q30">
        <f t="shared" si="2"/>
        <v>68159</v>
      </c>
      <c r="R30">
        <f t="shared" si="3"/>
        <v>260.62</v>
      </c>
      <c r="S30">
        <f t="shared" si="4"/>
        <v>4.7932000000000002E-2</v>
      </c>
      <c r="T30">
        <f t="shared" si="5"/>
        <v>105742.00000000001</v>
      </c>
      <c r="U30">
        <f t="shared" si="6"/>
        <v>100009</v>
      </c>
      <c r="V30">
        <f t="shared" si="7"/>
        <v>2788.8</v>
      </c>
      <c r="W30">
        <f t="shared" si="7"/>
        <v>2637.6</v>
      </c>
      <c r="X30">
        <f t="shared" si="8"/>
        <v>255.64000000000001</v>
      </c>
      <c r="Y30">
        <f t="shared" si="8"/>
        <v>241.78</v>
      </c>
      <c r="Z30">
        <f t="shared" si="9"/>
        <v>1131439.4000000001</v>
      </c>
      <c r="AA30">
        <f t="shared" si="9"/>
        <v>1070096.3</v>
      </c>
    </row>
    <row r="31" spans="1:27" x14ac:dyDescent="0.55000000000000004">
      <c r="A31" s="5">
        <v>696</v>
      </c>
      <c r="B31">
        <f t="shared" si="0"/>
        <v>2.842609239610562</v>
      </c>
      <c r="C31" s="6">
        <v>5.8</v>
      </c>
      <c r="D31" s="6">
        <v>5.4</v>
      </c>
      <c r="E31" s="6">
        <v>3960</v>
      </c>
      <c r="F31" s="6">
        <v>7.5298000000000004E-2</v>
      </c>
      <c r="G31" s="6">
        <v>46</v>
      </c>
      <c r="H31" s="6">
        <v>8.9</v>
      </c>
      <c r="I31" s="6">
        <v>7.1999999999999995E-2</v>
      </c>
      <c r="J31" s="6">
        <v>2.6</v>
      </c>
      <c r="K31" s="6">
        <v>0.52100000000000002</v>
      </c>
      <c r="L31" s="6">
        <v>97.3</v>
      </c>
      <c r="M31" s="6">
        <v>23.7</v>
      </c>
      <c r="N31" s="6">
        <v>28.301100000000002</v>
      </c>
      <c r="O31" s="6">
        <v>16.600000000000001</v>
      </c>
      <c r="P31">
        <f t="shared" si="1"/>
        <v>210.93</v>
      </c>
      <c r="Q31">
        <f t="shared" si="2"/>
        <v>35244</v>
      </c>
      <c r="R31">
        <f t="shared" si="3"/>
        <v>31.32</v>
      </c>
      <c r="S31">
        <f t="shared" si="4"/>
        <v>3.7511999999999997E-2</v>
      </c>
      <c r="T31">
        <f t="shared" si="5"/>
        <v>22968</v>
      </c>
      <c r="U31">
        <f t="shared" si="6"/>
        <v>21384</v>
      </c>
      <c r="V31">
        <f t="shared" si="7"/>
        <v>266.8</v>
      </c>
      <c r="W31">
        <f t="shared" si="7"/>
        <v>248.4</v>
      </c>
      <c r="X31">
        <f t="shared" si="8"/>
        <v>137.45999999999998</v>
      </c>
      <c r="Y31">
        <f t="shared" si="8"/>
        <v>127.98</v>
      </c>
      <c r="Z31">
        <f t="shared" si="9"/>
        <v>204415.19999999998</v>
      </c>
      <c r="AA31">
        <f t="shared" si="9"/>
        <v>190317.6</v>
      </c>
    </row>
    <row r="32" spans="1:27" x14ac:dyDescent="0.55000000000000004">
      <c r="A32" s="5">
        <v>373</v>
      </c>
      <c r="B32">
        <f t="shared" si="0"/>
        <v>2.5717088318086878</v>
      </c>
      <c r="C32" s="6">
        <v>5.5</v>
      </c>
      <c r="D32" s="6">
        <v>5.4</v>
      </c>
      <c r="E32" s="6">
        <v>4530</v>
      </c>
      <c r="F32" s="6">
        <v>4.1999000000000002E-2</v>
      </c>
      <c r="G32" s="6">
        <v>6</v>
      </c>
      <c r="H32" s="6">
        <v>9.3000000000000007</v>
      </c>
      <c r="I32" s="6">
        <v>0.13500000000000001</v>
      </c>
      <c r="J32" s="6">
        <v>4</v>
      </c>
      <c r="K32" s="6">
        <v>0.53500000000000003</v>
      </c>
      <c r="L32" s="6">
        <v>104.5</v>
      </c>
      <c r="M32" s="6">
        <v>20</v>
      </c>
      <c r="N32" s="6">
        <v>21.799800000000001</v>
      </c>
      <c r="O32" s="6">
        <v>14</v>
      </c>
      <c r="P32">
        <f t="shared" si="1"/>
        <v>186</v>
      </c>
      <c r="Q32">
        <f t="shared" si="2"/>
        <v>42129</v>
      </c>
      <c r="R32">
        <f t="shared" si="3"/>
        <v>29.700000000000003</v>
      </c>
      <c r="S32">
        <f t="shared" si="4"/>
        <v>7.2225000000000011E-2</v>
      </c>
      <c r="T32">
        <f t="shared" si="5"/>
        <v>24915</v>
      </c>
      <c r="U32">
        <f t="shared" si="6"/>
        <v>24462</v>
      </c>
      <c r="V32">
        <f t="shared" si="7"/>
        <v>33</v>
      </c>
      <c r="W32">
        <f t="shared" si="7"/>
        <v>32.400000000000006</v>
      </c>
      <c r="X32">
        <f t="shared" si="8"/>
        <v>110</v>
      </c>
      <c r="Y32">
        <f t="shared" si="8"/>
        <v>108</v>
      </c>
      <c r="Z32">
        <f t="shared" si="9"/>
        <v>231709.5</v>
      </c>
      <c r="AA32">
        <f t="shared" si="9"/>
        <v>227496.6</v>
      </c>
    </row>
    <row r="33" spans="1:27" x14ac:dyDescent="0.55000000000000004">
      <c r="A33" s="5">
        <v>754</v>
      </c>
      <c r="B33">
        <f t="shared" si="0"/>
        <v>2.8773713458697738</v>
      </c>
      <c r="C33" s="6">
        <v>9</v>
      </c>
      <c r="D33" s="6">
        <v>8.1</v>
      </c>
      <c r="E33" s="6">
        <v>6170</v>
      </c>
      <c r="F33" s="6">
        <v>4.2698E-2</v>
      </c>
      <c r="G33" s="6">
        <v>97</v>
      </c>
      <c r="H33" s="6">
        <v>10.9</v>
      </c>
      <c r="I33" s="6">
        <v>0.105</v>
      </c>
      <c r="J33" s="6">
        <v>4.3</v>
      </c>
      <c r="K33" s="6">
        <v>0.58599999999999997</v>
      </c>
      <c r="L33" s="6">
        <v>96.4</v>
      </c>
      <c r="M33" s="6">
        <v>16.3</v>
      </c>
      <c r="N33" s="6">
        <v>30.901399999999999</v>
      </c>
      <c r="O33" s="6">
        <v>12.5</v>
      </c>
      <c r="P33">
        <f t="shared" si="1"/>
        <v>177.67000000000002</v>
      </c>
      <c r="Q33">
        <f t="shared" si="2"/>
        <v>67253</v>
      </c>
      <c r="R33">
        <f t="shared" si="3"/>
        <v>72.899999999999991</v>
      </c>
      <c r="S33">
        <f t="shared" si="4"/>
        <v>6.1529999999999994E-2</v>
      </c>
      <c r="T33">
        <f t="shared" si="5"/>
        <v>55530</v>
      </c>
      <c r="U33">
        <f t="shared" si="6"/>
        <v>49977</v>
      </c>
      <c r="V33">
        <f t="shared" si="7"/>
        <v>873</v>
      </c>
      <c r="W33">
        <f t="shared" si="7"/>
        <v>785.69999999999993</v>
      </c>
      <c r="X33">
        <f t="shared" si="8"/>
        <v>146.70000000000002</v>
      </c>
      <c r="Y33">
        <f t="shared" si="8"/>
        <v>132.03</v>
      </c>
      <c r="Z33">
        <f t="shared" si="9"/>
        <v>605277</v>
      </c>
      <c r="AA33">
        <f t="shared" si="9"/>
        <v>544749.29999999993</v>
      </c>
    </row>
    <row r="34" spans="1:27" x14ac:dyDescent="0.55000000000000004">
      <c r="A34" s="5">
        <v>1072</v>
      </c>
      <c r="B34">
        <f t="shared" si="0"/>
        <v>3.030194785356751</v>
      </c>
      <c r="C34" s="6">
        <v>6.3</v>
      </c>
      <c r="D34" s="6">
        <v>6.4</v>
      </c>
      <c r="E34" s="6">
        <v>4620</v>
      </c>
      <c r="F34" s="6">
        <v>4.9499000000000001E-2</v>
      </c>
      <c r="G34" s="6">
        <v>23</v>
      </c>
      <c r="H34" s="6">
        <v>10.4</v>
      </c>
      <c r="I34" s="6">
        <v>7.5999999999999998E-2</v>
      </c>
      <c r="J34" s="6">
        <v>2.4</v>
      </c>
      <c r="K34" s="6">
        <v>0.56000000000000005</v>
      </c>
      <c r="L34" s="6">
        <v>97.2</v>
      </c>
      <c r="M34" s="6">
        <v>23.3</v>
      </c>
      <c r="N34" s="6">
        <v>25.500499999999999</v>
      </c>
      <c r="O34" s="6">
        <v>14.7</v>
      </c>
      <c r="P34">
        <f t="shared" si="1"/>
        <v>242.32000000000002</v>
      </c>
      <c r="Q34">
        <f t="shared" si="2"/>
        <v>48048</v>
      </c>
      <c r="R34">
        <f t="shared" si="3"/>
        <v>40.32</v>
      </c>
      <c r="S34">
        <f t="shared" si="4"/>
        <v>4.2560000000000001E-2</v>
      </c>
      <c r="T34">
        <f t="shared" si="5"/>
        <v>29106</v>
      </c>
      <c r="U34">
        <f t="shared" si="6"/>
        <v>29568</v>
      </c>
      <c r="V34">
        <f t="shared" si="7"/>
        <v>144.9</v>
      </c>
      <c r="W34">
        <f t="shared" si="7"/>
        <v>147.20000000000002</v>
      </c>
      <c r="X34">
        <f t="shared" si="8"/>
        <v>146.79</v>
      </c>
      <c r="Y34">
        <f t="shared" si="8"/>
        <v>149.12</v>
      </c>
      <c r="Z34">
        <f t="shared" si="9"/>
        <v>302702.39999999997</v>
      </c>
      <c r="AA34">
        <f t="shared" si="9"/>
        <v>307507.20000000001</v>
      </c>
    </row>
    <row r="35" spans="1:27" x14ac:dyDescent="0.55000000000000004">
      <c r="A35" s="5">
        <v>923</v>
      </c>
      <c r="B35">
        <f t="shared" si="0"/>
        <v>2.965201701025912</v>
      </c>
      <c r="C35" s="6">
        <v>9.6999999999999993</v>
      </c>
      <c r="D35" s="6">
        <v>9.6999999999999993</v>
      </c>
      <c r="E35" s="6">
        <v>5890</v>
      </c>
      <c r="F35" s="6">
        <v>4.0799000000000002E-2</v>
      </c>
      <c r="G35" s="6">
        <v>18</v>
      </c>
      <c r="H35" s="6">
        <v>11.8</v>
      </c>
      <c r="I35" s="6">
        <v>0.10199999999999999</v>
      </c>
      <c r="J35" s="6">
        <v>3.5</v>
      </c>
      <c r="K35" s="6">
        <v>0.54200000000000004</v>
      </c>
      <c r="L35" s="6">
        <v>99</v>
      </c>
      <c r="M35" s="6">
        <v>16.600000000000001</v>
      </c>
      <c r="N35" s="6">
        <v>21.6997</v>
      </c>
      <c r="O35" s="6">
        <v>12.6</v>
      </c>
      <c r="P35">
        <f t="shared" si="1"/>
        <v>195.88000000000002</v>
      </c>
      <c r="Q35">
        <f t="shared" si="2"/>
        <v>69502</v>
      </c>
      <c r="R35">
        <f t="shared" si="3"/>
        <v>94.089999999999989</v>
      </c>
      <c r="S35">
        <f t="shared" si="4"/>
        <v>5.5284E-2</v>
      </c>
      <c r="T35">
        <f t="shared" si="5"/>
        <v>57132.999999999993</v>
      </c>
      <c r="U35">
        <f t="shared" si="6"/>
        <v>57132.999999999993</v>
      </c>
      <c r="V35">
        <f t="shared" si="7"/>
        <v>174.6</v>
      </c>
      <c r="W35">
        <f t="shared" si="7"/>
        <v>174.6</v>
      </c>
      <c r="X35">
        <f t="shared" si="8"/>
        <v>161.02000000000001</v>
      </c>
      <c r="Y35">
        <f t="shared" si="8"/>
        <v>161.02000000000001</v>
      </c>
      <c r="Z35">
        <f t="shared" si="9"/>
        <v>674169.39999999991</v>
      </c>
      <c r="AA35">
        <f t="shared" si="9"/>
        <v>674169.39999999991</v>
      </c>
    </row>
    <row r="36" spans="1:27" x14ac:dyDescent="0.55000000000000004">
      <c r="A36" s="5">
        <v>653</v>
      </c>
      <c r="B36">
        <f t="shared" si="0"/>
        <v>2.8149131812750738</v>
      </c>
      <c r="C36" s="6">
        <v>9.6999999999999993</v>
      </c>
      <c r="D36" s="6">
        <v>8.6999999999999993</v>
      </c>
      <c r="E36" s="6">
        <v>5720</v>
      </c>
      <c r="F36" s="6">
        <v>2.07E-2</v>
      </c>
      <c r="G36" s="6">
        <v>113</v>
      </c>
      <c r="H36" s="6">
        <v>10.199999999999999</v>
      </c>
      <c r="I36" s="6">
        <v>0.124</v>
      </c>
      <c r="J36" s="6">
        <v>5</v>
      </c>
      <c r="K36" s="6">
        <v>0.52600000000000002</v>
      </c>
      <c r="L36" s="6">
        <v>94.8</v>
      </c>
      <c r="M36" s="6">
        <v>15.8</v>
      </c>
      <c r="N36" s="6">
        <v>37.4011</v>
      </c>
      <c r="O36" s="6">
        <v>12.3</v>
      </c>
      <c r="P36">
        <f t="shared" si="1"/>
        <v>161.16</v>
      </c>
      <c r="Q36">
        <f t="shared" si="2"/>
        <v>58343.999999999993</v>
      </c>
      <c r="R36">
        <f t="shared" si="3"/>
        <v>84.389999999999986</v>
      </c>
      <c r="S36">
        <f t="shared" si="4"/>
        <v>6.5224000000000004E-2</v>
      </c>
      <c r="T36">
        <f t="shared" si="5"/>
        <v>55483.999999999993</v>
      </c>
      <c r="U36">
        <f t="shared" si="6"/>
        <v>49763.999999999993</v>
      </c>
      <c r="V36">
        <f t="shared" si="7"/>
        <v>1096.0999999999999</v>
      </c>
      <c r="W36">
        <f t="shared" si="7"/>
        <v>983.09999999999991</v>
      </c>
      <c r="X36">
        <f t="shared" si="8"/>
        <v>153.26</v>
      </c>
      <c r="Y36">
        <f t="shared" si="8"/>
        <v>137.46</v>
      </c>
      <c r="Z36">
        <f t="shared" si="9"/>
        <v>565936.79999999993</v>
      </c>
      <c r="AA36">
        <f t="shared" si="9"/>
        <v>507592.79999999987</v>
      </c>
    </row>
    <row r="37" spans="1:27" x14ac:dyDescent="0.55000000000000004">
      <c r="A37" s="5">
        <v>1272</v>
      </c>
      <c r="B37">
        <f t="shared" si="0"/>
        <v>3.1044871113123951</v>
      </c>
      <c r="C37" s="6">
        <v>10.9</v>
      </c>
      <c r="D37" s="6">
        <v>9.8000000000000007</v>
      </c>
      <c r="E37" s="6">
        <v>5590</v>
      </c>
      <c r="F37" s="6">
        <v>6.8999999999999999E-3</v>
      </c>
      <c r="G37" s="6">
        <v>9</v>
      </c>
      <c r="H37" s="6">
        <v>10</v>
      </c>
      <c r="I37" s="6">
        <v>8.6999999999999994E-2</v>
      </c>
      <c r="J37" s="6">
        <v>3.8</v>
      </c>
      <c r="K37" s="6">
        <v>0.53100000000000003</v>
      </c>
      <c r="L37" s="6">
        <v>96.4</v>
      </c>
      <c r="M37" s="6">
        <v>15.3</v>
      </c>
      <c r="N37" s="6">
        <v>44.000399999999999</v>
      </c>
      <c r="O37" s="6">
        <v>15</v>
      </c>
      <c r="P37">
        <f t="shared" si="1"/>
        <v>153</v>
      </c>
      <c r="Q37">
        <f t="shared" si="2"/>
        <v>55900</v>
      </c>
      <c r="R37">
        <f t="shared" si="3"/>
        <v>106.82000000000001</v>
      </c>
      <c r="S37">
        <f t="shared" si="4"/>
        <v>4.6197000000000002E-2</v>
      </c>
      <c r="T37">
        <f t="shared" si="5"/>
        <v>60931</v>
      </c>
      <c r="U37">
        <f t="shared" si="6"/>
        <v>54782.000000000007</v>
      </c>
      <c r="V37">
        <f t="shared" si="7"/>
        <v>98.100000000000009</v>
      </c>
      <c r="W37">
        <f t="shared" si="7"/>
        <v>88.2</v>
      </c>
      <c r="X37">
        <f t="shared" si="8"/>
        <v>166.77</v>
      </c>
      <c r="Y37">
        <f t="shared" si="8"/>
        <v>149.94000000000003</v>
      </c>
      <c r="Z37">
        <f t="shared" si="9"/>
        <v>609310</v>
      </c>
      <c r="AA37">
        <f t="shared" si="9"/>
        <v>547820</v>
      </c>
    </row>
    <row r="38" spans="1:27" x14ac:dyDescent="0.55000000000000004">
      <c r="A38" s="5">
        <v>831</v>
      </c>
      <c r="B38">
        <f t="shared" si="0"/>
        <v>2.9196010237841108</v>
      </c>
      <c r="C38" s="6">
        <v>5.8</v>
      </c>
      <c r="D38" s="6">
        <v>5.6</v>
      </c>
      <c r="E38" s="6">
        <v>3820</v>
      </c>
      <c r="F38" s="6">
        <v>4.5198000000000002E-2</v>
      </c>
      <c r="G38" s="6">
        <v>24</v>
      </c>
      <c r="H38" s="6">
        <v>8.6999999999999993</v>
      </c>
      <c r="I38" s="6">
        <v>7.5999999999999998E-2</v>
      </c>
      <c r="J38" s="6">
        <v>2.8</v>
      </c>
      <c r="K38" s="6">
        <v>0.63800000000000001</v>
      </c>
      <c r="L38" s="6">
        <v>97.4</v>
      </c>
      <c r="M38" s="6">
        <v>25.4</v>
      </c>
      <c r="N38" s="6">
        <v>31.6995</v>
      </c>
      <c r="O38" s="6">
        <v>17.7</v>
      </c>
      <c r="P38">
        <f t="shared" si="1"/>
        <v>220.97999999999996</v>
      </c>
      <c r="Q38">
        <f t="shared" si="2"/>
        <v>33234</v>
      </c>
      <c r="R38">
        <f t="shared" si="3"/>
        <v>32.479999999999997</v>
      </c>
      <c r="S38">
        <f t="shared" si="4"/>
        <v>4.8487999999999996E-2</v>
      </c>
      <c r="T38">
        <f t="shared" si="5"/>
        <v>22156</v>
      </c>
      <c r="U38">
        <f t="shared" si="6"/>
        <v>21392</v>
      </c>
      <c r="V38">
        <f t="shared" si="7"/>
        <v>139.19999999999999</v>
      </c>
      <c r="W38">
        <f t="shared" si="7"/>
        <v>134.39999999999998</v>
      </c>
      <c r="X38">
        <f t="shared" si="8"/>
        <v>147.32</v>
      </c>
      <c r="Y38">
        <f t="shared" si="8"/>
        <v>142.23999999999998</v>
      </c>
      <c r="Z38">
        <f t="shared" si="9"/>
        <v>192757.19999999998</v>
      </c>
      <c r="AA38">
        <f t="shared" si="9"/>
        <v>186110.4</v>
      </c>
    </row>
    <row r="39" spans="1:27" x14ac:dyDescent="0.55000000000000004">
      <c r="A39" s="5">
        <v>566</v>
      </c>
      <c r="B39">
        <f t="shared" si="0"/>
        <v>2.7528164311882715</v>
      </c>
      <c r="C39" s="6">
        <v>5.0999999999999996</v>
      </c>
      <c r="D39" s="6">
        <v>4.7</v>
      </c>
      <c r="E39" s="6">
        <v>4250</v>
      </c>
      <c r="F39" s="6">
        <v>5.3997999999999997E-2</v>
      </c>
      <c r="G39" s="6">
        <v>7</v>
      </c>
      <c r="H39" s="6">
        <v>10.4</v>
      </c>
      <c r="I39" s="6">
        <v>9.9000000000000005E-2</v>
      </c>
      <c r="J39" s="6">
        <v>2.7</v>
      </c>
      <c r="K39" s="6">
        <v>0.59899999999999998</v>
      </c>
      <c r="L39" s="6">
        <v>102.4</v>
      </c>
      <c r="M39" s="6">
        <v>22.5</v>
      </c>
      <c r="N39" s="6">
        <v>16.6999</v>
      </c>
      <c r="O39" s="6">
        <v>13.3</v>
      </c>
      <c r="P39">
        <f t="shared" si="1"/>
        <v>234</v>
      </c>
      <c r="Q39">
        <f t="shared" si="2"/>
        <v>44200</v>
      </c>
      <c r="R39">
        <f t="shared" si="3"/>
        <v>23.97</v>
      </c>
      <c r="S39">
        <f t="shared" si="4"/>
        <v>5.9301E-2</v>
      </c>
      <c r="T39">
        <f t="shared" si="5"/>
        <v>21675</v>
      </c>
      <c r="U39">
        <f t="shared" si="6"/>
        <v>19975</v>
      </c>
      <c r="V39">
        <f t="shared" si="7"/>
        <v>35.699999999999996</v>
      </c>
      <c r="W39">
        <f t="shared" si="7"/>
        <v>32.9</v>
      </c>
      <c r="X39">
        <f t="shared" si="8"/>
        <v>114.74999999999999</v>
      </c>
      <c r="Y39">
        <f t="shared" si="8"/>
        <v>105.75</v>
      </c>
      <c r="Z39">
        <f t="shared" si="9"/>
        <v>225419.99999999997</v>
      </c>
      <c r="AA39">
        <f t="shared" si="9"/>
        <v>207740</v>
      </c>
    </row>
    <row r="40" spans="1:27" x14ac:dyDescent="0.55000000000000004">
      <c r="A40" s="5">
        <v>826</v>
      </c>
      <c r="B40">
        <f t="shared" si="0"/>
        <v>2.9169800473203824</v>
      </c>
      <c r="C40" s="6">
        <v>6.1</v>
      </c>
      <c r="D40" s="6">
        <v>5.4</v>
      </c>
      <c r="E40" s="6">
        <v>3950</v>
      </c>
      <c r="F40" s="6">
        <v>4.7099000000000002E-2</v>
      </c>
      <c r="G40" s="6">
        <v>36</v>
      </c>
      <c r="H40" s="6">
        <v>8.8000000000000007</v>
      </c>
      <c r="I40" s="6">
        <v>8.5999999999999993E-2</v>
      </c>
      <c r="J40" s="6">
        <v>3.5</v>
      </c>
      <c r="K40" s="6">
        <v>0.51500000000000001</v>
      </c>
      <c r="L40" s="6">
        <v>95.3</v>
      </c>
      <c r="M40" s="6">
        <v>25.1</v>
      </c>
      <c r="N40" s="6">
        <v>27.3004</v>
      </c>
      <c r="O40" s="6">
        <v>14.9</v>
      </c>
      <c r="P40">
        <f t="shared" si="1"/>
        <v>220.88000000000002</v>
      </c>
      <c r="Q40">
        <f t="shared" si="2"/>
        <v>34760</v>
      </c>
      <c r="R40">
        <f t="shared" si="3"/>
        <v>32.94</v>
      </c>
      <c r="S40">
        <f t="shared" si="4"/>
        <v>4.4289999999999996E-2</v>
      </c>
      <c r="T40">
        <f t="shared" si="5"/>
        <v>24095</v>
      </c>
      <c r="U40">
        <f t="shared" si="6"/>
        <v>21330</v>
      </c>
      <c r="V40">
        <f t="shared" si="7"/>
        <v>219.6</v>
      </c>
      <c r="W40">
        <f t="shared" si="7"/>
        <v>194.4</v>
      </c>
      <c r="X40">
        <f t="shared" si="8"/>
        <v>153.11000000000001</v>
      </c>
      <c r="Y40">
        <f t="shared" si="8"/>
        <v>135.54000000000002</v>
      </c>
      <c r="Z40">
        <f t="shared" si="9"/>
        <v>212036</v>
      </c>
      <c r="AA40">
        <f t="shared" si="9"/>
        <v>187704</v>
      </c>
    </row>
    <row r="41" spans="1:27" x14ac:dyDescent="0.55000000000000004">
      <c r="A41" s="5">
        <v>1151</v>
      </c>
      <c r="B41">
        <f t="shared" si="0"/>
        <v>3.0610753236297916</v>
      </c>
      <c r="C41" s="6">
        <v>8.1999999999999993</v>
      </c>
      <c r="D41" s="6">
        <v>7.4</v>
      </c>
      <c r="E41" s="6">
        <v>4880</v>
      </c>
      <c r="F41" s="6">
        <v>3.8801000000000002E-2</v>
      </c>
      <c r="G41" s="6">
        <v>96</v>
      </c>
      <c r="H41" s="6">
        <v>10.4</v>
      </c>
      <c r="I41" s="6">
        <v>8.7999999999999995E-2</v>
      </c>
      <c r="J41" s="6">
        <v>3.1</v>
      </c>
      <c r="K41" s="6">
        <v>0.56000000000000005</v>
      </c>
      <c r="L41" s="6">
        <v>98.1</v>
      </c>
      <c r="M41" s="6">
        <v>22.8</v>
      </c>
      <c r="N41" s="6">
        <v>29.3004</v>
      </c>
      <c r="O41" s="6">
        <v>14.5</v>
      </c>
      <c r="P41">
        <f t="shared" si="1"/>
        <v>237.12</v>
      </c>
      <c r="Q41">
        <f t="shared" si="2"/>
        <v>50752</v>
      </c>
      <c r="R41">
        <f t="shared" si="3"/>
        <v>60.68</v>
      </c>
      <c r="S41">
        <f t="shared" si="4"/>
        <v>4.9280000000000004E-2</v>
      </c>
      <c r="T41">
        <f t="shared" si="5"/>
        <v>40016</v>
      </c>
      <c r="U41">
        <f t="shared" si="6"/>
        <v>36112</v>
      </c>
      <c r="V41">
        <f t="shared" si="7"/>
        <v>787.19999999999993</v>
      </c>
      <c r="W41">
        <f t="shared" si="7"/>
        <v>710.40000000000009</v>
      </c>
      <c r="X41">
        <f t="shared" si="8"/>
        <v>186.95999999999998</v>
      </c>
      <c r="Y41">
        <f t="shared" si="8"/>
        <v>168.72000000000003</v>
      </c>
      <c r="Z41">
        <f t="shared" si="9"/>
        <v>416166.39999999997</v>
      </c>
      <c r="AA41">
        <f t="shared" si="9"/>
        <v>375564.80000000005</v>
      </c>
    </row>
    <row r="42" spans="1:27" x14ac:dyDescent="0.55000000000000004">
      <c r="A42" s="5">
        <v>880</v>
      </c>
      <c r="B42">
        <f t="shared" si="0"/>
        <v>2.9444826721501687</v>
      </c>
      <c r="C42" s="6">
        <v>7.2</v>
      </c>
      <c r="D42" s="6">
        <v>6.6</v>
      </c>
      <c r="E42" s="6">
        <v>5900</v>
      </c>
      <c r="F42" s="6">
        <v>2.5100000000000001E-2</v>
      </c>
      <c r="G42" s="6">
        <v>9</v>
      </c>
      <c r="H42" s="6">
        <v>12.2</v>
      </c>
      <c r="I42" s="6">
        <v>8.4000000000000005E-2</v>
      </c>
      <c r="J42" s="6">
        <v>2</v>
      </c>
      <c r="K42" s="6">
        <v>0.60099999999999998</v>
      </c>
      <c r="L42" s="6">
        <v>99.8</v>
      </c>
      <c r="M42" s="6">
        <v>14.4</v>
      </c>
      <c r="N42" s="6">
        <v>30.0001</v>
      </c>
      <c r="O42" s="6">
        <v>14.8</v>
      </c>
      <c r="P42">
        <f t="shared" si="1"/>
        <v>175.68</v>
      </c>
      <c r="Q42">
        <f t="shared" si="2"/>
        <v>71980</v>
      </c>
      <c r="R42">
        <f t="shared" si="3"/>
        <v>47.519999999999996</v>
      </c>
      <c r="S42">
        <f t="shared" si="4"/>
        <v>5.0484000000000001E-2</v>
      </c>
      <c r="T42">
        <f t="shared" si="5"/>
        <v>42480</v>
      </c>
      <c r="U42">
        <f t="shared" si="6"/>
        <v>38940</v>
      </c>
      <c r="V42">
        <f t="shared" si="7"/>
        <v>64.8</v>
      </c>
      <c r="W42">
        <f t="shared" si="7"/>
        <v>59.4</v>
      </c>
      <c r="X42">
        <f t="shared" si="8"/>
        <v>103.68</v>
      </c>
      <c r="Y42">
        <f t="shared" si="8"/>
        <v>95.039999999999992</v>
      </c>
      <c r="Z42">
        <f t="shared" si="9"/>
        <v>518256</v>
      </c>
      <c r="AA42">
        <f t="shared" si="9"/>
        <v>475068</v>
      </c>
    </row>
    <row r="43" spans="1:27" x14ac:dyDescent="0.55000000000000004">
      <c r="A43" s="5">
        <v>542</v>
      </c>
      <c r="B43">
        <f t="shared" si="0"/>
        <v>2.7339992865383871</v>
      </c>
      <c r="C43" s="6">
        <v>5.6</v>
      </c>
      <c r="D43" s="6">
        <v>5.4</v>
      </c>
      <c r="E43" s="6">
        <v>4890</v>
      </c>
      <c r="F43" s="6">
        <v>8.8903999999999997E-2</v>
      </c>
      <c r="G43" s="6">
        <v>4</v>
      </c>
      <c r="H43" s="6">
        <v>10.9</v>
      </c>
      <c r="I43" s="6">
        <v>0.107</v>
      </c>
      <c r="J43" s="6">
        <v>3.7</v>
      </c>
      <c r="K43" s="6">
        <v>0.52300000000000002</v>
      </c>
      <c r="L43" s="6">
        <v>96.8</v>
      </c>
      <c r="M43" s="6">
        <v>17</v>
      </c>
      <c r="N43" s="6">
        <v>12.1996</v>
      </c>
      <c r="O43" s="6">
        <v>14.1</v>
      </c>
      <c r="P43">
        <f t="shared" si="1"/>
        <v>185.3</v>
      </c>
      <c r="Q43">
        <f t="shared" si="2"/>
        <v>53301</v>
      </c>
      <c r="R43">
        <f t="shared" si="3"/>
        <v>30.24</v>
      </c>
      <c r="S43">
        <f t="shared" si="4"/>
        <v>5.5961000000000004E-2</v>
      </c>
      <c r="T43">
        <f t="shared" si="5"/>
        <v>27384</v>
      </c>
      <c r="U43">
        <f t="shared" si="6"/>
        <v>26406</v>
      </c>
      <c r="V43">
        <f t="shared" si="7"/>
        <v>22.4</v>
      </c>
      <c r="W43">
        <f t="shared" si="7"/>
        <v>21.6</v>
      </c>
      <c r="X43">
        <f t="shared" si="8"/>
        <v>95.199999999999989</v>
      </c>
      <c r="Y43">
        <f t="shared" si="8"/>
        <v>91.800000000000011</v>
      </c>
      <c r="Z43">
        <f t="shared" si="9"/>
        <v>298485.59999999998</v>
      </c>
      <c r="AA43">
        <f t="shared" si="9"/>
        <v>287825.40000000002</v>
      </c>
    </row>
    <row r="44" spans="1:27" x14ac:dyDescent="0.55000000000000004">
      <c r="A44" s="5">
        <v>823</v>
      </c>
      <c r="B44">
        <f t="shared" si="0"/>
        <v>2.9153998352122699</v>
      </c>
      <c r="C44" s="6">
        <v>7.5</v>
      </c>
      <c r="D44" s="6">
        <v>7</v>
      </c>
      <c r="E44" s="6">
        <v>4960</v>
      </c>
      <c r="F44" s="6">
        <v>5.4901999999999999E-2</v>
      </c>
      <c r="G44" s="6">
        <v>40</v>
      </c>
      <c r="H44" s="6">
        <v>9.9</v>
      </c>
      <c r="I44" s="6">
        <v>7.2999999999999995E-2</v>
      </c>
      <c r="J44" s="6">
        <v>2.7</v>
      </c>
      <c r="K44" s="6">
        <v>0.52200000000000002</v>
      </c>
      <c r="L44" s="6">
        <v>99.6</v>
      </c>
      <c r="M44" s="6">
        <v>22.4</v>
      </c>
      <c r="N44" s="6">
        <v>31.998899999999999</v>
      </c>
      <c r="O44" s="6">
        <v>16.2</v>
      </c>
      <c r="P44">
        <f t="shared" si="1"/>
        <v>221.76</v>
      </c>
      <c r="Q44">
        <f t="shared" si="2"/>
        <v>49104</v>
      </c>
      <c r="R44">
        <f t="shared" si="3"/>
        <v>52.5</v>
      </c>
      <c r="S44">
        <f t="shared" si="4"/>
        <v>3.8106000000000001E-2</v>
      </c>
      <c r="T44">
        <f t="shared" si="5"/>
        <v>37200</v>
      </c>
      <c r="U44">
        <f t="shared" si="6"/>
        <v>34720</v>
      </c>
      <c r="V44">
        <f t="shared" si="7"/>
        <v>300</v>
      </c>
      <c r="W44">
        <f t="shared" si="7"/>
        <v>280</v>
      </c>
      <c r="X44">
        <f t="shared" si="8"/>
        <v>168</v>
      </c>
      <c r="Y44">
        <f t="shared" si="8"/>
        <v>156.79999999999998</v>
      </c>
      <c r="Z44">
        <f t="shared" si="9"/>
        <v>368280</v>
      </c>
      <c r="AA44">
        <f t="shared" si="9"/>
        <v>343728</v>
      </c>
    </row>
    <row r="45" spans="1:27" x14ac:dyDescent="0.55000000000000004">
      <c r="A45" s="5">
        <v>1030</v>
      </c>
      <c r="B45">
        <f t="shared" si="0"/>
        <v>3.012837224705172</v>
      </c>
      <c r="C45" s="6">
        <v>9.5</v>
      </c>
      <c r="D45" s="6">
        <v>9.6</v>
      </c>
      <c r="E45" s="6">
        <v>6220</v>
      </c>
      <c r="F45" s="6">
        <v>2.81E-2</v>
      </c>
      <c r="G45" s="6">
        <v>29</v>
      </c>
      <c r="H45" s="6">
        <v>12.1</v>
      </c>
      <c r="I45" s="6">
        <v>0.111</v>
      </c>
      <c r="J45" s="6">
        <v>3.7</v>
      </c>
      <c r="K45" s="6">
        <v>0.57399999999999995</v>
      </c>
      <c r="L45" s="6">
        <v>101.2</v>
      </c>
      <c r="M45" s="6">
        <v>16.2</v>
      </c>
      <c r="N45" s="6">
        <v>30.0001</v>
      </c>
      <c r="O45" s="6">
        <v>13.6</v>
      </c>
      <c r="P45">
        <f t="shared" si="1"/>
        <v>196.01999999999998</v>
      </c>
      <c r="Q45">
        <f t="shared" si="2"/>
        <v>75262</v>
      </c>
      <c r="R45">
        <f t="shared" si="3"/>
        <v>91.2</v>
      </c>
      <c r="S45">
        <f t="shared" si="4"/>
        <v>6.3713999999999993E-2</v>
      </c>
      <c r="T45">
        <f t="shared" si="5"/>
        <v>59090</v>
      </c>
      <c r="U45">
        <f t="shared" si="6"/>
        <v>59712</v>
      </c>
      <c r="V45">
        <f t="shared" si="7"/>
        <v>275.5</v>
      </c>
      <c r="W45">
        <f t="shared" si="7"/>
        <v>278.39999999999998</v>
      </c>
      <c r="X45">
        <f t="shared" si="8"/>
        <v>153.9</v>
      </c>
      <c r="Y45">
        <f t="shared" si="8"/>
        <v>155.51999999999998</v>
      </c>
      <c r="Z45">
        <f t="shared" si="9"/>
        <v>714989</v>
      </c>
      <c r="AA45">
        <f t="shared" si="9"/>
        <v>722515.2</v>
      </c>
    </row>
    <row r="46" spans="1:27" x14ac:dyDescent="0.55000000000000004">
      <c r="A46" s="5">
        <v>455</v>
      </c>
      <c r="B46">
        <f t="shared" si="0"/>
        <v>2.6580113966571126</v>
      </c>
      <c r="C46" s="6">
        <v>4.5999999999999996</v>
      </c>
      <c r="D46" s="6">
        <v>4.0999999999999996</v>
      </c>
      <c r="E46" s="6">
        <v>4570</v>
      </c>
      <c r="F46" s="6">
        <v>5.6202000000000002E-2</v>
      </c>
      <c r="G46" s="6">
        <v>19</v>
      </c>
      <c r="H46" s="6">
        <v>8.8000000000000007</v>
      </c>
      <c r="I46" s="6">
        <v>0.13500000000000001</v>
      </c>
      <c r="J46" s="6">
        <v>5.3</v>
      </c>
      <c r="K46" s="6">
        <v>0.48</v>
      </c>
      <c r="L46" s="6">
        <v>96.8</v>
      </c>
      <c r="M46" s="6">
        <v>24.9</v>
      </c>
      <c r="N46" s="6">
        <v>32.599600000000002</v>
      </c>
      <c r="O46" s="6">
        <v>13.9</v>
      </c>
      <c r="P46">
        <f t="shared" si="1"/>
        <v>219.12</v>
      </c>
      <c r="Q46">
        <f t="shared" si="2"/>
        <v>40216</v>
      </c>
      <c r="R46">
        <f t="shared" si="3"/>
        <v>18.859999999999996</v>
      </c>
      <c r="S46">
        <f t="shared" si="4"/>
        <v>6.4799999999999996E-2</v>
      </c>
      <c r="T46">
        <f t="shared" si="5"/>
        <v>21022</v>
      </c>
      <c r="U46">
        <f t="shared" si="6"/>
        <v>18737</v>
      </c>
      <c r="V46">
        <f t="shared" si="7"/>
        <v>87.399999999999991</v>
      </c>
      <c r="W46">
        <f t="shared" si="7"/>
        <v>77.899999999999991</v>
      </c>
      <c r="X46">
        <f t="shared" si="8"/>
        <v>114.53999999999998</v>
      </c>
      <c r="Y46">
        <f t="shared" si="8"/>
        <v>102.08999999999999</v>
      </c>
      <c r="Z46">
        <f t="shared" si="9"/>
        <v>184993.59999999998</v>
      </c>
      <c r="AA46">
        <f t="shared" si="9"/>
        <v>164885.59999999998</v>
      </c>
    </row>
    <row r="47" spans="1:27" x14ac:dyDescent="0.55000000000000004">
      <c r="A47" s="5">
        <v>508</v>
      </c>
      <c r="B47">
        <f t="shared" si="0"/>
        <v>2.7058637122839193</v>
      </c>
      <c r="C47" s="6">
        <v>10.6</v>
      </c>
      <c r="D47" s="6">
        <v>9.6999999999999993</v>
      </c>
      <c r="E47" s="6">
        <v>5930</v>
      </c>
      <c r="F47" s="6">
        <v>4.6598000000000001E-2</v>
      </c>
      <c r="G47" s="6">
        <v>40</v>
      </c>
      <c r="H47" s="6">
        <v>10.4</v>
      </c>
      <c r="I47" s="6">
        <v>7.8E-2</v>
      </c>
      <c r="J47" s="6">
        <v>2.5</v>
      </c>
      <c r="K47" s="6">
        <v>0.59899999999999998</v>
      </c>
      <c r="L47" s="6">
        <v>98.9</v>
      </c>
      <c r="M47" s="6">
        <v>17.100000000000001</v>
      </c>
      <c r="N47" s="6">
        <v>16.6999</v>
      </c>
      <c r="O47" s="6">
        <v>12.6</v>
      </c>
      <c r="P47">
        <f t="shared" si="1"/>
        <v>177.84000000000003</v>
      </c>
      <c r="Q47">
        <f t="shared" si="2"/>
        <v>61672</v>
      </c>
      <c r="R47">
        <f t="shared" si="3"/>
        <v>102.82</v>
      </c>
      <c r="S47">
        <f t="shared" si="4"/>
        <v>4.6722E-2</v>
      </c>
      <c r="T47">
        <f t="shared" si="5"/>
        <v>62858</v>
      </c>
      <c r="U47">
        <f t="shared" si="6"/>
        <v>57520.999999999993</v>
      </c>
      <c r="V47">
        <f t="shared" si="7"/>
        <v>424</v>
      </c>
      <c r="W47">
        <f t="shared" si="7"/>
        <v>388</v>
      </c>
      <c r="X47">
        <f t="shared" si="8"/>
        <v>181.26000000000002</v>
      </c>
      <c r="Y47">
        <f t="shared" si="8"/>
        <v>165.87</v>
      </c>
      <c r="Z47">
        <f t="shared" si="9"/>
        <v>653723.19999999995</v>
      </c>
      <c r="AA47">
        <f t="shared" si="9"/>
        <v>598218.39999999991</v>
      </c>
    </row>
    <row r="48" spans="1:27" x14ac:dyDescent="0.55000000000000004">
      <c r="A48" s="7">
        <v>849</v>
      </c>
      <c r="B48">
        <f t="shared" si="0"/>
        <v>2.9289076902439528</v>
      </c>
      <c r="C48" s="8">
        <v>9</v>
      </c>
      <c r="D48" s="8">
        <v>9.1</v>
      </c>
      <c r="E48" s="8">
        <v>5880</v>
      </c>
      <c r="F48" s="8">
        <v>5.2802000000000002E-2</v>
      </c>
      <c r="G48" s="8">
        <v>3</v>
      </c>
      <c r="H48" s="8">
        <v>12.1</v>
      </c>
      <c r="I48" s="8">
        <v>0.113</v>
      </c>
      <c r="J48" s="8">
        <v>4</v>
      </c>
      <c r="K48" s="8">
        <v>0.623</v>
      </c>
      <c r="L48" s="8">
        <v>104.9</v>
      </c>
      <c r="M48" s="8">
        <v>16</v>
      </c>
      <c r="N48" s="8">
        <v>16.099699999999999</v>
      </c>
      <c r="O48" s="8">
        <v>13</v>
      </c>
      <c r="P48">
        <f t="shared" si="1"/>
        <v>193.6</v>
      </c>
      <c r="Q48">
        <f t="shared" si="2"/>
        <v>71148</v>
      </c>
      <c r="R48">
        <f t="shared" si="3"/>
        <v>81.899999999999991</v>
      </c>
      <c r="S48">
        <f t="shared" si="4"/>
        <v>7.0399000000000003E-2</v>
      </c>
      <c r="T48">
        <f t="shared" si="5"/>
        <v>52920</v>
      </c>
      <c r="U48">
        <f t="shared" si="6"/>
        <v>53508</v>
      </c>
      <c r="V48">
        <f t="shared" si="7"/>
        <v>27</v>
      </c>
      <c r="W48">
        <f t="shared" si="7"/>
        <v>27.299999999999997</v>
      </c>
      <c r="X48">
        <f t="shared" si="8"/>
        <v>144</v>
      </c>
      <c r="Y48">
        <f t="shared" si="8"/>
        <v>145.6</v>
      </c>
      <c r="Z48">
        <f t="shared" si="9"/>
        <v>640332</v>
      </c>
      <c r="AA48">
        <f t="shared" si="9"/>
        <v>647446.79999999993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/>
  </sheetViews>
  <sheetFormatPr defaultRowHeight="14.4" x14ac:dyDescent="0.55000000000000004"/>
  <sheetData>
    <row r="1" spans="1:15" x14ac:dyDescent="0.55000000000000004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55000000000000004">
      <c r="A2" t="s">
        <v>1</v>
      </c>
      <c r="B2">
        <v>1</v>
      </c>
    </row>
    <row r="3" spans="1:15" x14ac:dyDescent="0.55000000000000004">
      <c r="A3" t="s">
        <v>2</v>
      </c>
      <c r="B3">
        <v>0.65463147986852666</v>
      </c>
      <c r="C3">
        <v>1</v>
      </c>
    </row>
    <row r="4" spans="1:15" x14ac:dyDescent="0.55000000000000004">
      <c r="A4" t="s">
        <v>3</v>
      </c>
      <c r="B4">
        <v>0.63730460637941122</v>
      </c>
      <c r="C4">
        <v>0.99358648319788689</v>
      </c>
      <c r="D4">
        <v>1</v>
      </c>
    </row>
    <row r="5" spans="1:15" x14ac:dyDescent="0.55000000000000004">
      <c r="A5" t="s">
        <v>4</v>
      </c>
      <c r="B5">
        <v>0.42662029949214464</v>
      </c>
      <c r="C5">
        <v>0.78722528065175423</v>
      </c>
      <c r="D5">
        <v>0.79426205033930686</v>
      </c>
      <c r="E5">
        <v>1</v>
      </c>
    </row>
    <row r="6" spans="1:15" x14ac:dyDescent="0.55000000000000004">
      <c r="A6" t="s">
        <v>5</v>
      </c>
      <c r="B6">
        <v>-0.41189179748132804</v>
      </c>
      <c r="C6">
        <v>-0.47324703554208813</v>
      </c>
      <c r="D6">
        <v>-0.47302729291321488</v>
      </c>
      <c r="E6">
        <v>-0.55533470753203529</v>
      </c>
      <c r="F6">
        <v>1</v>
      </c>
    </row>
    <row r="7" spans="1:15" x14ac:dyDescent="0.55000000000000004">
      <c r="A7" t="s">
        <v>6</v>
      </c>
      <c r="B7">
        <v>0.33735892194958056</v>
      </c>
      <c r="C7">
        <v>0.52628358095271044</v>
      </c>
      <c r="D7">
        <v>0.51378939884832375</v>
      </c>
      <c r="E7">
        <v>0.30826270913433779</v>
      </c>
      <c r="F7">
        <v>-0.34728906290914902</v>
      </c>
      <c r="G7">
        <v>1</v>
      </c>
    </row>
    <row r="8" spans="1:15" x14ac:dyDescent="0.55000000000000004">
      <c r="A8" t="s">
        <v>7</v>
      </c>
      <c r="B8">
        <v>0.30214517131097668</v>
      </c>
      <c r="C8">
        <v>0.48295212850692032</v>
      </c>
      <c r="D8">
        <v>0.4994095767960855</v>
      </c>
      <c r="E8">
        <v>0.73599703634349078</v>
      </c>
      <c r="F8">
        <v>-0.38992286246615415</v>
      </c>
      <c r="G8">
        <v>-1.7227395507156573E-2</v>
      </c>
      <c r="H8">
        <v>1</v>
      </c>
    </row>
    <row r="9" spans="1:15" x14ac:dyDescent="0.55000000000000004">
      <c r="A9" t="s">
        <v>8</v>
      </c>
      <c r="B9">
        <v>-7.4866253041083422E-2</v>
      </c>
      <c r="C9">
        <v>-4.3697607883418928E-2</v>
      </c>
      <c r="D9">
        <v>-5.1711989257958113E-2</v>
      </c>
      <c r="E9">
        <v>4.4857201655980068E-2</v>
      </c>
      <c r="F9">
        <v>-7.469031592795496E-3</v>
      </c>
      <c r="G9">
        <v>-3.8119948320137466E-2</v>
      </c>
      <c r="H9">
        <v>1.8103454257746003E-2</v>
      </c>
      <c r="I9">
        <v>1</v>
      </c>
    </row>
    <row r="10" spans="1:15" x14ac:dyDescent="0.55000000000000004">
      <c r="A10" t="s">
        <v>9</v>
      </c>
      <c r="B10">
        <v>0.16740426098887673</v>
      </c>
      <c r="C10">
        <v>0.18509304205834662</v>
      </c>
      <c r="D10">
        <v>0.1692242249801324</v>
      </c>
      <c r="E10">
        <v>9.2071660129508348E-2</v>
      </c>
      <c r="F10">
        <v>-6.159247415135595E-2</v>
      </c>
      <c r="G10">
        <v>0.27042158624590934</v>
      </c>
      <c r="H10">
        <v>-0.21568155278703982</v>
      </c>
      <c r="I10">
        <v>0.74592481515410258</v>
      </c>
      <c r="J10">
        <v>1</v>
      </c>
    </row>
    <row r="11" spans="1:15" x14ac:dyDescent="0.55000000000000004">
      <c r="A11" t="s">
        <v>10</v>
      </c>
      <c r="B11">
        <v>0.17273188382783985</v>
      </c>
      <c r="C11">
        <v>0.12149319828946394</v>
      </c>
      <c r="D11">
        <v>0.10634959779233785</v>
      </c>
      <c r="E11">
        <v>0.29463230904516391</v>
      </c>
      <c r="F11">
        <v>-0.25008609839601309</v>
      </c>
      <c r="G11">
        <v>-0.12367221888430451</v>
      </c>
      <c r="H11">
        <v>0.56117795175701102</v>
      </c>
      <c r="I11">
        <v>-0.22939968355865181</v>
      </c>
      <c r="J11">
        <v>-0.42076248578857239</v>
      </c>
      <c r="K11">
        <v>1</v>
      </c>
    </row>
    <row r="12" spans="1:15" x14ac:dyDescent="0.55000000000000004">
      <c r="A12" t="s">
        <v>11</v>
      </c>
      <c r="B12">
        <v>0.14816066100992248</v>
      </c>
      <c r="C12">
        <v>3.3760273942675868E-2</v>
      </c>
      <c r="D12">
        <v>2.2842504373591244E-2</v>
      </c>
      <c r="E12">
        <v>0.17960863633333154</v>
      </c>
      <c r="F12">
        <v>-5.0858257567206341E-2</v>
      </c>
      <c r="G12">
        <v>-0.41062750196678355</v>
      </c>
      <c r="H12">
        <v>0.43691491598477367</v>
      </c>
      <c r="I12">
        <v>0.35189189982213132</v>
      </c>
      <c r="J12">
        <v>-1.8691693915984856E-2</v>
      </c>
      <c r="K12">
        <v>0.51355879017372097</v>
      </c>
      <c r="L12">
        <v>1</v>
      </c>
    </row>
    <row r="13" spans="1:15" x14ac:dyDescent="0.55000000000000004">
      <c r="A13" t="s">
        <v>12</v>
      </c>
      <c r="B13">
        <v>-0.1516926542833211</v>
      </c>
      <c r="C13">
        <v>-0.63050025324784997</v>
      </c>
      <c r="D13">
        <v>-0.64815182804753324</v>
      </c>
      <c r="E13">
        <v>-0.8839972757998511</v>
      </c>
      <c r="F13">
        <v>0.46532192008643369</v>
      </c>
      <c r="G13">
        <v>-0.12629356529363392</v>
      </c>
      <c r="H13">
        <v>-0.76865789464885959</v>
      </c>
      <c r="I13">
        <v>-6.3832178257935607E-2</v>
      </c>
      <c r="J13">
        <v>1.5678179620757123E-2</v>
      </c>
      <c r="K13">
        <v>-0.2698864622749203</v>
      </c>
      <c r="L13">
        <v>-0.16708869493396183</v>
      </c>
      <c r="M13">
        <v>1</v>
      </c>
    </row>
    <row r="14" spans="1:15" x14ac:dyDescent="0.55000000000000004">
      <c r="A14" t="s">
        <v>13</v>
      </c>
      <c r="B14">
        <v>0.14257760646872492</v>
      </c>
      <c r="C14">
        <v>0.10335774488471297</v>
      </c>
      <c r="D14">
        <v>7.5626653597118509E-2</v>
      </c>
      <c r="E14">
        <v>6.4855870292172173E-4</v>
      </c>
      <c r="F14">
        <v>-0.43624626138768274</v>
      </c>
      <c r="G14">
        <v>0.46421045962675639</v>
      </c>
      <c r="H14">
        <v>-0.2539735470559511</v>
      </c>
      <c r="I14">
        <v>-0.16985283827605244</v>
      </c>
      <c r="J14">
        <v>0.10135832704207146</v>
      </c>
      <c r="K14">
        <v>-0.12364043643328637</v>
      </c>
      <c r="L14">
        <v>-0.42769737912308703</v>
      </c>
      <c r="M14">
        <v>0.10182281819011979</v>
      </c>
      <c r="N14">
        <v>1</v>
      </c>
    </row>
    <row r="15" spans="1:15" x14ac:dyDescent="0.55000000000000004">
      <c r="A15" t="s">
        <v>14</v>
      </c>
      <c r="B15">
        <v>-5.6234331812722388E-2</v>
      </c>
      <c r="C15">
        <v>-0.50573689718582127</v>
      </c>
      <c r="D15">
        <v>-0.51317335643230311</v>
      </c>
      <c r="E15">
        <v>-0.67005505578595248</v>
      </c>
      <c r="F15">
        <v>0.36111640806204648</v>
      </c>
      <c r="G15">
        <v>-0.28063761792221975</v>
      </c>
      <c r="H15">
        <v>-0.53023964237522858</v>
      </c>
      <c r="I15">
        <v>-0.22438059933384216</v>
      </c>
      <c r="J15">
        <v>-0.24484339039317682</v>
      </c>
      <c r="K15">
        <v>-0.16094882412570952</v>
      </c>
      <c r="L15">
        <v>-2.8679931372233885E-2</v>
      </c>
      <c r="M15">
        <v>0.63921138133257593</v>
      </c>
      <c r="N15">
        <v>0.11451071900266242</v>
      </c>
      <c r="O15">
        <v>1</v>
      </c>
    </row>
    <row r="17" spans="1:2" x14ac:dyDescent="0.55000000000000004">
      <c r="A17" t="s">
        <v>40</v>
      </c>
      <c r="B17">
        <v>0.4</v>
      </c>
    </row>
  </sheetData>
  <conditionalFormatting sqref="B2:O15">
    <cfRule type="cellIs" dxfId="1" priority="1" operator="notBetween">
      <formula>-$B$17</formula>
      <formula>$B$17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topLeftCell="B1" zoomScale="70" zoomScaleNormal="70" workbookViewId="0">
      <selection activeCell="B1" sqref="B1"/>
    </sheetView>
  </sheetViews>
  <sheetFormatPr defaultRowHeight="14.4" x14ac:dyDescent="0.55000000000000004"/>
  <sheetData>
    <row r="1" spans="1:27" x14ac:dyDescent="0.55000000000000004">
      <c r="A1" s="16"/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41</v>
      </c>
      <c r="Q1" s="17" t="s">
        <v>42</v>
      </c>
      <c r="R1" s="17" t="s">
        <v>43</v>
      </c>
      <c r="S1" s="17" t="s">
        <v>44</v>
      </c>
      <c r="T1" s="17" t="s">
        <v>45</v>
      </c>
      <c r="U1" s="17" t="s">
        <v>46</v>
      </c>
      <c r="V1" s="17" t="s">
        <v>47</v>
      </c>
      <c r="W1" s="17" t="s">
        <v>48</v>
      </c>
      <c r="X1" s="17" t="s">
        <v>49</v>
      </c>
      <c r="Y1" s="17" t="s">
        <v>50</v>
      </c>
      <c r="Z1" s="17" t="s">
        <v>51</v>
      </c>
      <c r="AA1" s="18" t="s">
        <v>52</v>
      </c>
    </row>
    <row r="2" spans="1:27" x14ac:dyDescent="0.55000000000000004">
      <c r="A2" s="19" t="s">
        <v>1</v>
      </c>
      <c r="B2" s="20">
        <v>1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1"/>
    </row>
    <row r="3" spans="1:27" x14ac:dyDescent="0.55000000000000004">
      <c r="A3" s="19" t="s">
        <v>2</v>
      </c>
      <c r="B3" s="20">
        <v>0.65463147986852666</v>
      </c>
      <c r="C3" s="20">
        <v>1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1"/>
    </row>
    <row r="4" spans="1:27" x14ac:dyDescent="0.55000000000000004">
      <c r="A4" s="19" t="s">
        <v>3</v>
      </c>
      <c r="B4" s="20">
        <v>0.63730460637941122</v>
      </c>
      <c r="C4" s="20">
        <v>0.99358648319788689</v>
      </c>
      <c r="D4" s="20">
        <v>1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1"/>
    </row>
    <row r="5" spans="1:27" x14ac:dyDescent="0.55000000000000004">
      <c r="A5" s="19" t="s">
        <v>4</v>
      </c>
      <c r="B5" s="20">
        <v>0.42662029949214464</v>
      </c>
      <c r="C5" s="20">
        <v>0.78722528065175423</v>
      </c>
      <c r="D5" s="20">
        <v>0.79426205033930686</v>
      </c>
      <c r="E5" s="20">
        <v>1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/>
    </row>
    <row r="6" spans="1:27" x14ac:dyDescent="0.55000000000000004">
      <c r="A6" s="19" t="s">
        <v>5</v>
      </c>
      <c r="B6" s="20">
        <v>-0.41189179748132804</v>
      </c>
      <c r="C6" s="20">
        <v>-0.47324703554208813</v>
      </c>
      <c r="D6" s="20">
        <v>-0.47302729291321488</v>
      </c>
      <c r="E6" s="20">
        <v>-0.55533470753203529</v>
      </c>
      <c r="F6" s="20">
        <v>1</v>
      </c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1"/>
    </row>
    <row r="7" spans="1:27" x14ac:dyDescent="0.55000000000000004">
      <c r="A7" s="19" t="s">
        <v>6</v>
      </c>
      <c r="B7" s="20">
        <v>0.33735892194958056</v>
      </c>
      <c r="C7" s="20">
        <v>0.52628358095271044</v>
      </c>
      <c r="D7" s="20">
        <v>0.51378939884832375</v>
      </c>
      <c r="E7" s="20">
        <v>0.30826270913433779</v>
      </c>
      <c r="F7" s="20">
        <v>-0.34728906290914902</v>
      </c>
      <c r="G7" s="20">
        <v>1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1"/>
    </row>
    <row r="8" spans="1:27" x14ac:dyDescent="0.55000000000000004">
      <c r="A8" s="19" t="s">
        <v>7</v>
      </c>
      <c r="B8" s="20">
        <v>0.30214517131097668</v>
      </c>
      <c r="C8" s="20">
        <v>0.48295212850692032</v>
      </c>
      <c r="D8" s="20">
        <v>0.4994095767960855</v>
      </c>
      <c r="E8" s="20">
        <v>0.73599703634349078</v>
      </c>
      <c r="F8" s="20">
        <v>-0.38992286246615415</v>
      </c>
      <c r="G8" s="20">
        <v>-1.7227395507156573E-2</v>
      </c>
      <c r="H8" s="20">
        <v>1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1"/>
    </row>
    <row r="9" spans="1:27" x14ac:dyDescent="0.55000000000000004">
      <c r="A9" s="19" t="s">
        <v>8</v>
      </c>
      <c r="B9" s="20">
        <v>-7.4866253041083422E-2</v>
      </c>
      <c r="C9" s="20">
        <v>-4.3697607883418928E-2</v>
      </c>
      <c r="D9" s="20">
        <v>-5.1711989257958113E-2</v>
      </c>
      <c r="E9" s="20">
        <v>4.4857201655980068E-2</v>
      </c>
      <c r="F9" s="20">
        <v>-7.469031592795496E-3</v>
      </c>
      <c r="G9" s="20">
        <v>-3.8119948320137466E-2</v>
      </c>
      <c r="H9" s="20">
        <v>1.8103454257746003E-2</v>
      </c>
      <c r="I9" s="20">
        <v>1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1"/>
    </row>
    <row r="10" spans="1:27" x14ac:dyDescent="0.55000000000000004">
      <c r="A10" s="19" t="s">
        <v>9</v>
      </c>
      <c r="B10" s="20">
        <v>0.16740426098887673</v>
      </c>
      <c r="C10" s="20">
        <v>0.18509304205834662</v>
      </c>
      <c r="D10" s="20">
        <v>0.1692242249801324</v>
      </c>
      <c r="E10" s="20">
        <v>9.2071660129508348E-2</v>
      </c>
      <c r="F10" s="20">
        <v>-6.159247415135595E-2</v>
      </c>
      <c r="G10" s="20">
        <v>0.27042158624590934</v>
      </c>
      <c r="H10" s="20">
        <v>-0.21568155278703982</v>
      </c>
      <c r="I10" s="20">
        <v>0.74592481515410258</v>
      </c>
      <c r="J10" s="20">
        <v>1</v>
      </c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1"/>
    </row>
    <row r="11" spans="1:27" x14ac:dyDescent="0.55000000000000004">
      <c r="A11" s="19" t="s">
        <v>10</v>
      </c>
      <c r="B11" s="20">
        <v>0.17273188382783985</v>
      </c>
      <c r="C11" s="20">
        <v>0.12149319828946394</v>
      </c>
      <c r="D11" s="20">
        <v>0.10634959779233785</v>
      </c>
      <c r="E11" s="20">
        <v>0.29463230904516391</v>
      </c>
      <c r="F11" s="20">
        <v>-0.25008609839601309</v>
      </c>
      <c r="G11" s="20">
        <v>-0.12367221888430451</v>
      </c>
      <c r="H11" s="20">
        <v>0.56117795175701102</v>
      </c>
      <c r="I11" s="20">
        <v>-0.22939968355865181</v>
      </c>
      <c r="J11" s="20">
        <v>-0.42076248578857239</v>
      </c>
      <c r="K11" s="20">
        <v>1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1"/>
    </row>
    <row r="12" spans="1:27" x14ac:dyDescent="0.55000000000000004">
      <c r="A12" s="19" t="s">
        <v>11</v>
      </c>
      <c r="B12" s="20">
        <v>0.14816066100992248</v>
      </c>
      <c r="C12" s="20">
        <v>3.3760273942675868E-2</v>
      </c>
      <c r="D12" s="20">
        <v>2.2842504373591244E-2</v>
      </c>
      <c r="E12" s="20">
        <v>0.17960863633333154</v>
      </c>
      <c r="F12" s="20">
        <v>-5.0858257567206341E-2</v>
      </c>
      <c r="G12" s="20">
        <v>-0.41062750196678355</v>
      </c>
      <c r="H12" s="20">
        <v>0.43691491598477367</v>
      </c>
      <c r="I12" s="20">
        <v>0.35189189982213132</v>
      </c>
      <c r="J12" s="20">
        <v>-1.8691693915984856E-2</v>
      </c>
      <c r="K12" s="20">
        <v>0.51355879017372097</v>
      </c>
      <c r="L12" s="20">
        <v>1</v>
      </c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1"/>
    </row>
    <row r="13" spans="1:27" x14ac:dyDescent="0.55000000000000004">
      <c r="A13" s="19" t="s">
        <v>12</v>
      </c>
      <c r="B13" s="20">
        <v>-0.1516926542833211</v>
      </c>
      <c r="C13" s="20">
        <v>-0.63050025324784997</v>
      </c>
      <c r="D13" s="20">
        <v>-0.64815182804753324</v>
      </c>
      <c r="E13" s="20">
        <v>-0.8839972757998511</v>
      </c>
      <c r="F13" s="20">
        <v>0.46532192008643369</v>
      </c>
      <c r="G13" s="20">
        <v>-0.12629356529363392</v>
      </c>
      <c r="H13" s="20">
        <v>-0.76865789464885959</v>
      </c>
      <c r="I13" s="20">
        <v>-6.3832178257935607E-2</v>
      </c>
      <c r="J13" s="20">
        <v>1.5678179620757123E-2</v>
      </c>
      <c r="K13" s="20">
        <v>-0.2698864622749203</v>
      </c>
      <c r="L13" s="20">
        <v>-0.16708869493396183</v>
      </c>
      <c r="M13" s="20">
        <v>1</v>
      </c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1"/>
    </row>
    <row r="14" spans="1:27" x14ac:dyDescent="0.55000000000000004">
      <c r="A14" s="19" t="s">
        <v>13</v>
      </c>
      <c r="B14" s="20">
        <v>0.14257760646872492</v>
      </c>
      <c r="C14" s="20">
        <v>0.10335774488471297</v>
      </c>
      <c r="D14" s="20">
        <v>7.5626653597118509E-2</v>
      </c>
      <c r="E14" s="20">
        <v>6.4855870292172173E-4</v>
      </c>
      <c r="F14" s="20">
        <v>-0.43624626138768274</v>
      </c>
      <c r="G14" s="20">
        <v>0.46421045962675639</v>
      </c>
      <c r="H14" s="20">
        <v>-0.2539735470559511</v>
      </c>
      <c r="I14" s="20">
        <v>-0.16985283827605244</v>
      </c>
      <c r="J14" s="20">
        <v>0.10135832704207146</v>
      </c>
      <c r="K14" s="20">
        <v>-0.12364043643328637</v>
      </c>
      <c r="L14" s="20">
        <v>-0.42769737912308703</v>
      </c>
      <c r="M14" s="20">
        <v>0.10182281819011979</v>
      </c>
      <c r="N14" s="20">
        <v>1</v>
      </c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1"/>
    </row>
    <row r="15" spans="1:27" x14ac:dyDescent="0.55000000000000004">
      <c r="A15" s="19" t="s">
        <v>14</v>
      </c>
      <c r="B15" s="20">
        <v>-5.6234331812722388E-2</v>
      </c>
      <c r="C15" s="20">
        <v>-0.50573689718582127</v>
      </c>
      <c r="D15" s="20">
        <v>-0.51317335643230311</v>
      </c>
      <c r="E15" s="20">
        <v>-0.67005505578595248</v>
      </c>
      <c r="F15" s="20">
        <v>0.36111640806204648</v>
      </c>
      <c r="G15" s="20">
        <v>-0.28063761792221975</v>
      </c>
      <c r="H15" s="20">
        <v>-0.53023964237522858</v>
      </c>
      <c r="I15" s="20">
        <v>-0.22438059933384216</v>
      </c>
      <c r="J15" s="20">
        <v>-0.24484339039317682</v>
      </c>
      <c r="K15" s="20">
        <v>-0.16094882412570952</v>
      </c>
      <c r="L15" s="20">
        <v>-2.8679931372233885E-2</v>
      </c>
      <c r="M15" s="20">
        <v>0.63921138133257593</v>
      </c>
      <c r="N15" s="20">
        <v>0.11451071900266242</v>
      </c>
      <c r="O15" s="20">
        <v>1</v>
      </c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1"/>
    </row>
    <row r="16" spans="1:27" x14ac:dyDescent="0.55000000000000004">
      <c r="A16" s="19" t="s">
        <v>41</v>
      </c>
      <c r="B16" s="20">
        <v>2.5977475706158659E-2</v>
      </c>
      <c r="C16" s="20">
        <v>-0.53666809632490164</v>
      </c>
      <c r="D16" s="20">
        <v>-0.55266122151886066</v>
      </c>
      <c r="E16" s="20">
        <v>-0.69429592074496205</v>
      </c>
      <c r="F16" s="20">
        <v>0.35491899896619689</v>
      </c>
      <c r="G16" s="20">
        <v>-0.18449846696747893</v>
      </c>
      <c r="H16" s="20">
        <v>-0.3135389882054242</v>
      </c>
      <c r="I16" s="20">
        <v>-9.0354420345474792E-2</v>
      </c>
      <c r="J16" s="20">
        <v>-0.16848533200871132</v>
      </c>
      <c r="K16" s="20">
        <v>7.0113024152083064E-2</v>
      </c>
      <c r="L16" s="20">
        <v>0.10795417745552334</v>
      </c>
      <c r="M16" s="20">
        <v>0.84303872319573514</v>
      </c>
      <c r="N16" s="20">
        <v>-4.7404396356258482E-2</v>
      </c>
      <c r="O16" s="20">
        <v>0.48240017280364922</v>
      </c>
      <c r="P16" s="20">
        <v>1</v>
      </c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1"/>
    </row>
    <row r="17" spans="1:27" x14ac:dyDescent="0.55000000000000004">
      <c r="A17" s="19" t="s">
        <v>42</v>
      </c>
      <c r="B17" s="20">
        <v>0.41857447643586304</v>
      </c>
      <c r="C17" s="20">
        <v>0.73239454658217884</v>
      </c>
      <c r="D17" s="20">
        <v>0.74444995476552278</v>
      </c>
      <c r="E17" s="20">
        <v>0.9626912139492646</v>
      </c>
      <c r="F17" s="20">
        <v>-0.52603134157007081</v>
      </c>
      <c r="G17" s="20">
        <v>0.20541824968015318</v>
      </c>
      <c r="H17" s="20">
        <v>0.88673884964601613</v>
      </c>
      <c r="I17" s="20">
        <v>4.217542392946428E-2</v>
      </c>
      <c r="J17" s="20">
        <v>-1.2224320805381793E-2</v>
      </c>
      <c r="K17" s="20">
        <v>0.4171604393954878</v>
      </c>
      <c r="L17" s="20">
        <v>0.30010345731156279</v>
      </c>
      <c r="M17" s="20">
        <v>-0.89281237378996381</v>
      </c>
      <c r="N17" s="20">
        <v>-9.5656213424085049E-2</v>
      </c>
      <c r="O17" s="20">
        <v>-0.64753768509710652</v>
      </c>
      <c r="P17" s="20">
        <v>-0.59215667086799217</v>
      </c>
      <c r="Q17" s="20">
        <v>1</v>
      </c>
      <c r="R17" s="20"/>
      <c r="S17" s="20"/>
      <c r="T17" s="20"/>
      <c r="U17" s="20"/>
      <c r="V17" s="20"/>
      <c r="W17" s="20"/>
      <c r="X17" s="20"/>
      <c r="Y17" s="20"/>
      <c r="Z17" s="20"/>
      <c r="AA17" s="21"/>
    </row>
    <row r="18" spans="1:27" x14ac:dyDescent="0.55000000000000004">
      <c r="A18" s="19" t="s">
        <v>43</v>
      </c>
      <c r="B18" s="20">
        <v>0.60936699972918618</v>
      </c>
      <c r="C18" s="20">
        <v>0.98416586664722527</v>
      </c>
      <c r="D18" s="20">
        <v>0.98181122350996453</v>
      </c>
      <c r="E18" s="20">
        <v>0.73054442230014027</v>
      </c>
      <c r="F18" s="20">
        <v>-0.42379957750197</v>
      </c>
      <c r="G18" s="20">
        <v>0.54876040154672168</v>
      </c>
      <c r="H18" s="20">
        <v>0.43798855580118851</v>
      </c>
      <c r="I18" s="20">
        <v>-4.1830953408695914E-2</v>
      </c>
      <c r="J18" s="20">
        <v>0.18702909318266267</v>
      </c>
      <c r="K18" s="20">
        <v>8.3447468346312337E-2</v>
      </c>
      <c r="L18" s="20">
        <v>2.119625626412067E-2</v>
      </c>
      <c r="M18" s="20">
        <v>-0.58268632140244236</v>
      </c>
      <c r="N18" s="20">
        <v>0.1024356115887864</v>
      </c>
      <c r="O18" s="20">
        <v>-0.48085090353154553</v>
      </c>
      <c r="P18" s="20">
        <v>-0.51098198085078528</v>
      </c>
      <c r="Q18" s="20">
        <v>0.68103267841947135</v>
      </c>
      <c r="R18" s="20">
        <v>1</v>
      </c>
      <c r="S18" s="20"/>
      <c r="T18" s="20"/>
      <c r="U18" s="20"/>
      <c r="V18" s="20"/>
      <c r="W18" s="20"/>
      <c r="X18" s="20"/>
      <c r="Y18" s="20"/>
      <c r="Z18" s="20"/>
      <c r="AA18" s="21"/>
    </row>
    <row r="19" spans="1:27" x14ac:dyDescent="0.55000000000000004">
      <c r="A19" s="19" t="s">
        <v>44</v>
      </c>
      <c r="B19" s="20">
        <v>1.9272089010819837E-2</v>
      </c>
      <c r="C19" s="20">
        <v>2.7055058579219748E-2</v>
      </c>
      <c r="D19" s="20">
        <v>1.4447723279786783E-2</v>
      </c>
      <c r="E19" s="20">
        <v>0.17810253545829671</v>
      </c>
      <c r="F19" s="20">
        <v>-0.11270424481761998</v>
      </c>
      <c r="G19" s="20">
        <v>-8.2306540875627887E-2</v>
      </c>
      <c r="H19" s="20">
        <v>0.2568646461447337</v>
      </c>
      <c r="I19" s="20">
        <v>0.92172921571111788</v>
      </c>
      <c r="J19" s="20">
        <v>0.58927401625971509</v>
      </c>
      <c r="K19" s="20">
        <v>0.15856575615575652</v>
      </c>
      <c r="L19" s="20">
        <v>0.5774278233261193</v>
      </c>
      <c r="M19" s="20">
        <v>-0.18949689413033885</v>
      </c>
      <c r="N19" s="20">
        <v>-0.23205789810340816</v>
      </c>
      <c r="O19" s="20">
        <v>-0.29250029201507649</v>
      </c>
      <c r="P19" s="20">
        <v>-7.7562962823470055E-2</v>
      </c>
      <c r="Q19" s="20">
        <v>0.22599399877821208</v>
      </c>
      <c r="R19" s="20">
        <v>1.2257191402319971E-2</v>
      </c>
      <c r="S19" s="20">
        <v>1</v>
      </c>
      <c r="T19" s="20"/>
      <c r="U19" s="20"/>
      <c r="V19" s="20"/>
      <c r="W19" s="20"/>
      <c r="X19" s="20"/>
      <c r="Y19" s="20"/>
      <c r="Z19" s="20"/>
      <c r="AA19" s="21"/>
    </row>
    <row r="20" spans="1:27" x14ac:dyDescent="0.55000000000000004">
      <c r="A20" s="19" t="s">
        <v>45</v>
      </c>
      <c r="B20" s="20">
        <v>0.60046284854387555</v>
      </c>
      <c r="C20" s="20">
        <v>0.98294242491481798</v>
      </c>
      <c r="D20" s="20">
        <v>0.9800488136780281</v>
      </c>
      <c r="E20" s="20">
        <v>0.86823214131454218</v>
      </c>
      <c r="F20" s="20">
        <v>-0.48776132521915849</v>
      </c>
      <c r="G20" s="20">
        <v>0.49811146328489686</v>
      </c>
      <c r="H20" s="20">
        <v>0.55328089212657483</v>
      </c>
      <c r="I20" s="20">
        <v>-1.3575715349273081E-2</v>
      </c>
      <c r="J20" s="20">
        <v>0.17734588787809055</v>
      </c>
      <c r="K20" s="20">
        <v>0.16804334887485414</v>
      </c>
      <c r="L20" s="20">
        <v>8.1070461165718269E-2</v>
      </c>
      <c r="M20" s="20">
        <v>-0.71393005566051415</v>
      </c>
      <c r="N20" s="20">
        <v>8.2820398311961918E-2</v>
      </c>
      <c r="O20" s="20">
        <v>-0.56531542835130266</v>
      </c>
      <c r="P20" s="20">
        <v>-0.60571456040921146</v>
      </c>
      <c r="Q20" s="20">
        <v>0.81585618200045218</v>
      </c>
      <c r="R20" s="20">
        <v>0.9686270743457529</v>
      </c>
      <c r="S20" s="20">
        <v>7.4659431771546561E-2</v>
      </c>
      <c r="T20" s="20">
        <v>1</v>
      </c>
      <c r="U20" s="20"/>
      <c r="V20" s="20"/>
      <c r="W20" s="20"/>
      <c r="X20" s="20"/>
      <c r="Y20" s="20"/>
      <c r="Z20" s="20"/>
      <c r="AA20" s="21"/>
    </row>
    <row r="21" spans="1:27" x14ac:dyDescent="0.55000000000000004">
      <c r="A21" s="19" t="s">
        <v>46</v>
      </c>
      <c r="B21" s="20">
        <v>0.58567668216973234</v>
      </c>
      <c r="C21" s="20">
        <v>0.97670080480314259</v>
      </c>
      <c r="D21" s="20">
        <v>0.9832190401180636</v>
      </c>
      <c r="E21" s="20">
        <v>0.87317201139128986</v>
      </c>
      <c r="F21" s="20">
        <v>-0.48906222609894467</v>
      </c>
      <c r="G21" s="20">
        <v>0.48987100891474766</v>
      </c>
      <c r="H21" s="20">
        <v>0.56477749045059422</v>
      </c>
      <c r="I21" s="20">
        <v>-2.0405364747202542E-2</v>
      </c>
      <c r="J21" s="20">
        <v>0.16524741571236101</v>
      </c>
      <c r="K21" s="20">
        <v>0.15496977955543753</v>
      </c>
      <c r="L21" s="20">
        <v>7.0241902371799378E-2</v>
      </c>
      <c r="M21" s="20">
        <v>-0.726421161902148</v>
      </c>
      <c r="N21" s="20">
        <v>6.4304242485549196E-2</v>
      </c>
      <c r="O21" s="20">
        <v>-0.57128176795361829</v>
      </c>
      <c r="P21" s="20">
        <v>-0.61724586213922916</v>
      </c>
      <c r="Q21" s="20">
        <v>0.82423718831695836</v>
      </c>
      <c r="R21" s="20">
        <v>0.96504769761175702</v>
      </c>
      <c r="S21" s="20">
        <v>6.3617876893336908E-2</v>
      </c>
      <c r="T21" s="20">
        <v>0.9964906349239171</v>
      </c>
      <c r="U21" s="20">
        <v>1</v>
      </c>
      <c r="V21" s="20"/>
      <c r="W21" s="20"/>
      <c r="X21" s="20"/>
      <c r="Y21" s="20"/>
      <c r="Z21" s="20"/>
      <c r="AA21" s="21"/>
    </row>
    <row r="22" spans="1:27" x14ac:dyDescent="0.55000000000000004">
      <c r="A22" s="19" t="s">
        <v>47</v>
      </c>
      <c r="B22" s="20">
        <v>0.37131991039456652</v>
      </c>
      <c r="C22" s="20">
        <v>0.64597451147665796</v>
      </c>
      <c r="D22" s="20">
        <v>0.6426309072459323</v>
      </c>
      <c r="E22" s="20">
        <v>0.40773353354821323</v>
      </c>
      <c r="F22" s="20">
        <v>-0.3799510530785366</v>
      </c>
      <c r="G22" s="20">
        <v>0.95558788685302365</v>
      </c>
      <c r="H22" s="20">
        <v>0.10795647763159869</v>
      </c>
      <c r="I22" s="20">
        <v>-1.4337455893600573E-2</v>
      </c>
      <c r="J22" s="20">
        <v>0.23521822483065824</v>
      </c>
      <c r="K22" s="20">
        <v>-9.7395299546517808E-2</v>
      </c>
      <c r="L22" s="20">
        <v>-0.32354291841059235</v>
      </c>
      <c r="M22" s="20">
        <v>-0.24895504599180771</v>
      </c>
      <c r="N22" s="20">
        <v>0.37993375617591407</v>
      </c>
      <c r="O22" s="20">
        <v>-0.3494439638086187</v>
      </c>
      <c r="P22" s="20">
        <v>-0.26834792842125132</v>
      </c>
      <c r="Q22" s="20">
        <v>0.32413768812605515</v>
      </c>
      <c r="R22" s="20">
        <v>0.68986092769082841</v>
      </c>
      <c r="S22" s="20">
        <v>-4.5520326805079121E-2</v>
      </c>
      <c r="T22" s="20">
        <v>0.62311069675089004</v>
      </c>
      <c r="U22" s="20">
        <v>0.62104017589207627</v>
      </c>
      <c r="V22" s="20">
        <v>1</v>
      </c>
      <c r="W22" s="20"/>
      <c r="X22" s="20"/>
      <c r="Y22" s="20"/>
      <c r="Z22" s="20"/>
      <c r="AA22" s="21"/>
    </row>
    <row r="23" spans="1:27" x14ac:dyDescent="0.55000000000000004">
      <c r="A23" s="19" t="s">
        <v>48</v>
      </c>
      <c r="B23" s="20">
        <v>0.37472936610383289</v>
      </c>
      <c r="C23" s="20">
        <v>0.65008260928413231</v>
      </c>
      <c r="D23" s="20">
        <v>0.64879639351269813</v>
      </c>
      <c r="E23" s="20">
        <v>0.41014331452817604</v>
      </c>
      <c r="F23" s="20">
        <v>-0.38097482516679493</v>
      </c>
      <c r="G23" s="20">
        <v>0.95078871303386403</v>
      </c>
      <c r="H23" s="20">
        <v>0.11201246237380572</v>
      </c>
      <c r="I23" s="20">
        <v>-2.0321237918788294E-2</v>
      </c>
      <c r="J23" s="20">
        <v>0.22943593195608397</v>
      </c>
      <c r="K23" s="20">
        <v>-9.8180836432936167E-2</v>
      </c>
      <c r="L23" s="20">
        <v>-0.32350861888661442</v>
      </c>
      <c r="M23" s="20">
        <v>-0.25143999883691154</v>
      </c>
      <c r="N23" s="20">
        <v>0.37616782059688103</v>
      </c>
      <c r="O23" s="20">
        <v>-0.34852370855792913</v>
      </c>
      <c r="P23" s="20">
        <v>-0.26973704317384334</v>
      </c>
      <c r="Q23" s="20">
        <v>0.32779243509906081</v>
      </c>
      <c r="R23" s="20">
        <v>0.69583883308058603</v>
      </c>
      <c r="S23" s="20">
        <v>-5.1703245539739408E-2</v>
      </c>
      <c r="T23" s="20">
        <v>0.62748518131677411</v>
      </c>
      <c r="U23" s="20">
        <v>0.6269083983326702</v>
      </c>
      <c r="V23" s="20">
        <v>0.9996652336508085</v>
      </c>
      <c r="W23" s="20">
        <v>1</v>
      </c>
      <c r="X23" s="20"/>
      <c r="Y23" s="20"/>
      <c r="Z23" s="20"/>
      <c r="AA23" s="21"/>
    </row>
    <row r="24" spans="1:27" x14ac:dyDescent="0.55000000000000004">
      <c r="A24" s="19" t="s">
        <v>49</v>
      </c>
      <c r="B24" s="20">
        <v>0.78790304964866897</v>
      </c>
      <c r="C24" s="20">
        <v>0.82919835679490317</v>
      </c>
      <c r="D24" s="20">
        <v>0.80732238504994036</v>
      </c>
      <c r="E24" s="20">
        <v>0.41269293287533521</v>
      </c>
      <c r="F24" s="20">
        <v>-0.31712678025045093</v>
      </c>
      <c r="G24" s="20">
        <v>0.57730156714077152</v>
      </c>
      <c r="H24" s="20">
        <v>0.13405826572859239</v>
      </c>
      <c r="I24" s="20">
        <v>-0.10780658035116703</v>
      </c>
      <c r="J24" s="20">
        <v>0.21631822283010299</v>
      </c>
      <c r="K24" s="20">
        <v>1.1497980154798169E-2</v>
      </c>
      <c r="L24" s="20">
        <v>-4.3175518849875964E-2</v>
      </c>
      <c r="M24" s="20">
        <v>-0.12137278136656367</v>
      </c>
      <c r="N24" s="20">
        <v>0.17760554114951671</v>
      </c>
      <c r="O24" s="20">
        <v>-0.21114647577599366</v>
      </c>
      <c r="P24" s="20">
        <v>-5.9721019974371417E-2</v>
      </c>
      <c r="Q24" s="20">
        <v>0.34214395657100377</v>
      </c>
      <c r="R24" s="20">
        <v>0.81703106714153684</v>
      </c>
      <c r="S24" s="20">
        <v>-8.6928594480431762E-2</v>
      </c>
      <c r="T24" s="20">
        <v>0.73947957436399303</v>
      </c>
      <c r="U24" s="20">
        <v>0.72173736108447839</v>
      </c>
      <c r="V24" s="20">
        <v>0.63291721091392739</v>
      </c>
      <c r="W24" s="20">
        <v>0.63516638364352984</v>
      </c>
      <c r="X24" s="20">
        <v>1</v>
      </c>
      <c r="Y24" s="20"/>
      <c r="Z24" s="20"/>
      <c r="AA24" s="21"/>
    </row>
    <row r="25" spans="1:27" x14ac:dyDescent="0.55000000000000004">
      <c r="A25" s="19" t="s">
        <v>50</v>
      </c>
      <c r="B25" s="20">
        <v>0.78452690674650338</v>
      </c>
      <c r="C25" s="20">
        <v>0.83274464983806362</v>
      </c>
      <c r="D25" s="20">
        <v>0.82670691848187006</v>
      </c>
      <c r="E25" s="20">
        <v>0.42388818660042599</v>
      </c>
      <c r="F25" s="20">
        <v>-0.31772029978018851</v>
      </c>
      <c r="G25" s="20">
        <v>0.56867002179544124</v>
      </c>
      <c r="H25" s="20">
        <v>0.15437820877190381</v>
      </c>
      <c r="I25" s="20">
        <v>-0.11829874606006265</v>
      </c>
      <c r="J25" s="20">
        <v>0.2000152948572429</v>
      </c>
      <c r="K25" s="20">
        <v>-3.81253238205365E-3</v>
      </c>
      <c r="L25" s="20">
        <v>-5.4021160300201924E-2</v>
      </c>
      <c r="M25" s="20">
        <v>-0.14160756771740413</v>
      </c>
      <c r="N25" s="20">
        <v>0.14450622228623458</v>
      </c>
      <c r="O25" s="20">
        <v>-0.2187306807481573</v>
      </c>
      <c r="P25" s="20">
        <v>-7.6698033402982119E-2</v>
      </c>
      <c r="Q25" s="20">
        <v>0.35894287020144022</v>
      </c>
      <c r="R25" s="20">
        <v>0.82576555550690633</v>
      </c>
      <c r="S25" s="20">
        <v>-0.10153932202584962</v>
      </c>
      <c r="T25" s="20">
        <v>0.74532584371885735</v>
      </c>
      <c r="U25" s="20">
        <v>0.73893428926333904</v>
      </c>
      <c r="V25" s="20">
        <v>0.63704897528428561</v>
      </c>
      <c r="W25" s="20">
        <v>0.64195122927130122</v>
      </c>
      <c r="X25" s="20">
        <v>0.98969063358815434</v>
      </c>
      <c r="Y25" s="20">
        <v>1</v>
      </c>
      <c r="Z25" s="20"/>
      <c r="AA25" s="21"/>
    </row>
    <row r="26" spans="1:27" x14ac:dyDescent="0.55000000000000004">
      <c r="A26" s="19" t="s">
        <v>51</v>
      </c>
      <c r="B26" s="20">
        <v>0.5989180013563189</v>
      </c>
      <c r="C26" s="20">
        <v>0.96404838930196846</v>
      </c>
      <c r="D26" s="20">
        <v>0.9639297924484086</v>
      </c>
      <c r="E26" s="20">
        <v>0.87989760886845858</v>
      </c>
      <c r="F26" s="20">
        <v>-0.49057598928648755</v>
      </c>
      <c r="G26" s="20">
        <v>0.44429018398567782</v>
      </c>
      <c r="H26" s="20">
        <v>0.64411950233675985</v>
      </c>
      <c r="I26" s="20">
        <v>1.4334899285233947E-3</v>
      </c>
      <c r="J26" s="20">
        <v>0.1396135803404793</v>
      </c>
      <c r="K26" s="20">
        <v>0.23537407393350906</v>
      </c>
      <c r="L26" s="20">
        <v>0.15893434527996925</v>
      </c>
      <c r="M26" s="20">
        <v>-0.73988144434887504</v>
      </c>
      <c r="N26" s="20">
        <v>3.1249335389899123E-2</v>
      </c>
      <c r="O26" s="20">
        <v>-0.56704662152242746</v>
      </c>
      <c r="P26" s="20">
        <v>-0.5756676260391923</v>
      </c>
      <c r="Q26" s="20">
        <v>0.86208625888160018</v>
      </c>
      <c r="R26" s="20">
        <v>0.95161243927846773</v>
      </c>
      <c r="S26" s="20">
        <v>0.11728964890808087</v>
      </c>
      <c r="T26" s="20">
        <v>0.99017019815220786</v>
      </c>
      <c r="U26" s="20">
        <v>0.98856826648970186</v>
      </c>
      <c r="V26" s="20">
        <v>0.57841388536507754</v>
      </c>
      <c r="W26" s="20">
        <v>0.58342913280669173</v>
      </c>
      <c r="X26" s="20">
        <v>0.69845931833567698</v>
      </c>
      <c r="Y26" s="20">
        <v>0.70703838852902456</v>
      </c>
      <c r="Z26" s="20">
        <v>1</v>
      </c>
      <c r="AA26" s="21"/>
    </row>
    <row r="27" spans="1:27" ht="14.7" thickBot="1" x14ac:dyDescent="0.6">
      <c r="A27" s="22" t="s">
        <v>52</v>
      </c>
      <c r="B27" s="23">
        <v>0.58370073574121595</v>
      </c>
      <c r="C27" s="23">
        <v>0.95670734983897221</v>
      </c>
      <c r="D27" s="23">
        <v>0.96541840052061334</v>
      </c>
      <c r="E27" s="23">
        <v>0.88367415719268361</v>
      </c>
      <c r="F27" s="23">
        <v>-0.49199913620795294</v>
      </c>
      <c r="G27" s="23">
        <v>0.43682024443157952</v>
      </c>
      <c r="H27" s="23">
        <v>0.65398331193814219</v>
      </c>
      <c r="I27" s="23">
        <v>-4.1391578625191812E-3</v>
      </c>
      <c r="J27" s="23">
        <v>0.12956080373924533</v>
      </c>
      <c r="K27" s="23">
        <v>0.22160309893174901</v>
      </c>
      <c r="L27" s="23">
        <v>0.1476051175774489</v>
      </c>
      <c r="M27" s="23">
        <v>-0.75095969720041167</v>
      </c>
      <c r="N27" s="23">
        <v>1.4844709523245656E-2</v>
      </c>
      <c r="O27" s="23">
        <v>-0.57235738285834414</v>
      </c>
      <c r="P27" s="23">
        <v>-0.58624952711804301</v>
      </c>
      <c r="Q27" s="23">
        <v>0.86894413153884631</v>
      </c>
      <c r="R27" s="23">
        <v>0.94649321146007481</v>
      </c>
      <c r="S27" s="23">
        <v>0.10718546687068783</v>
      </c>
      <c r="T27" s="23">
        <v>0.98533457522818224</v>
      </c>
      <c r="U27" s="23">
        <v>0.9903600985306179</v>
      </c>
      <c r="V27" s="23">
        <v>0.57618488278672753</v>
      </c>
      <c r="W27" s="23">
        <v>0.58255904528840186</v>
      </c>
      <c r="X27" s="23">
        <v>0.68041771101297721</v>
      </c>
      <c r="Y27" s="23">
        <v>0.69954888991019792</v>
      </c>
      <c r="Z27" s="23">
        <v>0.99685377845744527</v>
      </c>
      <c r="AA27" s="24">
        <v>1</v>
      </c>
    </row>
    <row r="29" spans="1:27" x14ac:dyDescent="0.55000000000000004">
      <c r="A29" s="25" t="s">
        <v>40</v>
      </c>
      <c r="B29" s="26">
        <v>0.6</v>
      </c>
    </row>
  </sheetData>
  <conditionalFormatting sqref="B2:AA27">
    <cfRule type="cellIs" dxfId="0" priority="1" operator="notBetween">
      <formula>-$B$29</formula>
      <formula>$B$29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8"/>
  <sheetViews>
    <sheetView workbookViewId="0"/>
  </sheetViews>
  <sheetFormatPr defaultRowHeight="14.4" x14ac:dyDescent="0.55000000000000004"/>
  <sheetData>
    <row r="1" spans="1:4" x14ac:dyDescent="0.55000000000000004">
      <c r="A1" s="27" t="s">
        <v>1</v>
      </c>
      <c r="B1" s="27" t="s">
        <v>2</v>
      </c>
      <c r="C1" s="27" t="s">
        <v>49</v>
      </c>
      <c r="D1" s="27" t="s">
        <v>42</v>
      </c>
    </row>
    <row r="2" spans="1:4" x14ac:dyDescent="0.55000000000000004">
      <c r="A2" s="27">
        <v>2.8981764834976764</v>
      </c>
      <c r="B2" s="27">
        <v>5.8</v>
      </c>
      <c r="C2" s="27">
        <v>151.38</v>
      </c>
      <c r="D2" s="27">
        <v>35854</v>
      </c>
    </row>
    <row r="3" spans="1:4" x14ac:dyDescent="0.55000000000000004">
      <c r="A3" s="27">
        <v>3.2135177569963047</v>
      </c>
      <c r="B3" s="27">
        <v>10.3</v>
      </c>
      <c r="C3" s="27">
        <v>199.82</v>
      </c>
      <c r="D3" s="27">
        <v>62941.000000000007</v>
      </c>
    </row>
    <row r="4" spans="1:4" x14ac:dyDescent="0.55000000000000004">
      <c r="A4" s="27">
        <v>2.761927838420529</v>
      </c>
      <c r="B4" s="27">
        <v>4.5</v>
      </c>
      <c r="C4" s="27">
        <v>112.5</v>
      </c>
      <c r="D4" s="27">
        <v>28302</v>
      </c>
    </row>
    <row r="5" spans="1:4" x14ac:dyDescent="0.55000000000000004">
      <c r="A5" s="27">
        <v>3.2942457161381182</v>
      </c>
      <c r="B5" s="27">
        <v>14.9</v>
      </c>
      <c r="C5" s="27">
        <v>248.82999999999998</v>
      </c>
      <c r="D5" s="27">
        <v>81433</v>
      </c>
    </row>
    <row r="6" spans="1:4" x14ac:dyDescent="0.55000000000000004">
      <c r="A6" s="27">
        <v>3.0913151596972228</v>
      </c>
      <c r="B6" s="27">
        <v>10.9</v>
      </c>
      <c r="C6" s="27">
        <v>189.66</v>
      </c>
      <c r="D6" s="27">
        <v>69938</v>
      </c>
    </row>
    <row r="7" spans="1:4" x14ac:dyDescent="0.55000000000000004">
      <c r="A7" s="27">
        <v>2.8337843746564788</v>
      </c>
      <c r="B7" s="27">
        <v>11.8</v>
      </c>
      <c r="C7" s="27">
        <v>148.68</v>
      </c>
      <c r="D7" s="27">
        <v>75790</v>
      </c>
    </row>
    <row r="8" spans="1:4" x14ac:dyDescent="0.55000000000000004">
      <c r="A8" s="27">
        <v>2.9836262871245345</v>
      </c>
      <c r="B8" s="27">
        <v>8.1999999999999993</v>
      </c>
      <c r="C8" s="27">
        <v>137.76</v>
      </c>
      <c r="D8" s="27">
        <v>68820</v>
      </c>
    </row>
    <row r="9" spans="1:4" x14ac:dyDescent="0.55000000000000004">
      <c r="A9" s="27">
        <v>3.1917303933628562</v>
      </c>
      <c r="B9" s="27">
        <v>11.5</v>
      </c>
      <c r="C9" s="27">
        <v>236.9</v>
      </c>
      <c r="D9" s="27">
        <v>51448</v>
      </c>
    </row>
    <row r="10" spans="1:4" x14ac:dyDescent="0.55000000000000004">
      <c r="A10" s="27">
        <v>2.932473764677153</v>
      </c>
      <c r="B10" s="27">
        <v>6.5</v>
      </c>
      <c r="C10" s="27">
        <v>155.35</v>
      </c>
      <c r="D10" s="27">
        <v>37890</v>
      </c>
    </row>
    <row r="11" spans="1:4" x14ac:dyDescent="0.55000000000000004">
      <c r="A11" s="27">
        <v>2.8481891169913989</v>
      </c>
      <c r="B11" s="27">
        <v>7.1</v>
      </c>
      <c r="C11" s="27">
        <v>123.53999999999998</v>
      </c>
      <c r="D11" s="27">
        <v>62068.000000000007</v>
      </c>
    </row>
    <row r="12" spans="1:4" x14ac:dyDescent="0.55000000000000004">
      <c r="A12" s="27">
        <v>3.2237554536572413</v>
      </c>
      <c r="B12" s="27">
        <v>12.1</v>
      </c>
      <c r="C12" s="27">
        <v>205.7</v>
      </c>
      <c r="D12" s="27">
        <v>68985</v>
      </c>
    </row>
    <row r="13" spans="1:4" x14ac:dyDescent="0.55000000000000004">
      <c r="A13" s="27">
        <v>2.9289076902439528</v>
      </c>
      <c r="B13" s="27">
        <v>7.5</v>
      </c>
      <c r="C13" s="27">
        <v>129</v>
      </c>
      <c r="D13" s="27">
        <v>62640.000000000007</v>
      </c>
    </row>
    <row r="14" spans="1:4" x14ac:dyDescent="0.55000000000000004">
      <c r="A14" s="27">
        <v>2.7084209001347128</v>
      </c>
      <c r="B14" s="27">
        <v>6.7</v>
      </c>
      <c r="C14" s="27">
        <v>138.02000000000001</v>
      </c>
      <c r="D14" s="27">
        <v>57291</v>
      </c>
    </row>
    <row r="15" spans="1:4" x14ac:dyDescent="0.55000000000000004">
      <c r="A15" s="27">
        <v>2.8221680793680175</v>
      </c>
      <c r="B15" s="27">
        <v>6.2</v>
      </c>
      <c r="C15" s="27">
        <v>117.8</v>
      </c>
      <c r="D15" s="27">
        <v>61892.999999999993</v>
      </c>
    </row>
    <row r="16" spans="1:4" x14ac:dyDescent="0.55000000000000004">
      <c r="A16" s="27">
        <v>2.9020028913507296</v>
      </c>
      <c r="B16" s="27">
        <v>5.7</v>
      </c>
      <c r="C16" s="27">
        <v>150.47999999999999</v>
      </c>
      <c r="D16" s="27">
        <v>35235</v>
      </c>
    </row>
    <row r="17" spans="1:4" x14ac:dyDescent="0.55000000000000004">
      <c r="A17" s="27">
        <v>2.9758911364017928</v>
      </c>
      <c r="B17" s="27">
        <v>8.1</v>
      </c>
      <c r="C17" s="27">
        <v>200.07</v>
      </c>
      <c r="D17" s="27">
        <v>37576</v>
      </c>
    </row>
    <row r="18" spans="1:4" x14ac:dyDescent="0.55000000000000004">
      <c r="A18" s="27">
        <v>2.7315887651867388</v>
      </c>
      <c r="B18" s="27">
        <v>6.6</v>
      </c>
      <c r="C18" s="27">
        <v>109.56</v>
      </c>
      <c r="D18" s="27">
        <v>53570</v>
      </c>
    </row>
    <row r="19" spans="1:4" x14ac:dyDescent="0.55000000000000004">
      <c r="A19" s="27">
        <v>2.9680157139936418</v>
      </c>
      <c r="B19" s="27">
        <v>12.3</v>
      </c>
      <c r="C19" s="27">
        <v>202.95000000000002</v>
      </c>
      <c r="D19" s="27">
        <v>65624</v>
      </c>
    </row>
    <row r="20" spans="1:4" x14ac:dyDescent="0.55000000000000004">
      <c r="A20" s="27">
        <v>2.8750612633917001</v>
      </c>
      <c r="B20" s="27">
        <v>12.8</v>
      </c>
      <c r="C20" s="27">
        <v>172.8</v>
      </c>
      <c r="D20" s="27">
        <v>72732</v>
      </c>
    </row>
    <row r="21" spans="1:4" x14ac:dyDescent="0.55000000000000004">
      <c r="A21" s="27">
        <v>3.0881360887005513</v>
      </c>
      <c r="B21" s="27">
        <v>11.3</v>
      </c>
      <c r="C21" s="27">
        <v>187.58000000000004</v>
      </c>
      <c r="D21" s="27">
        <v>67608</v>
      </c>
    </row>
    <row r="22" spans="1:4" x14ac:dyDescent="0.55000000000000004">
      <c r="A22" s="27">
        <v>2.8704039052790269</v>
      </c>
      <c r="B22" s="27">
        <v>7.4</v>
      </c>
      <c r="C22" s="27">
        <v>144.30000000000001</v>
      </c>
      <c r="D22" s="27">
        <v>60156.000000000007</v>
      </c>
    </row>
    <row r="23" spans="1:4" x14ac:dyDescent="0.55000000000000004">
      <c r="A23" s="27">
        <v>2.6424645202421213</v>
      </c>
      <c r="B23" s="27">
        <v>4.7</v>
      </c>
      <c r="C23" s="27">
        <v>129.72</v>
      </c>
      <c r="D23" s="27">
        <v>25632</v>
      </c>
    </row>
    <row r="24" spans="1:4" x14ac:dyDescent="0.55000000000000004">
      <c r="A24" s="27">
        <v>3.0849335749367159</v>
      </c>
      <c r="B24" s="27">
        <v>8.6999999999999993</v>
      </c>
      <c r="C24" s="27">
        <v>197.48999999999998</v>
      </c>
      <c r="D24" s="27">
        <v>49248</v>
      </c>
    </row>
    <row r="25" spans="1:4" x14ac:dyDescent="0.55000000000000004">
      <c r="A25" s="27">
        <v>2.9858753573083936</v>
      </c>
      <c r="B25" s="27">
        <v>7.8</v>
      </c>
      <c r="C25" s="27">
        <v>137.28</v>
      </c>
      <c r="D25" s="27">
        <v>62640</v>
      </c>
    </row>
    <row r="26" spans="1:4" x14ac:dyDescent="0.55000000000000004">
      <c r="A26" s="27">
        <v>2.7185016888672742</v>
      </c>
      <c r="B26" s="27">
        <v>6.3</v>
      </c>
      <c r="C26" s="27">
        <v>123.48</v>
      </c>
      <c r="D26" s="27">
        <v>56376</v>
      </c>
    </row>
    <row r="27" spans="1:4" x14ac:dyDescent="0.55000000000000004">
      <c r="A27" s="27">
        <v>3.2995072987004876</v>
      </c>
      <c r="B27" s="27">
        <v>16</v>
      </c>
      <c r="C27" s="27">
        <v>243.2</v>
      </c>
      <c r="D27" s="27">
        <v>81554</v>
      </c>
    </row>
    <row r="28" spans="1:4" x14ac:dyDescent="0.55000000000000004">
      <c r="A28" s="27">
        <v>2.5340261060561349</v>
      </c>
      <c r="B28" s="27">
        <v>6.9</v>
      </c>
      <c r="C28" s="27">
        <v>95.910000000000011</v>
      </c>
      <c r="D28" s="27">
        <v>61476</v>
      </c>
    </row>
    <row r="29" spans="1:4" x14ac:dyDescent="0.55000000000000004">
      <c r="A29" s="27">
        <v>3.0849335749367159</v>
      </c>
      <c r="B29" s="27">
        <v>8.1999999999999993</v>
      </c>
      <c r="C29" s="27">
        <v>176.29999999999998</v>
      </c>
      <c r="D29" s="27">
        <v>60143.999999999993</v>
      </c>
    </row>
    <row r="30" spans="1:4" x14ac:dyDescent="0.55000000000000004">
      <c r="A30" s="27">
        <v>3.0182843084265309</v>
      </c>
      <c r="B30" s="27">
        <v>16.600000000000001</v>
      </c>
      <c r="C30" s="27">
        <v>255.64000000000001</v>
      </c>
      <c r="D30" s="27">
        <v>68159</v>
      </c>
    </row>
    <row r="31" spans="1:4" x14ac:dyDescent="0.55000000000000004">
      <c r="A31" s="27">
        <v>2.842609239610562</v>
      </c>
      <c r="B31" s="27">
        <v>5.8</v>
      </c>
      <c r="C31" s="27">
        <v>137.45999999999998</v>
      </c>
      <c r="D31" s="27">
        <v>35244</v>
      </c>
    </row>
    <row r="32" spans="1:4" x14ac:dyDescent="0.55000000000000004">
      <c r="A32" s="27">
        <v>2.5717088318086878</v>
      </c>
      <c r="B32" s="27">
        <v>5.5</v>
      </c>
      <c r="C32" s="27">
        <v>110</v>
      </c>
      <c r="D32" s="27">
        <v>42129</v>
      </c>
    </row>
    <row r="33" spans="1:4" x14ac:dyDescent="0.55000000000000004">
      <c r="A33" s="27">
        <v>2.8773713458697738</v>
      </c>
      <c r="B33" s="27">
        <v>9</v>
      </c>
      <c r="C33" s="27">
        <v>146.70000000000002</v>
      </c>
      <c r="D33" s="27">
        <v>67253</v>
      </c>
    </row>
    <row r="34" spans="1:4" x14ac:dyDescent="0.55000000000000004">
      <c r="A34" s="27">
        <v>3.030194785356751</v>
      </c>
      <c r="B34" s="27">
        <v>6.3</v>
      </c>
      <c r="C34" s="27">
        <v>146.79</v>
      </c>
      <c r="D34" s="27">
        <v>48048</v>
      </c>
    </row>
    <row r="35" spans="1:4" x14ac:dyDescent="0.55000000000000004">
      <c r="A35" s="27">
        <v>2.965201701025912</v>
      </c>
      <c r="B35" s="27">
        <v>9.6999999999999993</v>
      </c>
      <c r="C35" s="27">
        <v>161.02000000000001</v>
      </c>
      <c r="D35" s="27">
        <v>69502</v>
      </c>
    </row>
    <row r="36" spans="1:4" x14ac:dyDescent="0.55000000000000004">
      <c r="A36" s="27">
        <v>2.8149131812750738</v>
      </c>
      <c r="B36" s="27">
        <v>9.6999999999999993</v>
      </c>
      <c r="C36" s="27">
        <v>153.26</v>
      </c>
      <c r="D36" s="27">
        <v>58343.999999999993</v>
      </c>
    </row>
    <row r="37" spans="1:4" x14ac:dyDescent="0.55000000000000004">
      <c r="A37" s="27">
        <v>3.1044871113123951</v>
      </c>
      <c r="B37" s="27">
        <v>10.9</v>
      </c>
      <c r="C37" s="27">
        <v>166.77</v>
      </c>
      <c r="D37" s="27">
        <v>55900</v>
      </c>
    </row>
    <row r="38" spans="1:4" x14ac:dyDescent="0.55000000000000004">
      <c r="A38" s="27">
        <v>2.9196010237841108</v>
      </c>
      <c r="B38" s="27">
        <v>5.8</v>
      </c>
      <c r="C38" s="27">
        <v>147.32</v>
      </c>
      <c r="D38" s="27">
        <v>33234</v>
      </c>
    </row>
    <row r="39" spans="1:4" x14ac:dyDescent="0.55000000000000004">
      <c r="A39" s="27">
        <v>2.7528164311882715</v>
      </c>
      <c r="B39" s="27">
        <v>5.0999999999999996</v>
      </c>
      <c r="C39" s="27">
        <v>114.74999999999999</v>
      </c>
      <c r="D39" s="27">
        <v>44200</v>
      </c>
    </row>
    <row r="40" spans="1:4" x14ac:dyDescent="0.55000000000000004">
      <c r="A40" s="27">
        <v>2.9169800473203824</v>
      </c>
      <c r="B40" s="27">
        <v>6.1</v>
      </c>
      <c r="C40" s="27">
        <v>153.11000000000001</v>
      </c>
      <c r="D40" s="27">
        <v>34760</v>
      </c>
    </row>
    <row r="41" spans="1:4" x14ac:dyDescent="0.55000000000000004">
      <c r="A41" s="27">
        <v>3.0610753236297916</v>
      </c>
      <c r="B41" s="27">
        <v>8.1999999999999993</v>
      </c>
      <c r="C41" s="27">
        <v>186.95999999999998</v>
      </c>
      <c r="D41" s="27">
        <v>50752</v>
      </c>
    </row>
    <row r="42" spans="1:4" x14ac:dyDescent="0.55000000000000004">
      <c r="A42" s="27">
        <v>2.9444826721501687</v>
      </c>
      <c r="B42" s="27">
        <v>7.2</v>
      </c>
      <c r="C42" s="27">
        <v>103.68</v>
      </c>
      <c r="D42" s="27">
        <v>71980</v>
      </c>
    </row>
    <row r="43" spans="1:4" x14ac:dyDescent="0.55000000000000004">
      <c r="A43" s="27">
        <v>2.7339992865383871</v>
      </c>
      <c r="B43" s="27">
        <v>5.6</v>
      </c>
      <c r="C43" s="27">
        <v>95.199999999999989</v>
      </c>
      <c r="D43" s="27">
        <v>53301</v>
      </c>
    </row>
    <row r="44" spans="1:4" x14ac:dyDescent="0.55000000000000004">
      <c r="A44" s="27">
        <v>2.9153998352122699</v>
      </c>
      <c r="B44" s="27">
        <v>7.5</v>
      </c>
      <c r="C44" s="27">
        <v>168</v>
      </c>
      <c r="D44" s="27">
        <v>49104</v>
      </c>
    </row>
    <row r="45" spans="1:4" x14ac:dyDescent="0.55000000000000004">
      <c r="A45" s="27">
        <v>3.012837224705172</v>
      </c>
      <c r="B45" s="27">
        <v>9.5</v>
      </c>
      <c r="C45" s="27">
        <v>153.9</v>
      </c>
      <c r="D45" s="27">
        <v>75262</v>
      </c>
    </row>
    <row r="46" spans="1:4" x14ac:dyDescent="0.55000000000000004">
      <c r="A46" s="27">
        <v>2.6580113966571126</v>
      </c>
      <c r="B46" s="27">
        <v>4.5999999999999996</v>
      </c>
      <c r="C46" s="27">
        <v>114.53999999999998</v>
      </c>
      <c r="D46" s="27">
        <v>40216</v>
      </c>
    </row>
    <row r="47" spans="1:4" x14ac:dyDescent="0.55000000000000004">
      <c r="A47" s="27">
        <v>2.7058637122839193</v>
      </c>
      <c r="B47" s="27">
        <v>10.6</v>
      </c>
      <c r="C47" s="27">
        <v>181.26000000000002</v>
      </c>
      <c r="D47" s="27">
        <v>61672</v>
      </c>
    </row>
    <row r="48" spans="1:4" x14ac:dyDescent="0.55000000000000004">
      <c r="A48" s="27">
        <v>2.9289076902439528</v>
      </c>
      <c r="B48" s="27">
        <v>9</v>
      </c>
      <c r="C48" s="27">
        <v>144</v>
      </c>
      <c r="D48" s="27">
        <v>71148</v>
      </c>
    </row>
    <row r="49" spans="1:4" x14ac:dyDescent="0.55000000000000004">
      <c r="A49" s="27">
        <f t="shared" ref="A49:D49" si="0">AVERAGE(A2:A48)</f>
        <v>2.9206026818876061</v>
      </c>
      <c r="B49" s="27">
        <f t="shared" si="0"/>
        <v>8.5000000000000018</v>
      </c>
      <c r="C49" s="27">
        <f t="shared" si="0"/>
        <v>157.58340425531918</v>
      </c>
      <c r="D49" s="27">
        <f t="shared" si="0"/>
        <v>56278.127659574471</v>
      </c>
    </row>
    <row r="50" spans="1:4" x14ac:dyDescent="0.55000000000000004">
      <c r="A50" s="27"/>
      <c r="B50" s="27"/>
      <c r="C50" s="27"/>
      <c r="D50" s="27"/>
    </row>
    <row r="51" spans="1:4" x14ac:dyDescent="0.55000000000000004">
      <c r="A51" s="27"/>
      <c r="B51" s="27"/>
      <c r="C51" s="27"/>
      <c r="D51" s="27"/>
    </row>
    <row r="52" spans="1:4" x14ac:dyDescent="0.55000000000000004">
      <c r="A52" s="27"/>
      <c r="B52" s="27"/>
      <c r="C52" s="27"/>
      <c r="D52" s="27"/>
    </row>
    <row r="53" spans="1:4" x14ac:dyDescent="0.55000000000000004">
      <c r="A53" s="27"/>
      <c r="B53" s="27"/>
      <c r="C53" s="27"/>
      <c r="D53" s="27"/>
    </row>
    <row r="54" spans="1:4" x14ac:dyDescent="0.55000000000000004">
      <c r="A54" s="27"/>
      <c r="B54" s="27"/>
      <c r="C54" s="27"/>
      <c r="D54" s="27"/>
    </row>
    <row r="55" spans="1:4" x14ac:dyDescent="0.55000000000000004">
      <c r="A55" s="27"/>
      <c r="B55" s="27"/>
      <c r="C55" s="27"/>
      <c r="D55" s="27"/>
    </row>
    <row r="56" spans="1:4" x14ac:dyDescent="0.55000000000000004">
      <c r="A56" s="27"/>
      <c r="B56" s="27"/>
      <c r="C56" s="27"/>
      <c r="D56" s="27"/>
    </row>
    <row r="57" spans="1:4" x14ac:dyDescent="0.55000000000000004">
      <c r="A57" s="27"/>
      <c r="B57" s="27"/>
      <c r="C57" s="27"/>
      <c r="D57" s="27"/>
    </row>
    <row r="58" spans="1:4" x14ac:dyDescent="0.55000000000000004">
      <c r="A58" s="27"/>
      <c r="B58" s="27"/>
      <c r="C58" s="27"/>
      <c r="D58" s="27"/>
    </row>
    <row r="59" spans="1:4" x14ac:dyDescent="0.55000000000000004">
      <c r="A59" s="27"/>
      <c r="B59" s="27"/>
      <c r="C59" s="27"/>
      <c r="D59" s="27"/>
    </row>
    <row r="60" spans="1:4" x14ac:dyDescent="0.55000000000000004">
      <c r="A60" s="27"/>
      <c r="B60" s="27"/>
      <c r="C60" s="27"/>
      <c r="D60" s="27"/>
    </row>
    <row r="61" spans="1:4" x14ac:dyDescent="0.55000000000000004">
      <c r="A61" s="27"/>
      <c r="B61" s="27"/>
      <c r="C61" s="27"/>
      <c r="D61" s="27"/>
    </row>
    <row r="62" spans="1:4" x14ac:dyDescent="0.55000000000000004">
      <c r="A62" s="27"/>
      <c r="B62" s="27"/>
      <c r="C62" s="27"/>
      <c r="D62" s="27"/>
    </row>
    <row r="63" spans="1:4" x14ac:dyDescent="0.55000000000000004">
      <c r="A63" s="27"/>
      <c r="B63" s="27"/>
      <c r="C63" s="27"/>
      <c r="D63" s="27"/>
    </row>
    <row r="64" spans="1:4" x14ac:dyDescent="0.55000000000000004">
      <c r="A64" s="27"/>
      <c r="B64" s="27"/>
      <c r="C64" s="27"/>
      <c r="D64" s="27"/>
    </row>
    <row r="65" spans="1:4" x14ac:dyDescent="0.55000000000000004">
      <c r="A65" s="27"/>
      <c r="B65" s="27"/>
      <c r="C65" s="27"/>
      <c r="D65" s="27"/>
    </row>
    <row r="66" spans="1:4" x14ac:dyDescent="0.55000000000000004">
      <c r="A66" s="27"/>
      <c r="B66" s="27"/>
      <c r="C66" s="27"/>
      <c r="D66" s="27"/>
    </row>
    <row r="67" spans="1:4" x14ac:dyDescent="0.55000000000000004">
      <c r="A67" s="27"/>
      <c r="B67" s="27"/>
      <c r="C67" s="27"/>
      <c r="D67" s="27"/>
    </row>
    <row r="68" spans="1:4" x14ac:dyDescent="0.55000000000000004">
      <c r="A68" s="27"/>
      <c r="B68" s="27"/>
      <c r="C68" s="27"/>
      <c r="D68" s="27"/>
    </row>
    <row r="69" spans="1:4" x14ac:dyDescent="0.55000000000000004">
      <c r="A69" s="27"/>
      <c r="B69" s="27"/>
      <c r="C69" s="27"/>
      <c r="D69" s="27"/>
    </row>
    <row r="70" spans="1:4" x14ac:dyDescent="0.55000000000000004">
      <c r="A70" s="27"/>
      <c r="B70" s="27"/>
      <c r="C70" s="27"/>
      <c r="D70" s="27"/>
    </row>
    <row r="71" spans="1:4" x14ac:dyDescent="0.55000000000000004">
      <c r="A71" s="27"/>
      <c r="B71" s="27"/>
      <c r="C71" s="27"/>
      <c r="D71" s="27"/>
    </row>
    <row r="72" spans="1:4" x14ac:dyDescent="0.55000000000000004">
      <c r="A72" s="27"/>
      <c r="B72" s="27"/>
      <c r="C72" s="27"/>
      <c r="D72" s="27"/>
    </row>
    <row r="73" spans="1:4" x14ac:dyDescent="0.55000000000000004">
      <c r="A73" s="27"/>
      <c r="B73" s="27"/>
      <c r="C73" s="27"/>
      <c r="D73" s="27"/>
    </row>
    <row r="74" spans="1:4" x14ac:dyDescent="0.55000000000000004">
      <c r="A74" s="27"/>
      <c r="B74" s="27"/>
      <c r="C74" s="27"/>
      <c r="D74" s="27"/>
    </row>
    <row r="75" spans="1:4" x14ac:dyDescent="0.55000000000000004">
      <c r="A75" s="27"/>
      <c r="B75" s="27"/>
      <c r="C75" s="27"/>
      <c r="D75" s="27"/>
    </row>
    <row r="76" spans="1:4" x14ac:dyDescent="0.55000000000000004">
      <c r="A76" s="27"/>
      <c r="B76" s="27"/>
      <c r="C76" s="27"/>
      <c r="D76" s="27"/>
    </row>
    <row r="77" spans="1:4" x14ac:dyDescent="0.55000000000000004">
      <c r="A77" s="27"/>
      <c r="B77" s="27"/>
      <c r="C77" s="27"/>
      <c r="D77" s="27"/>
    </row>
    <row r="78" spans="1:4" x14ac:dyDescent="0.55000000000000004">
      <c r="A78" s="27"/>
      <c r="B78" s="27"/>
      <c r="C78" s="27"/>
      <c r="D78" s="27"/>
    </row>
    <row r="79" spans="1:4" x14ac:dyDescent="0.55000000000000004">
      <c r="A79" s="27"/>
      <c r="B79" s="27"/>
      <c r="C79" s="27"/>
      <c r="D79" s="27"/>
    </row>
    <row r="80" spans="1:4" x14ac:dyDescent="0.55000000000000004">
      <c r="A80" s="27"/>
      <c r="B80" s="27"/>
      <c r="C80" s="27"/>
      <c r="D80" s="27"/>
    </row>
    <row r="81" spans="1:4" x14ac:dyDescent="0.55000000000000004">
      <c r="A81" s="27"/>
      <c r="B81" s="27"/>
      <c r="C81" s="27"/>
      <c r="D81" s="27"/>
    </row>
    <row r="82" spans="1:4" x14ac:dyDescent="0.55000000000000004">
      <c r="A82" s="27"/>
      <c r="B82" s="27"/>
      <c r="C82" s="27"/>
      <c r="D82" s="27"/>
    </row>
    <row r="83" spans="1:4" x14ac:dyDescent="0.55000000000000004">
      <c r="A83" s="27"/>
      <c r="B83" s="27"/>
      <c r="C83" s="27"/>
      <c r="D83" s="27"/>
    </row>
    <row r="84" spans="1:4" x14ac:dyDescent="0.55000000000000004">
      <c r="A84" s="27"/>
      <c r="B84" s="27"/>
      <c r="C84" s="27"/>
      <c r="D84" s="27"/>
    </row>
    <row r="85" spans="1:4" x14ac:dyDescent="0.55000000000000004">
      <c r="A85" s="27"/>
      <c r="B85" s="27"/>
      <c r="C85" s="27"/>
      <c r="D85" s="27"/>
    </row>
    <row r="86" spans="1:4" x14ac:dyDescent="0.55000000000000004">
      <c r="A86" s="27"/>
      <c r="B86" s="27"/>
      <c r="C86" s="27"/>
      <c r="D86" s="27"/>
    </row>
    <row r="87" spans="1:4" x14ac:dyDescent="0.55000000000000004">
      <c r="A87" s="27"/>
      <c r="B87" s="27"/>
      <c r="C87" s="27"/>
      <c r="D87" s="27"/>
    </row>
    <row r="88" spans="1:4" x14ac:dyDescent="0.55000000000000004">
      <c r="A88" s="27"/>
      <c r="B88" s="27"/>
      <c r="C88" s="27"/>
      <c r="D88" s="27"/>
    </row>
    <row r="89" spans="1:4" x14ac:dyDescent="0.55000000000000004">
      <c r="A89" s="27"/>
      <c r="B89" s="27"/>
      <c r="C89" s="27"/>
      <c r="D89" s="27"/>
    </row>
    <row r="90" spans="1:4" x14ac:dyDescent="0.55000000000000004">
      <c r="A90" s="27"/>
      <c r="B90" s="27"/>
      <c r="C90" s="27"/>
      <c r="D90" s="27"/>
    </row>
    <row r="91" spans="1:4" x14ac:dyDescent="0.55000000000000004">
      <c r="A91" s="27"/>
      <c r="B91" s="27"/>
      <c r="C91" s="27"/>
      <c r="D91" s="27"/>
    </row>
    <row r="92" spans="1:4" x14ac:dyDescent="0.55000000000000004">
      <c r="A92" s="27"/>
      <c r="B92" s="27"/>
      <c r="C92" s="27"/>
      <c r="D92" s="27"/>
    </row>
    <row r="93" spans="1:4" x14ac:dyDescent="0.55000000000000004">
      <c r="A93" s="27"/>
      <c r="B93" s="27"/>
      <c r="C93" s="27"/>
      <c r="D93" s="27"/>
    </row>
    <row r="94" spans="1:4" x14ac:dyDescent="0.55000000000000004">
      <c r="A94" s="27"/>
      <c r="B94" s="27"/>
      <c r="C94" s="27"/>
      <c r="D94" s="27"/>
    </row>
    <row r="95" spans="1:4" x14ac:dyDescent="0.55000000000000004">
      <c r="A95" s="27"/>
      <c r="B95" s="27"/>
      <c r="C95" s="27"/>
      <c r="D95" s="27"/>
    </row>
    <row r="96" spans="1:4" x14ac:dyDescent="0.55000000000000004">
      <c r="A96" s="27"/>
      <c r="B96" s="27"/>
      <c r="C96" s="27"/>
      <c r="D96" s="27"/>
    </row>
    <row r="97" spans="1:4" x14ac:dyDescent="0.55000000000000004">
      <c r="A97" s="27"/>
      <c r="B97" s="27"/>
      <c r="C97" s="27"/>
      <c r="D97" s="27"/>
    </row>
    <row r="98" spans="1:4" x14ac:dyDescent="0.55000000000000004">
      <c r="A98" s="27"/>
      <c r="B98" s="27"/>
      <c r="C98" s="27"/>
      <c r="D98" s="27"/>
    </row>
    <row r="99" spans="1:4" x14ac:dyDescent="0.55000000000000004">
      <c r="A99" s="27"/>
      <c r="B99" s="27"/>
      <c r="C99" s="27"/>
      <c r="D99" s="27"/>
    </row>
    <row r="100" spans="1:4" x14ac:dyDescent="0.55000000000000004">
      <c r="A100" s="27"/>
      <c r="B100" s="27"/>
      <c r="C100" s="27"/>
      <c r="D100" s="27"/>
    </row>
    <row r="101" spans="1:4" x14ac:dyDescent="0.55000000000000004">
      <c r="A101" s="27"/>
      <c r="B101" s="27"/>
      <c r="C101" s="27"/>
      <c r="D101" s="27"/>
    </row>
    <row r="102" spans="1:4" x14ac:dyDescent="0.55000000000000004">
      <c r="A102" s="27"/>
      <c r="B102" s="27"/>
      <c r="C102" s="27"/>
      <c r="D102" s="27"/>
    </row>
    <row r="103" spans="1:4" x14ac:dyDescent="0.55000000000000004">
      <c r="A103" s="27"/>
      <c r="B103" s="27"/>
      <c r="C103" s="27"/>
      <c r="D103" s="27"/>
    </row>
    <row r="104" spans="1:4" x14ac:dyDescent="0.55000000000000004">
      <c r="A104" s="27"/>
      <c r="B104" s="27"/>
      <c r="C104" s="27"/>
      <c r="D104" s="27"/>
    </row>
    <row r="105" spans="1:4" x14ac:dyDescent="0.55000000000000004">
      <c r="A105" s="27"/>
      <c r="B105" s="27"/>
      <c r="C105" s="27"/>
      <c r="D105" s="27"/>
    </row>
    <row r="106" spans="1:4" x14ac:dyDescent="0.55000000000000004">
      <c r="A106" s="27"/>
      <c r="B106" s="27"/>
      <c r="C106" s="27"/>
      <c r="D106" s="27"/>
    </row>
    <row r="107" spans="1:4" x14ac:dyDescent="0.55000000000000004">
      <c r="A107" s="27"/>
      <c r="B107" s="27"/>
      <c r="C107" s="27"/>
      <c r="D107" s="27"/>
    </row>
    <row r="108" spans="1:4" x14ac:dyDescent="0.55000000000000004">
      <c r="A108" s="27"/>
      <c r="B108" s="27"/>
      <c r="C108" s="27"/>
      <c r="D108" s="27"/>
    </row>
    <row r="109" spans="1:4" x14ac:dyDescent="0.55000000000000004">
      <c r="A109" s="27"/>
      <c r="B109" s="27"/>
      <c r="C109" s="27"/>
      <c r="D109" s="27"/>
    </row>
    <row r="110" spans="1:4" x14ac:dyDescent="0.55000000000000004">
      <c r="A110" s="27"/>
      <c r="B110" s="27"/>
      <c r="C110" s="27"/>
      <c r="D110" s="27"/>
    </row>
    <row r="111" spans="1:4" x14ac:dyDescent="0.55000000000000004">
      <c r="A111" s="27"/>
      <c r="B111" s="27"/>
      <c r="C111" s="27"/>
      <c r="D111" s="27"/>
    </row>
    <row r="112" spans="1:4" x14ac:dyDescent="0.55000000000000004">
      <c r="A112" s="27"/>
      <c r="B112" s="27"/>
      <c r="C112" s="27"/>
      <c r="D112" s="27"/>
    </row>
    <row r="113" spans="1:4" x14ac:dyDescent="0.55000000000000004">
      <c r="A113" s="27"/>
      <c r="B113" s="27"/>
      <c r="C113" s="27"/>
      <c r="D113" s="27"/>
    </row>
    <row r="114" spans="1:4" x14ac:dyDescent="0.55000000000000004">
      <c r="A114" s="27"/>
      <c r="B114" s="27"/>
      <c r="C114" s="27"/>
      <c r="D114" s="27"/>
    </row>
    <row r="115" spans="1:4" x14ac:dyDescent="0.55000000000000004">
      <c r="A115" s="27"/>
      <c r="B115" s="27"/>
      <c r="C115" s="27"/>
      <c r="D115" s="27"/>
    </row>
    <row r="116" spans="1:4" x14ac:dyDescent="0.55000000000000004">
      <c r="A116" s="27"/>
      <c r="B116" s="27"/>
      <c r="C116" s="27"/>
      <c r="D116" s="27"/>
    </row>
    <row r="117" spans="1:4" x14ac:dyDescent="0.55000000000000004">
      <c r="A117" s="27"/>
      <c r="B117" s="27"/>
      <c r="C117" s="27"/>
      <c r="D117" s="27"/>
    </row>
    <row r="118" spans="1:4" x14ac:dyDescent="0.55000000000000004">
      <c r="A118" s="27"/>
      <c r="B118" s="27"/>
      <c r="C118" s="27"/>
      <c r="D118" s="27"/>
    </row>
    <row r="119" spans="1:4" x14ac:dyDescent="0.55000000000000004">
      <c r="A119" s="27"/>
      <c r="B119" s="27"/>
      <c r="C119" s="27"/>
      <c r="D119" s="27"/>
    </row>
    <row r="120" spans="1:4" x14ac:dyDescent="0.55000000000000004">
      <c r="A120" s="27"/>
      <c r="B120" s="27"/>
      <c r="C120" s="27"/>
      <c r="D120" s="27"/>
    </row>
    <row r="121" spans="1:4" x14ac:dyDescent="0.55000000000000004">
      <c r="A121" s="27"/>
      <c r="B121" s="27"/>
      <c r="C121" s="27"/>
      <c r="D121" s="27"/>
    </row>
    <row r="122" spans="1:4" x14ac:dyDescent="0.55000000000000004">
      <c r="A122" s="27"/>
      <c r="B122" s="27"/>
      <c r="C122" s="27"/>
      <c r="D122" s="27"/>
    </row>
    <row r="123" spans="1:4" x14ac:dyDescent="0.55000000000000004">
      <c r="A123" s="27"/>
      <c r="B123" s="27"/>
      <c r="C123" s="27"/>
      <c r="D123" s="27"/>
    </row>
    <row r="124" spans="1:4" x14ac:dyDescent="0.55000000000000004">
      <c r="A124" s="27"/>
      <c r="B124" s="27"/>
      <c r="C124" s="27"/>
      <c r="D124" s="27"/>
    </row>
    <row r="125" spans="1:4" x14ac:dyDescent="0.55000000000000004">
      <c r="A125" s="27"/>
      <c r="B125" s="27"/>
      <c r="C125" s="27"/>
      <c r="D125" s="27"/>
    </row>
    <row r="126" spans="1:4" x14ac:dyDescent="0.55000000000000004">
      <c r="A126" s="27"/>
      <c r="B126" s="27"/>
      <c r="C126" s="27"/>
      <c r="D126" s="27"/>
    </row>
    <row r="127" spans="1:4" x14ac:dyDescent="0.55000000000000004">
      <c r="A127" s="27"/>
      <c r="B127" s="27"/>
      <c r="C127" s="27"/>
      <c r="D127" s="27"/>
    </row>
    <row r="128" spans="1:4" x14ac:dyDescent="0.55000000000000004">
      <c r="A128" s="27"/>
      <c r="B128" s="27"/>
      <c r="C128" s="27"/>
      <c r="D128" s="27"/>
    </row>
    <row r="129" spans="1:4" x14ac:dyDescent="0.55000000000000004">
      <c r="A129" s="27"/>
      <c r="B129" s="27"/>
      <c r="C129" s="27"/>
      <c r="D129" s="27"/>
    </row>
    <row r="130" spans="1:4" x14ac:dyDescent="0.55000000000000004">
      <c r="A130" s="27"/>
      <c r="B130" s="27"/>
      <c r="C130" s="27"/>
      <c r="D130" s="27"/>
    </row>
    <row r="131" spans="1:4" x14ac:dyDescent="0.55000000000000004">
      <c r="A131" s="27"/>
      <c r="B131" s="27"/>
      <c r="C131" s="27"/>
      <c r="D131" s="27"/>
    </row>
    <row r="132" spans="1:4" x14ac:dyDescent="0.55000000000000004">
      <c r="A132" s="27"/>
      <c r="B132" s="27"/>
      <c r="C132" s="27"/>
      <c r="D132" s="27"/>
    </row>
    <row r="133" spans="1:4" x14ac:dyDescent="0.55000000000000004">
      <c r="A133" s="27"/>
      <c r="B133" s="27"/>
      <c r="C133" s="27"/>
      <c r="D133" s="27"/>
    </row>
    <row r="134" spans="1:4" x14ac:dyDescent="0.55000000000000004">
      <c r="A134" s="27"/>
      <c r="B134" s="27"/>
      <c r="C134" s="27"/>
      <c r="D134" s="27"/>
    </row>
    <row r="135" spans="1:4" x14ac:dyDescent="0.55000000000000004">
      <c r="A135" s="27"/>
      <c r="B135" s="27"/>
      <c r="C135" s="27"/>
      <c r="D135" s="27"/>
    </row>
    <row r="136" spans="1:4" x14ac:dyDescent="0.55000000000000004">
      <c r="A136" s="27"/>
      <c r="B136" s="27"/>
      <c r="C136" s="27"/>
      <c r="D136" s="27"/>
    </row>
    <row r="137" spans="1:4" x14ac:dyDescent="0.55000000000000004">
      <c r="A137" s="27"/>
      <c r="B137" s="27"/>
      <c r="C137" s="27"/>
      <c r="D137" s="27"/>
    </row>
    <row r="138" spans="1:4" x14ac:dyDescent="0.55000000000000004">
      <c r="A138" s="27"/>
      <c r="B138" s="27"/>
      <c r="C138" s="27"/>
      <c r="D138" s="27"/>
    </row>
    <row r="139" spans="1:4" x14ac:dyDescent="0.55000000000000004">
      <c r="A139" s="27"/>
      <c r="B139" s="27"/>
      <c r="C139" s="27"/>
      <c r="D139" s="27"/>
    </row>
    <row r="140" spans="1:4" x14ac:dyDescent="0.55000000000000004">
      <c r="A140" s="27"/>
      <c r="B140" s="27"/>
      <c r="C140" s="27"/>
      <c r="D140" s="27"/>
    </row>
    <row r="141" spans="1:4" x14ac:dyDescent="0.55000000000000004">
      <c r="A141" s="27"/>
      <c r="B141" s="27"/>
      <c r="C141" s="27"/>
      <c r="D141" s="27"/>
    </row>
    <row r="142" spans="1:4" x14ac:dyDescent="0.55000000000000004">
      <c r="A142" s="27"/>
      <c r="B142" s="27"/>
      <c r="C142" s="27"/>
      <c r="D142" s="27"/>
    </row>
    <row r="143" spans="1:4" x14ac:dyDescent="0.55000000000000004">
      <c r="A143" s="27"/>
      <c r="B143" s="27"/>
      <c r="C143" s="27"/>
      <c r="D143" s="27"/>
    </row>
    <row r="144" spans="1:4" x14ac:dyDescent="0.55000000000000004">
      <c r="A144" s="27"/>
      <c r="B144" s="27"/>
      <c r="C144" s="27"/>
      <c r="D144" s="27"/>
    </row>
    <row r="145" spans="1:4" x14ac:dyDescent="0.55000000000000004">
      <c r="A145" s="27"/>
      <c r="B145" s="27"/>
      <c r="C145" s="27"/>
      <c r="D145" s="27"/>
    </row>
    <row r="146" spans="1:4" x14ac:dyDescent="0.55000000000000004">
      <c r="A146" s="27"/>
      <c r="B146" s="27"/>
      <c r="C146" s="27"/>
      <c r="D146" s="27"/>
    </row>
    <row r="147" spans="1:4" x14ac:dyDescent="0.55000000000000004">
      <c r="A147" s="27"/>
      <c r="B147" s="27"/>
      <c r="C147" s="27"/>
      <c r="D147" s="27"/>
    </row>
    <row r="148" spans="1:4" x14ac:dyDescent="0.55000000000000004">
      <c r="A148" s="27"/>
      <c r="B148" s="27"/>
      <c r="C148" s="27"/>
      <c r="D148" s="27"/>
    </row>
    <row r="149" spans="1:4" x14ac:dyDescent="0.55000000000000004">
      <c r="A149" s="27"/>
      <c r="B149" s="27"/>
      <c r="C149" s="27"/>
      <c r="D149" s="27"/>
    </row>
    <row r="150" spans="1:4" x14ac:dyDescent="0.55000000000000004">
      <c r="A150" s="27"/>
      <c r="B150" s="27"/>
      <c r="C150" s="27"/>
      <c r="D150" s="27"/>
    </row>
    <row r="151" spans="1:4" x14ac:dyDescent="0.55000000000000004">
      <c r="A151" s="27"/>
      <c r="B151" s="27"/>
      <c r="C151" s="27"/>
      <c r="D151" s="27"/>
    </row>
    <row r="152" spans="1:4" x14ac:dyDescent="0.55000000000000004">
      <c r="A152" s="27"/>
      <c r="B152" s="27"/>
      <c r="C152" s="27"/>
      <c r="D152" s="27"/>
    </row>
    <row r="153" spans="1:4" x14ac:dyDescent="0.55000000000000004">
      <c r="A153" s="27"/>
      <c r="B153" s="27"/>
      <c r="C153" s="27"/>
      <c r="D153" s="27"/>
    </row>
    <row r="154" spans="1:4" x14ac:dyDescent="0.55000000000000004">
      <c r="A154" s="27"/>
      <c r="B154" s="27"/>
      <c r="C154" s="27"/>
      <c r="D154" s="27"/>
    </row>
    <row r="155" spans="1:4" x14ac:dyDescent="0.55000000000000004">
      <c r="A155" s="27"/>
      <c r="B155" s="27"/>
      <c r="C155" s="27"/>
      <c r="D155" s="27"/>
    </row>
    <row r="156" spans="1:4" x14ac:dyDescent="0.55000000000000004">
      <c r="A156" s="27"/>
      <c r="B156" s="27"/>
      <c r="C156" s="27"/>
      <c r="D156" s="27"/>
    </row>
    <row r="157" spans="1:4" x14ac:dyDescent="0.55000000000000004">
      <c r="A157" s="27"/>
      <c r="B157" s="27"/>
      <c r="C157" s="27"/>
      <c r="D157" s="27"/>
    </row>
    <row r="158" spans="1:4" x14ac:dyDescent="0.55000000000000004">
      <c r="A158" s="27"/>
      <c r="B158" s="27"/>
      <c r="C158" s="27"/>
      <c r="D158" s="27"/>
    </row>
    <row r="159" spans="1:4" x14ac:dyDescent="0.55000000000000004">
      <c r="A159" s="27"/>
      <c r="B159" s="27"/>
      <c r="C159" s="27"/>
      <c r="D159" s="27"/>
    </row>
    <row r="160" spans="1:4" x14ac:dyDescent="0.55000000000000004">
      <c r="A160" s="27"/>
      <c r="B160" s="27"/>
      <c r="C160" s="27"/>
      <c r="D160" s="27"/>
    </row>
    <row r="161" spans="1:4" x14ac:dyDescent="0.55000000000000004">
      <c r="A161" s="27"/>
      <c r="B161" s="27"/>
      <c r="C161" s="27"/>
      <c r="D161" s="27"/>
    </row>
    <row r="162" spans="1:4" x14ac:dyDescent="0.55000000000000004">
      <c r="A162" s="27"/>
      <c r="B162" s="27"/>
      <c r="C162" s="27"/>
      <c r="D162" s="27"/>
    </row>
    <row r="163" spans="1:4" x14ac:dyDescent="0.55000000000000004">
      <c r="A163" s="27"/>
      <c r="B163" s="27"/>
      <c r="C163" s="27"/>
      <c r="D163" s="27"/>
    </row>
    <row r="164" spans="1:4" x14ac:dyDescent="0.55000000000000004">
      <c r="A164" s="27"/>
      <c r="B164" s="27"/>
      <c r="C164" s="27"/>
      <c r="D164" s="27"/>
    </row>
    <row r="165" spans="1:4" x14ac:dyDescent="0.55000000000000004">
      <c r="A165" s="27"/>
      <c r="B165" s="27"/>
      <c r="C165" s="27"/>
      <c r="D165" s="27"/>
    </row>
    <row r="166" spans="1:4" x14ac:dyDescent="0.55000000000000004">
      <c r="A166" s="27"/>
      <c r="B166" s="27"/>
      <c r="C166" s="27"/>
      <c r="D166" s="27"/>
    </row>
    <row r="167" spans="1:4" x14ac:dyDescent="0.55000000000000004">
      <c r="A167" s="27"/>
      <c r="B167" s="27"/>
      <c r="C167" s="27"/>
      <c r="D167" s="27"/>
    </row>
    <row r="168" spans="1:4" x14ac:dyDescent="0.55000000000000004">
      <c r="A168" s="27"/>
      <c r="B168" s="27"/>
      <c r="C168" s="27"/>
      <c r="D168" s="27"/>
    </row>
    <row r="169" spans="1:4" x14ac:dyDescent="0.55000000000000004">
      <c r="A169" s="27"/>
      <c r="B169" s="27"/>
      <c r="C169" s="27"/>
      <c r="D169" s="27"/>
    </row>
    <row r="170" spans="1:4" x14ac:dyDescent="0.55000000000000004">
      <c r="A170" s="27"/>
      <c r="B170" s="27"/>
      <c r="C170" s="27"/>
      <c r="D170" s="27"/>
    </row>
    <row r="171" spans="1:4" x14ac:dyDescent="0.55000000000000004">
      <c r="A171" s="27"/>
      <c r="B171" s="27"/>
      <c r="C171" s="27"/>
      <c r="D171" s="27"/>
    </row>
    <row r="172" spans="1:4" x14ac:dyDescent="0.55000000000000004">
      <c r="A172" s="27"/>
      <c r="B172" s="27"/>
      <c r="C172" s="27"/>
      <c r="D172" s="27"/>
    </row>
    <row r="173" spans="1:4" x14ac:dyDescent="0.55000000000000004">
      <c r="A173" s="27"/>
      <c r="B173" s="27"/>
      <c r="C173" s="27"/>
      <c r="D173" s="27"/>
    </row>
    <row r="174" spans="1:4" x14ac:dyDescent="0.55000000000000004">
      <c r="A174" s="27"/>
      <c r="B174" s="27"/>
      <c r="C174" s="27"/>
      <c r="D174" s="27"/>
    </row>
    <row r="175" spans="1:4" x14ac:dyDescent="0.55000000000000004">
      <c r="A175" s="27"/>
      <c r="B175" s="27"/>
      <c r="C175" s="27"/>
      <c r="D175" s="27"/>
    </row>
    <row r="176" spans="1:4" x14ac:dyDescent="0.55000000000000004">
      <c r="A176" s="27"/>
      <c r="B176" s="27"/>
      <c r="C176" s="27"/>
      <c r="D176" s="27"/>
    </row>
    <row r="177" spans="1:4" x14ac:dyDescent="0.55000000000000004">
      <c r="A177" s="27"/>
      <c r="B177" s="27"/>
      <c r="C177" s="27"/>
      <c r="D177" s="27"/>
    </row>
    <row r="178" spans="1:4" x14ac:dyDescent="0.55000000000000004">
      <c r="A178" s="27"/>
      <c r="B178" s="27"/>
      <c r="C178" s="27"/>
      <c r="D178" s="27"/>
    </row>
    <row r="179" spans="1:4" x14ac:dyDescent="0.55000000000000004">
      <c r="A179" s="27"/>
      <c r="B179" s="27"/>
      <c r="C179" s="27"/>
      <c r="D179" s="27"/>
    </row>
    <row r="180" spans="1:4" x14ac:dyDescent="0.55000000000000004">
      <c r="A180" s="27"/>
      <c r="B180" s="27"/>
      <c r="C180" s="27"/>
      <c r="D180" s="27"/>
    </row>
    <row r="181" spans="1:4" x14ac:dyDescent="0.55000000000000004">
      <c r="A181" s="27"/>
      <c r="B181" s="27"/>
      <c r="C181" s="27"/>
      <c r="D181" s="27"/>
    </row>
    <row r="182" spans="1:4" x14ac:dyDescent="0.55000000000000004">
      <c r="A182" s="27"/>
      <c r="B182" s="27"/>
      <c r="C182" s="27"/>
      <c r="D182" s="27"/>
    </row>
    <row r="183" spans="1:4" x14ac:dyDescent="0.55000000000000004">
      <c r="A183" s="27"/>
      <c r="B183" s="27"/>
      <c r="C183" s="27"/>
      <c r="D183" s="27"/>
    </row>
    <row r="184" spans="1:4" x14ac:dyDescent="0.55000000000000004">
      <c r="A184" s="27"/>
      <c r="B184" s="27"/>
      <c r="C184" s="27"/>
      <c r="D184" s="27"/>
    </row>
    <row r="185" spans="1:4" x14ac:dyDescent="0.55000000000000004">
      <c r="A185" s="27"/>
      <c r="B185" s="27"/>
      <c r="C185" s="27"/>
      <c r="D185" s="27"/>
    </row>
    <row r="186" spans="1:4" x14ac:dyDescent="0.55000000000000004">
      <c r="A186" s="27"/>
      <c r="B186" s="27"/>
      <c r="C186" s="27"/>
      <c r="D186" s="27"/>
    </row>
    <row r="187" spans="1:4" x14ac:dyDescent="0.55000000000000004">
      <c r="A187" s="27"/>
      <c r="B187" s="27"/>
      <c r="C187" s="27"/>
      <c r="D187" s="27"/>
    </row>
    <row r="188" spans="1:4" x14ac:dyDescent="0.55000000000000004">
      <c r="A188" s="27"/>
      <c r="B188" s="27"/>
      <c r="C188" s="27"/>
      <c r="D188" s="27"/>
    </row>
    <row r="189" spans="1:4" x14ac:dyDescent="0.55000000000000004">
      <c r="A189" s="27"/>
      <c r="B189" s="27"/>
      <c r="C189" s="27"/>
      <c r="D189" s="27"/>
    </row>
    <row r="190" spans="1:4" x14ac:dyDescent="0.55000000000000004">
      <c r="A190" s="27"/>
      <c r="B190" s="27"/>
      <c r="C190" s="27"/>
      <c r="D190" s="27"/>
    </row>
    <row r="191" spans="1:4" x14ac:dyDescent="0.55000000000000004">
      <c r="A191" s="27"/>
      <c r="B191" s="27"/>
      <c r="C191" s="27"/>
      <c r="D191" s="27"/>
    </row>
    <row r="192" spans="1:4" x14ac:dyDescent="0.55000000000000004">
      <c r="A192" s="27"/>
      <c r="B192" s="27"/>
      <c r="C192" s="27"/>
      <c r="D192" s="27"/>
    </row>
    <row r="193" spans="1:4" x14ac:dyDescent="0.55000000000000004">
      <c r="A193" s="27"/>
      <c r="B193" s="27"/>
      <c r="C193" s="27"/>
      <c r="D193" s="27"/>
    </row>
    <row r="194" spans="1:4" x14ac:dyDescent="0.55000000000000004">
      <c r="A194" s="27"/>
      <c r="B194" s="27"/>
      <c r="C194" s="27"/>
      <c r="D194" s="27"/>
    </row>
    <row r="195" spans="1:4" x14ac:dyDescent="0.55000000000000004">
      <c r="A195" s="27"/>
      <c r="B195" s="27"/>
      <c r="C195" s="27"/>
      <c r="D195" s="27"/>
    </row>
    <row r="196" spans="1:4" x14ac:dyDescent="0.55000000000000004">
      <c r="A196" s="27"/>
      <c r="B196" s="27"/>
      <c r="C196" s="27"/>
      <c r="D196" s="27"/>
    </row>
    <row r="197" spans="1:4" x14ac:dyDescent="0.55000000000000004">
      <c r="A197" s="27"/>
      <c r="B197" s="27"/>
      <c r="C197" s="27"/>
      <c r="D197" s="27"/>
    </row>
    <row r="198" spans="1:4" x14ac:dyDescent="0.55000000000000004">
      <c r="A198" s="27"/>
      <c r="B198" s="27"/>
      <c r="C198" s="27"/>
      <c r="D198" s="27"/>
    </row>
    <row r="199" spans="1:4" x14ac:dyDescent="0.55000000000000004">
      <c r="A199" s="27"/>
      <c r="B199" s="27"/>
      <c r="C199" s="27"/>
      <c r="D199" s="27"/>
    </row>
    <row r="200" spans="1:4" x14ac:dyDescent="0.55000000000000004">
      <c r="A200" s="27"/>
      <c r="B200" s="27"/>
      <c r="C200" s="27"/>
      <c r="D200" s="27"/>
    </row>
    <row r="201" spans="1:4" x14ac:dyDescent="0.55000000000000004">
      <c r="A201" s="27"/>
      <c r="B201" s="27"/>
      <c r="C201" s="27"/>
      <c r="D201" s="27"/>
    </row>
    <row r="202" spans="1:4" x14ac:dyDescent="0.55000000000000004">
      <c r="A202" s="27"/>
      <c r="B202" s="27"/>
      <c r="C202" s="27"/>
      <c r="D202" s="27"/>
    </row>
    <row r="203" spans="1:4" x14ac:dyDescent="0.55000000000000004">
      <c r="A203" s="27"/>
      <c r="B203" s="27"/>
      <c r="C203" s="27"/>
      <c r="D203" s="27"/>
    </row>
    <row r="204" spans="1:4" x14ac:dyDescent="0.55000000000000004">
      <c r="A204" s="27"/>
      <c r="B204" s="27"/>
      <c r="C204" s="27"/>
      <c r="D204" s="27"/>
    </row>
    <row r="205" spans="1:4" x14ac:dyDescent="0.55000000000000004">
      <c r="A205" s="27"/>
      <c r="B205" s="27"/>
      <c r="C205" s="27"/>
      <c r="D205" s="27"/>
    </row>
    <row r="206" spans="1:4" x14ac:dyDescent="0.55000000000000004">
      <c r="A206" s="27"/>
      <c r="B206" s="27"/>
      <c r="C206" s="27"/>
      <c r="D206" s="27"/>
    </row>
    <row r="207" spans="1:4" x14ac:dyDescent="0.55000000000000004">
      <c r="A207" s="27"/>
      <c r="B207" s="27"/>
      <c r="C207" s="27"/>
      <c r="D207" s="27"/>
    </row>
    <row r="208" spans="1:4" x14ac:dyDescent="0.55000000000000004">
      <c r="A208" s="27"/>
      <c r="B208" s="27"/>
      <c r="C208" s="27"/>
      <c r="D208" s="27"/>
    </row>
    <row r="209" spans="1:4" x14ac:dyDescent="0.55000000000000004">
      <c r="A209" s="27"/>
      <c r="B209" s="27"/>
      <c r="C209" s="27"/>
      <c r="D209" s="27"/>
    </row>
    <row r="210" spans="1:4" x14ac:dyDescent="0.55000000000000004">
      <c r="A210" s="27"/>
      <c r="B210" s="27"/>
      <c r="C210" s="27"/>
      <c r="D210" s="27"/>
    </row>
    <row r="211" spans="1:4" x14ac:dyDescent="0.55000000000000004">
      <c r="A211" s="27"/>
      <c r="B211" s="27"/>
      <c r="C211" s="27"/>
      <c r="D211" s="27"/>
    </row>
    <row r="212" spans="1:4" x14ac:dyDescent="0.55000000000000004">
      <c r="A212" s="27"/>
      <c r="B212" s="27"/>
      <c r="C212" s="27"/>
      <c r="D212" s="27"/>
    </row>
    <row r="213" spans="1:4" x14ac:dyDescent="0.55000000000000004">
      <c r="A213" s="27"/>
      <c r="B213" s="27"/>
      <c r="C213" s="27"/>
      <c r="D213" s="27"/>
    </row>
    <row r="214" spans="1:4" x14ac:dyDescent="0.55000000000000004">
      <c r="A214" s="27"/>
      <c r="B214" s="27"/>
      <c r="C214" s="27"/>
      <c r="D214" s="27"/>
    </row>
    <row r="215" spans="1:4" x14ac:dyDescent="0.55000000000000004">
      <c r="A215" s="27"/>
      <c r="B215" s="27"/>
      <c r="C215" s="27"/>
      <c r="D215" s="27"/>
    </row>
    <row r="216" spans="1:4" x14ac:dyDescent="0.55000000000000004">
      <c r="A216" s="27"/>
      <c r="B216" s="27"/>
      <c r="C216" s="27"/>
      <c r="D216" s="27"/>
    </row>
    <row r="217" spans="1:4" x14ac:dyDescent="0.55000000000000004">
      <c r="A217" s="27"/>
      <c r="B217" s="27"/>
      <c r="C217" s="27"/>
      <c r="D217" s="27"/>
    </row>
    <row r="218" spans="1:4" x14ac:dyDescent="0.55000000000000004">
      <c r="A218" s="27"/>
      <c r="B218" s="27"/>
      <c r="C218" s="27"/>
      <c r="D218" s="27"/>
    </row>
    <row r="219" spans="1:4" x14ac:dyDescent="0.55000000000000004">
      <c r="A219" s="27"/>
      <c r="B219" s="27"/>
      <c r="C219" s="27"/>
      <c r="D219" s="27"/>
    </row>
    <row r="220" spans="1:4" x14ac:dyDescent="0.55000000000000004">
      <c r="A220" s="27"/>
      <c r="B220" s="27"/>
      <c r="C220" s="27"/>
      <c r="D220" s="27"/>
    </row>
    <row r="221" spans="1:4" x14ac:dyDescent="0.55000000000000004">
      <c r="A221" s="27"/>
      <c r="B221" s="27"/>
      <c r="C221" s="27"/>
      <c r="D221" s="27"/>
    </row>
    <row r="222" spans="1:4" x14ac:dyDescent="0.55000000000000004">
      <c r="A222" s="27"/>
      <c r="B222" s="27"/>
      <c r="C222" s="27"/>
      <c r="D222" s="27"/>
    </row>
    <row r="223" spans="1:4" x14ac:dyDescent="0.55000000000000004">
      <c r="A223" s="27"/>
      <c r="B223" s="27"/>
      <c r="C223" s="27"/>
      <c r="D223" s="27"/>
    </row>
    <row r="224" spans="1:4" x14ac:dyDescent="0.55000000000000004">
      <c r="A224" s="27"/>
      <c r="B224" s="27"/>
      <c r="C224" s="27"/>
      <c r="D224" s="27"/>
    </row>
    <row r="225" spans="1:4" x14ac:dyDescent="0.55000000000000004">
      <c r="A225" s="27"/>
      <c r="B225" s="27"/>
      <c r="C225" s="27"/>
      <c r="D225" s="27"/>
    </row>
    <row r="226" spans="1:4" x14ac:dyDescent="0.55000000000000004">
      <c r="A226" s="27"/>
      <c r="B226" s="27"/>
      <c r="C226" s="27"/>
      <c r="D226" s="27"/>
    </row>
    <row r="227" spans="1:4" x14ac:dyDescent="0.55000000000000004">
      <c r="A227" s="27"/>
      <c r="B227" s="27"/>
      <c r="C227" s="27"/>
      <c r="D227" s="27"/>
    </row>
    <row r="228" spans="1:4" x14ac:dyDescent="0.55000000000000004">
      <c r="A228" s="27"/>
      <c r="B228" s="27"/>
      <c r="C228" s="27"/>
      <c r="D228" s="27"/>
    </row>
    <row r="229" spans="1:4" x14ac:dyDescent="0.55000000000000004">
      <c r="A229" s="27"/>
      <c r="B229" s="27"/>
      <c r="C229" s="27"/>
      <c r="D229" s="27"/>
    </row>
    <row r="230" spans="1:4" x14ac:dyDescent="0.55000000000000004">
      <c r="A230" s="27"/>
      <c r="B230" s="27"/>
      <c r="C230" s="27"/>
      <c r="D230" s="27"/>
    </row>
    <row r="231" spans="1:4" x14ac:dyDescent="0.55000000000000004">
      <c r="A231" s="27"/>
      <c r="B231" s="27"/>
      <c r="C231" s="27"/>
      <c r="D231" s="27"/>
    </row>
    <row r="232" spans="1:4" x14ac:dyDescent="0.55000000000000004">
      <c r="A232" s="27"/>
      <c r="B232" s="27"/>
      <c r="C232" s="27"/>
      <c r="D232" s="27"/>
    </row>
    <row r="233" spans="1:4" x14ac:dyDescent="0.55000000000000004">
      <c r="A233" s="27"/>
      <c r="B233" s="27"/>
      <c r="C233" s="27"/>
      <c r="D233" s="27"/>
    </row>
    <row r="234" spans="1:4" x14ac:dyDescent="0.55000000000000004">
      <c r="A234" s="27"/>
      <c r="B234" s="27"/>
      <c r="C234" s="27"/>
      <c r="D234" s="27"/>
    </row>
    <row r="235" spans="1:4" x14ac:dyDescent="0.55000000000000004">
      <c r="A235" s="27"/>
      <c r="B235" s="27"/>
      <c r="C235" s="27"/>
      <c r="D235" s="27"/>
    </row>
    <row r="236" spans="1:4" x14ac:dyDescent="0.55000000000000004">
      <c r="A236" s="27"/>
      <c r="B236" s="27"/>
      <c r="C236" s="27"/>
      <c r="D236" s="27"/>
    </row>
    <row r="237" spans="1:4" x14ac:dyDescent="0.55000000000000004">
      <c r="A237" s="27"/>
      <c r="B237" s="27"/>
      <c r="C237" s="27"/>
      <c r="D237" s="27"/>
    </row>
    <row r="238" spans="1:4" x14ac:dyDescent="0.55000000000000004">
      <c r="A238" s="27"/>
      <c r="B238" s="27"/>
      <c r="C238" s="27"/>
      <c r="D238" s="27"/>
    </row>
    <row r="239" spans="1:4" x14ac:dyDescent="0.55000000000000004">
      <c r="A239" s="27"/>
      <c r="B239" s="27"/>
      <c r="C239" s="27"/>
      <c r="D239" s="27"/>
    </row>
    <row r="240" spans="1:4" x14ac:dyDescent="0.55000000000000004">
      <c r="A240" s="27"/>
      <c r="B240" s="27"/>
      <c r="C240" s="27"/>
      <c r="D240" s="27"/>
    </row>
    <row r="241" spans="1:4" x14ac:dyDescent="0.55000000000000004">
      <c r="A241" s="27"/>
      <c r="B241" s="27"/>
      <c r="C241" s="27"/>
      <c r="D241" s="27"/>
    </row>
    <row r="242" spans="1:4" x14ac:dyDescent="0.55000000000000004">
      <c r="A242" s="27"/>
      <c r="B242" s="27"/>
      <c r="C242" s="27"/>
      <c r="D242" s="27"/>
    </row>
    <row r="243" spans="1:4" x14ac:dyDescent="0.55000000000000004">
      <c r="A243" s="27"/>
      <c r="B243" s="27"/>
      <c r="C243" s="27"/>
      <c r="D243" s="27"/>
    </row>
    <row r="244" spans="1:4" x14ac:dyDescent="0.55000000000000004">
      <c r="A244" s="27"/>
      <c r="B244" s="27"/>
      <c r="C244" s="27"/>
      <c r="D244" s="27"/>
    </row>
    <row r="245" spans="1:4" x14ac:dyDescent="0.55000000000000004">
      <c r="A245" s="27"/>
      <c r="B245" s="27"/>
      <c r="C245" s="27"/>
      <c r="D245" s="27"/>
    </row>
    <row r="246" spans="1:4" x14ac:dyDescent="0.55000000000000004">
      <c r="A246" s="27"/>
      <c r="B246" s="27"/>
      <c r="C246" s="27"/>
      <c r="D246" s="27"/>
    </row>
    <row r="247" spans="1:4" x14ac:dyDescent="0.55000000000000004">
      <c r="A247" s="27"/>
      <c r="B247" s="27"/>
      <c r="C247" s="27"/>
      <c r="D247" s="27"/>
    </row>
    <row r="248" spans="1:4" x14ac:dyDescent="0.55000000000000004">
      <c r="A248" s="27"/>
      <c r="B248" s="27"/>
      <c r="C248" s="27"/>
      <c r="D248" s="27"/>
    </row>
    <row r="249" spans="1:4" x14ac:dyDescent="0.55000000000000004">
      <c r="A249" s="27"/>
      <c r="B249" s="27"/>
      <c r="C249" s="27"/>
      <c r="D249" s="27"/>
    </row>
    <row r="250" spans="1:4" x14ac:dyDescent="0.55000000000000004">
      <c r="A250" s="27"/>
      <c r="B250" s="27"/>
      <c r="C250" s="27"/>
      <c r="D250" s="27"/>
    </row>
    <row r="251" spans="1:4" x14ac:dyDescent="0.55000000000000004">
      <c r="A251" s="27"/>
      <c r="B251" s="27"/>
      <c r="C251" s="27"/>
      <c r="D251" s="27"/>
    </row>
    <row r="252" spans="1:4" x14ac:dyDescent="0.55000000000000004">
      <c r="A252" s="27"/>
      <c r="B252" s="27"/>
      <c r="C252" s="27"/>
      <c r="D252" s="27"/>
    </row>
    <row r="253" spans="1:4" x14ac:dyDescent="0.55000000000000004">
      <c r="A253" s="27"/>
      <c r="B253" s="27"/>
      <c r="C253" s="27"/>
      <c r="D253" s="27"/>
    </row>
    <row r="254" spans="1:4" x14ac:dyDescent="0.55000000000000004">
      <c r="A254" s="27"/>
      <c r="B254" s="27"/>
      <c r="C254" s="27"/>
      <c r="D254" s="27"/>
    </row>
    <row r="255" spans="1:4" x14ac:dyDescent="0.55000000000000004">
      <c r="A255" s="27"/>
      <c r="B255" s="27"/>
      <c r="C255" s="27"/>
      <c r="D255" s="27"/>
    </row>
    <row r="256" spans="1:4" x14ac:dyDescent="0.55000000000000004">
      <c r="A256" s="27"/>
      <c r="B256" s="27"/>
      <c r="C256" s="27"/>
      <c r="D256" s="27"/>
    </row>
    <row r="257" spans="1:4" x14ac:dyDescent="0.55000000000000004">
      <c r="A257" s="27"/>
      <c r="B257" s="27"/>
      <c r="C257" s="27"/>
      <c r="D257" s="27"/>
    </row>
    <row r="258" spans="1:4" x14ac:dyDescent="0.55000000000000004">
      <c r="A258" s="27"/>
      <c r="B258" s="27"/>
      <c r="C258" s="27"/>
      <c r="D258" s="27"/>
    </row>
    <row r="259" spans="1:4" x14ac:dyDescent="0.55000000000000004">
      <c r="A259" s="27"/>
      <c r="B259" s="27"/>
      <c r="C259" s="27"/>
      <c r="D259" s="27"/>
    </row>
    <row r="260" spans="1:4" x14ac:dyDescent="0.55000000000000004">
      <c r="A260" s="27"/>
      <c r="B260" s="27"/>
      <c r="C260" s="27"/>
      <c r="D260" s="27"/>
    </row>
    <row r="261" spans="1:4" x14ac:dyDescent="0.55000000000000004">
      <c r="A261" s="27"/>
      <c r="B261" s="27"/>
      <c r="C261" s="27"/>
      <c r="D261" s="27"/>
    </row>
    <row r="262" spans="1:4" x14ac:dyDescent="0.55000000000000004">
      <c r="A262" s="27"/>
      <c r="B262" s="27"/>
      <c r="C262" s="27"/>
      <c r="D262" s="27"/>
    </row>
    <row r="263" spans="1:4" x14ac:dyDescent="0.55000000000000004">
      <c r="A263" s="27"/>
      <c r="B263" s="27"/>
      <c r="C263" s="27"/>
      <c r="D263" s="27"/>
    </row>
    <row r="264" spans="1:4" x14ac:dyDescent="0.55000000000000004">
      <c r="A264" s="27"/>
      <c r="B264" s="27"/>
      <c r="C264" s="27"/>
      <c r="D264" s="27"/>
    </row>
    <row r="265" spans="1:4" x14ac:dyDescent="0.55000000000000004">
      <c r="A265" s="27"/>
      <c r="B265" s="27"/>
      <c r="C265" s="27"/>
      <c r="D265" s="27"/>
    </row>
    <row r="266" spans="1:4" x14ac:dyDescent="0.55000000000000004">
      <c r="A266" s="27"/>
      <c r="B266" s="27"/>
      <c r="C266" s="27"/>
      <c r="D266" s="27"/>
    </row>
    <row r="267" spans="1:4" x14ac:dyDescent="0.55000000000000004">
      <c r="A267" s="27"/>
      <c r="B267" s="27"/>
      <c r="C267" s="27"/>
      <c r="D267" s="27"/>
    </row>
    <row r="268" spans="1:4" x14ac:dyDescent="0.55000000000000004">
      <c r="A268" s="27"/>
      <c r="B268" s="27"/>
      <c r="C268" s="27"/>
      <c r="D268" s="27"/>
    </row>
    <row r="269" spans="1:4" x14ac:dyDescent="0.55000000000000004">
      <c r="A269" s="27"/>
      <c r="B269" s="27"/>
      <c r="C269" s="27"/>
      <c r="D269" s="27"/>
    </row>
    <row r="270" spans="1:4" x14ac:dyDescent="0.55000000000000004">
      <c r="A270" s="27"/>
      <c r="B270" s="27"/>
      <c r="C270" s="27"/>
      <c r="D270" s="27"/>
    </row>
    <row r="271" spans="1:4" x14ac:dyDescent="0.55000000000000004">
      <c r="A271" s="27"/>
      <c r="B271" s="27"/>
      <c r="C271" s="27"/>
      <c r="D271" s="27"/>
    </row>
    <row r="272" spans="1:4" x14ac:dyDescent="0.55000000000000004">
      <c r="A272" s="27"/>
      <c r="B272" s="27"/>
      <c r="C272" s="27"/>
      <c r="D272" s="27"/>
    </row>
    <row r="273" spans="1:4" x14ac:dyDescent="0.55000000000000004">
      <c r="A273" s="27"/>
      <c r="B273" s="27"/>
      <c r="C273" s="27"/>
      <c r="D273" s="27"/>
    </row>
    <row r="274" spans="1:4" x14ac:dyDescent="0.55000000000000004">
      <c r="A274" s="27"/>
      <c r="B274" s="27"/>
      <c r="C274" s="27"/>
      <c r="D274" s="27"/>
    </row>
    <row r="275" spans="1:4" x14ac:dyDescent="0.55000000000000004">
      <c r="A275" s="27"/>
      <c r="B275" s="27"/>
      <c r="C275" s="27"/>
      <c r="D275" s="27"/>
    </row>
    <row r="276" spans="1:4" x14ac:dyDescent="0.55000000000000004">
      <c r="A276" s="27"/>
      <c r="B276" s="27"/>
      <c r="C276" s="27"/>
      <c r="D276" s="27"/>
    </row>
    <row r="277" spans="1:4" x14ac:dyDescent="0.55000000000000004">
      <c r="A277" s="27"/>
      <c r="B277" s="27"/>
      <c r="C277" s="27"/>
      <c r="D277" s="27"/>
    </row>
    <row r="278" spans="1:4" x14ac:dyDescent="0.55000000000000004">
      <c r="A278" s="27"/>
      <c r="B278" s="27"/>
      <c r="C278" s="27"/>
      <c r="D278" s="27"/>
    </row>
    <row r="279" spans="1:4" x14ac:dyDescent="0.55000000000000004">
      <c r="A279" s="27"/>
      <c r="B279" s="27"/>
      <c r="C279" s="27"/>
      <c r="D279" s="27"/>
    </row>
    <row r="280" spans="1:4" x14ac:dyDescent="0.55000000000000004">
      <c r="A280" s="27"/>
      <c r="B280" s="27"/>
      <c r="C280" s="27"/>
      <c r="D280" s="27"/>
    </row>
    <row r="281" spans="1:4" x14ac:dyDescent="0.55000000000000004">
      <c r="A281" s="27"/>
      <c r="B281" s="27"/>
      <c r="C281" s="27"/>
      <c r="D281" s="27"/>
    </row>
    <row r="282" spans="1:4" x14ac:dyDescent="0.55000000000000004">
      <c r="A282" s="27"/>
      <c r="B282" s="27"/>
      <c r="C282" s="27"/>
      <c r="D282" s="27"/>
    </row>
    <row r="283" spans="1:4" x14ac:dyDescent="0.55000000000000004">
      <c r="A283" s="27"/>
      <c r="B283" s="27"/>
      <c r="C283" s="27"/>
      <c r="D283" s="27"/>
    </row>
    <row r="284" spans="1:4" x14ac:dyDescent="0.55000000000000004">
      <c r="A284" s="27"/>
      <c r="B284" s="27"/>
      <c r="C284" s="27"/>
      <c r="D284" s="27"/>
    </row>
    <row r="285" spans="1:4" x14ac:dyDescent="0.55000000000000004">
      <c r="A285" s="27"/>
      <c r="B285" s="27"/>
      <c r="C285" s="27"/>
      <c r="D285" s="27"/>
    </row>
    <row r="286" spans="1:4" x14ac:dyDescent="0.55000000000000004">
      <c r="A286" s="27"/>
      <c r="B286" s="27"/>
      <c r="C286" s="27"/>
      <c r="D286" s="27"/>
    </row>
    <row r="287" spans="1:4" x14ac:dyDescent="0.55000000000000004">
      <c r="A287" s="27"/>
      <c r="B287" s="27"/>
      <c r="C287" s="27"/>
      <c r="D287" s="27"/>
    </row>
    <row r="288" spans="1:4" x14ac:dyDescent="0.55000000000000004">
      <c r="A288" s="27"/>
      <c r="B288" s="27"/>
      <c r="C288" s="27"/>
      <c r="D288" s="27"/>
    </row>
    <row r="289" spans="1:4" x14ac:dyDescent="0.55000000000000004">
      <c r="A289" s="27"/>
      <c r="B289" s="27"/>
      <c r="C289" s="27"/>
      <c r="D289" s="27"/>
    </row>
    <row r="290" spans="1:4" x14ac:dyDescent="0.55000000000000004">
      <c r="A290" s="27"/>
      <c r="B290" s="27"/>
      <c r="C290" s="27"/>
      <c r="D290" s="27"/>
    </row>
    <row r="291" spans="1:4" x14ac:dyDescent="0.55000000000000004">
      <c r="A291" s="27"/>
      <c r="B291" s="27"/>
      <c r="C291" s="27"/>
      <c r="D291" s="27"/>
    </row>
    <row r="292" spans="1:4" x14ac:dyDescent="0.55000000000000004">
      <c r="A292" s="27"/>
      <c r="B292" s="27"/>
      <c r="C292" s="27"/>
      <c r="D292" s="27"/>
    </row>
    <row r="293" spans="1:4" x14ac:dyDescent="0.55000000000000004">
      <c r="A293" s="27"/>
      <c r="B293" s="27"/>
      <c r="C293" s="27"/>
      <c r="D293" s="27"/>
    </row>
    <row r="294" spans="1:4" x14ac:dyDescent="0.55000000000000004">
      <c r="A294" s="27"/>
      <c r="B294" s="27"/>
      <c r="C294" s="27"/>
      <c r="D294" s="27"/>
    </row>
    <row r="295" spans="1:4" x14ac:dyDescent="0.55000000000000004">
      <c r="A295" s="27"/>
      <c r="B295" s="27"/>
      <c r="C295" s="27"/>
      <c r="D295" s="27"/>
    </row>
    <row r="296" spans="1:4" x14ac:dyDescent="0.55000000000000004">
      <c r="A296" s="27"/>
      <c r="B296" s="27"/>
      <c r="C296" s="27"/>
      <c r="D296" s="27"/>
    </row>
    <row r="297" spans="1:4" x14ac:dyDescent="0.55000000000000004">
      <c r="A297" s="27"/>
      <c r="B297" s="27"/>
      <c r="C297" s="27"/>
      <c r="D297" s="27"/>
    </row>
    <row r="298" spans="1:4" x14ac:dyDescent="0.55000000000000004">
      <c r="A298" s="27"/>
      <c r="B298" s="27"/>
      <c r="C298" s="27"/>
      <c r="D298" s="27"/>
    </row>
    <row r="299" spans="1:4" x14ac:dyDescent="0.55000000000000004">
      <c r="A299" s="27"/>
      <c r="B299" s="27"/>
      <c r="C299" s="27"/>
      <c r="D299" s="27"/>
    </row>
    <row r="300" spans="1:4" x14ac:dyDescent="0.55000000000000004">
      <c r="A300" s="27"/>
      <c r="B300" s="27"/>
      <c r="C300" s="27"/>
      <c r="D300" s="27"/>
    </row>
    <row r="301" spans="1:4" x14ac:dyDescent="0.55000000000000004">
      <c r="A301" s="27"/>
      <c r="B301" s="27"/>
      <c r="C301" s="27"/>
      <c r="D301" s="27"/>
    </row>
    <row r="302" spans="1:4" x14ac:dyDescent="0.55000000000000004">
      <c r="A302" s="27"/>
      <c r="B302" s="27"/>
      <c r="C302" s="27"/>
      <c r="D302" s="27"/>
    </row>
    <row r="303" spans="1:4" x14ac:dyDescent="0.55000000000000004">
      <c r="A303" s="27"/>
      <c r="B303" s="27"/>
      <c r="C303" s="27"/>
      <c r="D303" s="27"/>
    </row>
    <row r="304" spans="1:4" x14ac:dyDescent="0.55000000000000004">
      <c r="A304" s="27"/>
      <c r="B304" s="27"/>
      <c r="C304" s="27"/>
      <c r="D304" s="27"/>
    </row>
    <row r="305" spans="1:4" x14ac:dyDescent="0.55000000000000004">
      <c r="A305" s="27"/>
      <c r="B305" s="27"/>
      <c r="C305" s="27"/>
      <c r="D305" s="27"/>
    </row>
    <row r="306" spans="1:4" x14ac:dyDescent="0.55000000000000004">
      <c r="A306" s="27"/>
      <c r="B306" s="27"/>
      <c r="C306" s="27"/>
      <c r="D306" s="27"/>
    </row>
    <row r="307" spans="1:4" x14ac:dyDescent="0.55000000000000004">
      <c r="A307" s="27"/>
      <c r="B307" s="27"/>
      <c r="C307" s="27"/>
      <c r="D307" s="27"/>
    </row>
    <row r="308" spans="1:4" x14ac:dyDescent="0.55000000000000004">
      <c r="A308" s="27"/>
      <c r="B308" s="27"/>
      <c r="C308" s="27"/>
      <c r="D308" s="27"/>
    </row>
    <row r="309" spans="1:4" x14ac:dyDescent="0.55000000000000004">
      <c r="A309" s="27"/>
      <c r="B309" s="27"/>
      <c r="C309" s="27"/>
      <c r="D309" s="27"/>
    </row>
    <row r="310" spans="1:4" x14ac:dyDescent="0.55000000000000004">
      <c r="A310" s="27"/>
      <c r="B310" s="27"/>
      <c r="C310" s="27"/>
      <c r="D310" s="27"/>
    </row>
    <row r="311" spans="1:4" x14ac:dyDescent="0.55000000000000004">
      <c r="A311" s="27"/>
      <c r="B311" s="27"/>
      <c r="C311" s="27"/>
      <c r="D311" s="27"/>
    </row>
    <row r="312" spans="1:4" x14ac:dyDescent="0.55000000000000004">
      <c r="A312" s="27"/>
      <c r="B312" s="27"/>
      <c r="C312" s="27"/>
      <c r="D312" s="27"/>
    </row>
    <row r="313" spans="1:4" x14ac:dyDescent="0.55000000000000004">
      <c r="A313" s="27"/>
      <c r="B313" s="27"/>
      <c r="C313" s="27"/>
      <c r="D313" s="27"/>
    </row>
    <row r="314" spans="1:4" x14ac:dyDescent="0.55000000000000004">
      <c r="A314" s="27"/>
      <c r="B314" s="27"/>
      <c r="C314" s="27"/>
      <c r="D314" s="27"/>
    </row>
    <row r="315" spans="1:4" x14ac:dyDescent="0.55000000000000004">
      <c r="A315" s="27"/>
      <c r="B315" s="27"/>
      <c r="C315" s="27"/>
      <c r="D315" s="27"/>
    </row>
    <row r="316" spans="1:4" x14ac:dyDescent="0.55000000000000004">
      <c r="A316" s="27"/>
      <c r="B316" s="27"/>
      <c r="C316" s="27"/>
      <c r="D316" s="27"/>
    </row>
    <row r="317" spans="1:4" x14ac:dyDescent="0.55000000000000004">
      <c r="A317" s="27"/>
      <c r="B317" s="27"/>
      <c r="C317" s="27"/>
      <c r="D317" s="27"/>
    </row>
    <row r="318" spans="1:4" x14ac:dyDescent="0.55000000000000004">
      <c r="A318" s="27"/>
      <c r="B318" s="27"/>
      <c r="C318" s="27"/>
      <c r="D318" s="27"/>
    </row>
    <row r="319" spans="1:4" x14ac:dyDescent="0.55000000000000004">
      <c r="A319" s="27"/>
      <c r="B319" s="27"/>
      <c r="C319" s="27"/>
      <c r="D319" s="27"/>
    </row>
    <row r="320" spans="1:4" x14ac:dyDescent="0.55000000000000004">
      <c r="A320" s="27"/>
      <c r="B320" s="27"/>
      <c r="C320" s="27"/>
      <c r="D320" s="27"/>
    </row>
    <row r="321" spans="1:4" x14ac:dyDescent="0.55000000000000004">
      <c r="A321" s="27"/>
      <c r="B321" s="27"/>
      <c r="C321" s="27"/>
      <c r="D321" s="27"/>
    </row>
    <row r="322" spans="1:4" x14ac:dyDescent="0.55000000000000004">
      <c r="A322" s="27"/>
      <c r="B322" s="27"/>
      <c r="C322" s="27"/>
      <c r="D322" s="27"/>
    </row>
    <row r="323" spans="1:4" x14ac:dyDescent="0.55000000000000004">
      <c r="A323" s="27"/>
      <c r="B323" s="27"/>
      <c r="C323" s="27"/>
      <c r="D323" s="27"/>
    </row>
    <row r="324" spans="1:4" x14ac:dyDescent="0.55000000000000004">
      <c r="A324" s="27"/>
      <c r="B324" s="27"/>
      <c r="C324" s="27"/>
      <c r="D324" s="27"/>
    </row>
    <row r="325" spans="1:4" x14ac:dyDescent="0.55000000000000004">
      <c r="A325" s="27"/>
      <c r="B325" s="27"/>
      <c r="C325" s="27"/>
      <c r="D325" s="27"/>
    </row>
    <row r="326" spans="1:4" x14ac:dyDescent="0.55000000000000004">
      <c r="A326" s="27"/>
      <c r="B326" s="27"/>
      <c r="C326" s="27"/>
      <c r="D326" s="27"/>
    </row>
    <row r="327" spans="1:4" x14ac:dyDescent="0.55000000000000004">
      <c r="A327" s="27"/>
      <c r="B327" s="27"/>
      <c r="C327" s="27"/>
      <c r="D327" s="27"/>
    </row>
    <row r="328" spans="1:4" x14ac:dyDescent="0.55000000000000004">
      <c r="A328" s="27"/>
      <c r="B328" s="27"/>
      <c r="C328" s="27"/>
      <c r="D328" s="27"/>
    </row>
    <row r="329" spans="1:4" x14ac:dyDescent="0.55000000000000004">
      <c r="A329" s="27"/>
      <c r="B329" s="27"/>
      <c r="C329" s="27"/>
      <c r="D329" s="27"/>
    </row>
    <row r="330" spans="1:4" x14ac:dyDescent="0.55000000000000004">
      <c r="A330" s="27"/>
      <c r="B330" s="27"/>
      <c r="C330" s="27"/>
      <c r="D330" s="27"/>
    </row>
    <row r="331" spans="1:4" x14ac:dyDescent="0.55000000000000004">
      <c r="A331" s="27"/>
      <c r="B331" s="27"/>
      <c r="C331" s="27"/>
      <c r="D331" s="27"/>
    </row>
    <row r="332" spans="1:4" x14ac:dyDescent="0.55000000000000004">
      <c r="A332" s="27"/>
      <c r="B332" s="27"/>
      <c r="C332" s="27"/>
      <c r="D332" s="27"/>
    </row>
    <row r="333" spans="1:4" x14ac:dyDescent="0.55000000000000004">
      <c r="A333" s="27"/>
      <c r="B333" s="27"/>
      <c r="C333" s="27"/>
      <c r="D333" s="27"/>
    </row>
    <row r="334" spans="1:4" x14ac:dyDescent="0.55000000000000004">
      <c r="A334" s="27"/>
      <c r="B334" s="27"/>
      <c r="C334" s="27"/>
      <c r="D334" s="27"/>
    </row>
    <row r="335" spans="1:4" x14ac:dyDescent="0.55000000000000004">
      <c r="A335" s="27"/>
      <c r="B335" s="27"/>
      <c r="C335" s="27"/>
      <c r="D335" s="27"/>
    </row>
    <row r="336" spans="1:4" x14ac:dyDescent="0.55000000000000004">
      <c r="A336" s="27"/>
      <c r="B336" s="27"/>
      <c r="C336" s="27"/>
      <c r="D336" s="27"/>
    </row>
    <row r="337" spans="1:4" x14ac:dyDescent="0.55000000000000004">
      <c r="A337" s="27"/>
      <c r="B337" s="27"/>
      <c r="C337" s="27"/>
      <c r="D337" s="27"/>
    </row>
    <row r="338" spans="1:4" x14ac:dyDescent="0.55000000000000004">
      <c r="A338" s="27"/>
      <c r="B338" s="27"/>
      <c r="C338" s="27"/>
      <c r="D338" s="27"/>
    </row>
    <row r="339" spans="1:4" x14ac:dyDescent="0.55000000000000004">
      <c r="A339" s="27"/>
      <c r="B339" s="27"/>
      <c r="C339" s="27"/>
      <c r="D339" s="27"/>
    </row>
    <row r="340" spans="1:4" x14ac:dyDescent="0.55000000000000004">
      <c r="A340" s="27"/>
      <c r="B340" s="27"/>
      <c r="C340" s="27"/>
      <c r="D340" s="27"/>
    </row>
    <row r="341" spans="1:4" x14ac:dyDescent="0.55000000000000004">
      <c r="A341" s="27"/>
      <c r="B341" s="27"/>
      <c r="C341" s="27"/>
      <c r="D341" s="27"/>
    </row>
    <row r="342" spans="1:4" x14ac:dyDescent="0.55000000000000004">
      <c r="A342" s="27"/>
      <c r="B342" s="27"/>
      <c r="C342" s="27"/>
      <c r="D342" s="27"/>
    </row>
    <row r="343" spans="1:4" x14ac:dyDescent="0.55000000000000004">
      <c r="A343" s="27"/>
      <c r="B343" s="27"/>
      <c r="C343" s="27"/>
      <c r="D343" s="27"/>
    </row>
    <row r="344" spans="1:4" x14ac:dyDescent="0.55000000000000004">
      <c r="A344" s="27"/>
      <c r="B344" s="27"/>
      <c r="C344" s="27"/>
      <c r="D344" s="27"/>
    </row>
    <row r="345" spans="1:4" x14ac:dyDescent="0.55000000000000004">
      <c r="A345" s="27"/>
      <c r="B345" s="27"/>
      <c r="C345" s="27"/>
      <c r="D345" s="27"/>
    </row>
    <row r="346" spans="1:4" x14ac:dyDescent="0.55000000000000004">
      <c r="A346" s="27"/>
      <c r="B346" s="27"/>
      <c r="C346" s="27"/>
      <c r="D346" s="27"/>
    </row>
    <row r="347" spans="1:4" x14ac:dyDescent="0.55000000000000004">
      <c r="A347" s="27"/>
      <c r="B347" s="27"/>
      <c r="C347" s="27"/>
      <c r="D347" s="27"/>
    </row>
    <row r="348" spans="1:4" x14ac:dyDescent="0.55000000000000004">
      <c r="A348" s="27"/>
      <c r="B348" s="27"/>
      <c r="C348" s="27"/>
      <c r="D348" s="27"/>
    </row>
    <row r="349" spans="1:4" x14ac:dyDescent="0.55000000000000004">
      <c r="A349" s="27"/>
      <c r="B349" s="27"/>
      <c r="C349" s="27"/>
      <c r="D349" s="27"/>
    </row>
    <row r="350" spans="1:4" x14ac:dyDescent="0.55000000000000004">
      <c r="A350" s="27"/>
      <c r="B350" s="27"/>
      <c r="C350" s="27"/>
      <c r="D350" s="27"/>
    </row>
    <row r="351" spans="1:4" x14ac:dyDescent="0.55000000000000004">
      <c r="A351" s="27"/>
      <c r="B351" s="27"/>
      <c r="C351" s="27"/>
      <c r="D351" s="27"/>
    </row>
    <row r="352" spans="1:4" x14ac:dyDescent="0.55000000000000004">
      <c r="A352" s="27"/>
      <c r="B352" s="27"/>
      <c r="C352" s="27"/>
      <c r="D352" s="27"/>
    </row>
    <row r="353" spans="1:4" x14ac:dyDescent="0.55000000000000004">
      <c r="A353" s="27"/>
      <c r="B353" s="27"/>
      <c r="C353" s="27"/>
      <c r="D353" s="27"/>
    </row>
    <row r="354" spans="1:4" x14ac:dyDescent="0.55000000000000004">
      <c r="A354" s="27"/>
      <c r="B354" s="27"/>
      <c r="C354" s="27"/>
      <c r="D354" s="27"/>
    </row>
    <row r="355" spans="1:4" x14ac:dyDescent="0.55000000000000004">
      <c r="A355" s="27"/>
      <c r="B355" s="27"/>
      <c r="C355" s="27"/>
      <c r="D355" s="27"/>
    </row>
    <row r="356" spans="1:4" x14ac:dyDescent="0.55000000000000004">
      <c r="A356" s="27"/>
      <c r="B356" s="27"/>
      <c r="C356" s="27"/>
      <c r="D356" s="27"/>
    </row>
    <row r="357" spans="1:4" x14ac:dyDescent="0.55000000000000004">
      <c r="A357" s="27"/>
      <c r="B357" s="27"/>
      <c r="C357" s="27"/>
      <c r="D357" s="27"/>
    </row>
    <row r="358" spans="1:4" x14ac:dyDescent="0.55000000000000004">
      <c r="A358" s="27"/>
      <c r="B358" s="27"/>
      <c r="C358" s="27"/>
      <c r="D358" s="27"/>
    </row>
    <row r="359" spans="1:4" x14ac:dyDescent="0.55000000000000004">
      <c r="A359" s="27"/>
      <c r="B359" s="27"/>
      <c r="C359" s="27"/>
      <c r="D359" s="27"/>
    </row>
    <row r="360" spans="1:4" x14ac:dyDescent="0.55000000000000004">
      <c r="A360" s="27"/>
      <c r="B360" s="27"/>
      <c r="C360" s="27"/>
      <c r="D360" s="27"/>
    </row>
    <row r="361" spans="1:4" x14ac:dyDescent="0.55000000000000004">
      <c r="A361" s="27"/>
      <c r="B361" s="27"/>
      <c r="C361" s="27"/>
      <c r="D361" s="27"/>
    </row>
    <row r="362" spans="1:4" x14ac:dyDescent="0.55000000000000004">
      <c r="A362" s="27"/>
      <c r="B362" s="27"/>
      <c r="C362" s="27"/>
      <c r="D362" s="27"/>
    </row>
    <row r="363" spans="1:4" x14ac:dyDescent="0.55000000000000004">
      <c r="A363" s="27"/>
      <c r="B363" s="27"/>
      <c r="C363" s="27"/>
      <c r="D363" s="27"/>
    </row>
    <row r="364" spans="1:4" x14ac:dyDescent="0.55000000000000004">
      <c r="A364" s="27"/>
      <c r="B364" s="27"/>
      <c r="C364" s="27"/>
      <c r="D364" s="27"/>
    </row>
    <row r="365" spans="1:4" x14ac:dyDescent="0.55000000000000004">
      <c r="A365" s="27"/>
      <c r="B365" s="27"/>
      <c r="C365" s="27"/>
      <c r="D365" s="27"/>
    </row>
    <row r="366" spans="1:4" x14ac:dyDescent="0.55000000000000004">
      <c r="A366" s="27"/>
      <c r="B366" s="27"/>
      <c r="C366" s="27"/>
      <c r="D366" s="27"/>
    </row>
    <row r="367" spans="1:4" x14ac:dyDescent="0.55000000000000004">
      <c r="A367" s="27"/>
      <c r="B367" s="27"/>
      <c r="C367" s="27"/>
      <c r="D367" s="27"/>
    </row>
    <row r="368" spans="1:4" x14ac:dyDescent="0.55000000000000004">
      <c r="A368" s="27"/>
      <c r="B368" s="27"/>
      <c r="C368" s="27"/>
      <c r="D368" s="27"/>
    </row>
    <row r="369" spans="1:4" x14ac:dyDescent="0.55000000000000004">
      <c r="A369" s="27"/>
      <c r="B369" s="27"/>
      <c r="C369" s="27"/>
      <c r="D369" s="27"/>
    </row>
    <row r="370" spans="1:4" x14ac:dyDescent="0.55000000000000004">
      <c r="A370" s="27"/>
      <c r="B370" s="27"/>
      <c r="C370" s="27"/>
      <c r="D370" s="27"/>
    </row>
    <row r="371" spans="1:4" x14ac:dyDescent="0.55000000000000004">
      <c r="A371" s="27"/>
      <c r="B371" s="27"/>
      <c r="C371" s="27"/>
      <c r="D371" s="27"/>
    </row>
    <row r="372" spans="1:4" x14ac:dyDescent="0.55000000000000004">
      <c r="A372" s="27"/>
      <c r="B372" s="27"/>
      <c r="C372" s="27"/>
      <c r="D372" s="27"/>
    </row>
    <row r="373" spans="1:4" x14ac:dyDescent="0.55000000000000004">
      <c r="A373" s="27"/>
      <c r="B373" s="27"/>
      <c r="C373" s="27"/>
      <c r="D373" s="27"/>
    </row>
    <row r="374" spans="1:4" x14ac:dyDescent="0.55000000000000004">
      <c r="A374" s="27"/>
      <c r="B374" s="27"/>
      <c r="C374" s="27"/>
      <c r="D374" s="27"/>
    </row>
    <row r="375" spans="1:4" x14ac:dyDescent="0.55000000000000004">
      <c r="A375" s="27"/>
      <c r="B375" s="27"/>
      <c r="C375" s="27"/>
      <c r="D375" s="27"/>
    </row>
    <row r="376" spans="1:4" x14ac:dyDescent="0.55000000000000004">
      <c r="A376" s="27"/>
      <c r="B376" s="27"/>
      <c r="C376" s="27"/>
      <c r="D376" s="27"/>
    </row>
    <row r="377" spans="1:4" x14ac:dyDescent="0.55000000000000004">
      <c r="A377" s="27"/>
      <c r="B377" s="27"/>
      <c r="C377" s="27"/>
      <c r="D377" s="27"/>
    </row>
    <row r="378" spans="1:4" x14ac:dyDescent="0.55000000000000004">
      <c r="A378" s="27"/>
      <c r="B378" s="27"/>
      <c r="C378" s="27"/>
      <c r="D378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workbookViewId="0"/>
  </sheetViews>
  <sheetFormatPr defaultRowHeight="14.4" x14ac:dyDescent="0.55000000000000004"/>
  <sheetData>
    <row r="1" spans="1:9" x14ac:dyDescent="0.55000000000000004">
      <c r="A1" t="s">
        <v>53</v>
      </c>
    </row>
    <row r="2" spans="1:9" ht="14.7" thickBot="1" x14ac:dyDescent="0.6"/>
    <row r="3" spans="1:9" x14ac:dyDescent="0.55000000000000004">
      <c r="A3" s="28" t="s">
        <v>54</v>
      </c>
      <c r="B3" s="28"/>
    </row>
    <row r="4" spans="1:9" x14ac:dyDescent="0.55000000000000004">
      <c r="A4" s="14" t="s">
        <v>55</v>
      </c>
      <c r="B4" s="14">
        <v>0.84352366308332094</v>
      </c>
    </row>
    <row r="5" spans="1:9" x14ac:dyDescent="0.55000000000000004">
      <c r="A5" s="14" t="s">
        <v>56</v>
      </c>
      <c r="B5" s="14">
        <v>0.71153217018150394</v>
      </c>
    </row>
    <row r="6" spans="1:9" x14ac:dyDescent="0.55000000000000004">
      <c r="A6" s="14" t="s">
        <v>57</v>
      </c>
      <c r="B6" s="14">
        <v>0.6918639090575156</v>
      </c>
    </row>
    <row r="7" spans="1:9" x14ac:dyDescent="0.55000000000000004">
      <c r="A7" s="14" t="s">
        <v>58</v>
      </c>
      <c r="B7" s="14">
        <v>9.8037020525068144E-2</v>
      </c>
    </row>
    <row r="8" spans="1:9" ht="14.7" thickBot="1" x14ac:dyDescent="0.6">
      <c r="A8" s="15" t="s">
        <v>59</v>
      </c>
      <c r="B8" s="15">
        <v>48</v>
      </c>
    </row>
    <row r="10" spans="1:9" ht="14.7" thickBot="1" x14ac:dyDescent="0.6">
      <c r="A10" t="s">
        <v>60</v>
      </c>
    </row>
    <row r="11" spans="1:9" x14ac:dyDescent="0.55000000000000004">
      <c r="A11" s="13"/>
      <c r="B11" s="13" t="s">
        <v>65</v>
      </c>
      <c r="C11" s="13" t="s">
        <v>66</v>
      </c>
      <c r="D11" s="13" t="s">
        <v>67</v>
      </c>
      <c r="E11" s="13" t="s">
        <v>68</v>
      </c>
      <c r="F11" s="13" t="s">
        <v>69</v>
      </c>
    </row>
    <row r="12" spans="1:9" x14ac:dyDescent="0.55000000000000004">
      <c r="A12" s="14" t="s">
        <v>61</v>
      </c>
      <c r="B12" s="14">
        <v>3</v>
      </c>
      <c r="C12" s="14">
        <v>1.0431098288065708</v>
      </c>
      <c r="D12" s="14">
        <v>0.34770327626885694</v>
      </c>
      <c r="E12" s="14">
        <v>36.17666888272521</v>
      </c>
      <c r="F12" s="14">
        <v>6.067058974949437E-12</v>
      </c>
    </row>
    <row r="13" spans="1:9" x14ac:dyDescent="0.55000000000000004">
      <c r="A13" s="14" t="s">
        <v>62</v>
      </c>
      <c r="B13" s="14">
        <v>44</v>
      </c>
      <c r="C13" s="14">
        <v>0.42289532531103591</v>
      </c>
      <c r="D13" s="14">
        <v>9.6112573934326335E-3</v>
      </c>
      <c r="E13" s="14"/>
      <c r="F13" s="14"/>
    </row>
    <row r="14" spans="1:9" ht="14.7" thickBot="1" x14ac:dyDescent="0.6">
      <c r="A14" s="15" t="s">
        <v>63</v>
      </c>
      <c r="B14" s="15">
        <v>47</v>
      </c>
      <c r="C14" s="15">
        <v>1.4660051541176067</v>
      </c>
      <c r="D14" s="15"/>
      <c r="E14" s="15"/>
      <c r="F14" s="15"/>
    </row>
    <row r="15" spans="1:9" ht="14.7" thickBot="1" x14ac:dyDescent="0.6"/>
    <row r="16" spans="1:9" x14ac:dyDescent="0.55000000000000004">
      <c r="A16" s="13"/>
      <c r="B16" s="13" t="s">
        <v>70</v>
      </c>
      <c r="C16" s="13" t="s">
        <v>58</v>
      </c>
      <c r="D16" s="13" t="s">
        <v>71</v>
      </c>
      <c r="E16" s="13" t="s">
        <v>72</v>
      </c>
      <c r="F16" s="13" t="s">
        <v>73</v>
      </c>
      <c r="G16" s="13" t="s">
        <v>74</v>
      </c>
      <c r="H16" s="13" t="s">
        <v>75</v>
      </c>
      <c r="I16" s="13" t="s">
        <v>76</v>
      </c>
    </row>
    <row r="17" spans="1:9" x14ac:dyDescent="0.55000000000000004">
      <c r="A17" s="14" t="s">
        <v>64</v>
      </c>
      <c r="B17" s="74">
        <v>2.0285823724882102</v>
      </c>
      <c r="C17" s="14">
        <v>0.10903920845413964</v>
      </c>
      <c r="D17" s="14">
        <v>18.604155342354705</v>
      </c>
      <c r="E17" s="14">
        <v>1.7876008537778972E-22</v>
      </c>
      <c r="F17" s="14">
        <v>1.8088282874267227</v>
      </c>
      <c r="G17" s="14">
        <v>2.2483364575496978</v>
      </c>
      <c r="H17" s="14">
        <v>1.8088282874267227</v>
      </c>
      <c r="I17" s="14">
        <v>2.2483364575496978</v>
      </c>
    </row>
    <row r="18" spans="1:9" x14ac:dyDescent="0.55000000000000004">
      <c r="A18" s="14" t="s">
        <v>2</v>
      </c>
      <c r="B18" s="14">
        <v>-5.2952286596306568E-2</v>
      </c>
      <c r="C18" s="14">
        <v>1.6740360526013572E-2</v>
      </c>
      <c r="D18" s="14">
        <v>-3.1631509078924385</v>
      </c>
      <c r="E18" s="14">
        <v>2.8278473626876127E-3</v>
      </c>
      <c r="F18" s="14">
        <v>-8.6690266384932685E-2</v>
      </c>
      <c r="G18" s="14">
        <v>-1.9214306807680444E-2</v>
      </c>
      <c r="H18" s="14">
        <v>-8.6690266384932685E-2</v>
      </c>
      <c r="I18" s="14">
        <v>-1.9214306807680444E-2</v>
      </c>
    </row>
    <row r="19" spans="1:9" x14ac:dyDescent="0.55000000000000004">
      <c r="A19" s="14" t="s">
        <v>49</v>
      </c>
      <c r="B19" s="14">
        <v>5.8146702395820296E-3</v>
      </c>
      <c r="C19" s="14">
        <v>8.9780871114704896E-4</v>
      </c>
      <c r="D19" s="14">
        <v>6.4765135015822599</v>
      </c>
      <c r="E19" s="14">
        <v>6.7170787218220868E-8</v>
      </c>
      <c r="F19" s="14">
        <v>4.0052556750831188E-3</v>
      </c>
      <c r="G19" s="14">
        <v>7.6240848040809404E-3</v>
      </c>
      <c r="H19" s="14">
        <v>4.0052556750831188E-3</v>
      </c>
      <c r="I19" s="14">
        <v>7.6240848040809404E-3</v>
      </c>
    </row>
    <row r="20" spans="1:9" ht="14.7" thickBot="1" x14ac:dyDescent="0.6">
      <c r="A20" s="15" t="s">
        <v>42</v>
      </c>
      <c r="B20" s="15">
        <v>7.5663358430889448E-6</v>
      </c>
      <c r="C20" s="15">
        <v>2.0338518454691591E-6</v>
      </c>
      <c r="D20" s="15">
        <v>3.7202001020598328</v>
      </c>
      <c r="E20" s="15">
        <v>5.6113732699765158E-4</v>
      </c>
      <c r="F20" s="15">
        <v>3.4673767825077911E-6</v>
      </c>
      <c r="G20" s="15">
        <v>1.1665294903670099E-5</v>
      </c>
      <c r="H20" s="15">
        <v>3.4673767825077911E-6</v>
      </c>
      <c r="I20" s="15">
        <v>1.1665294903670099E-5</v>
      </c>
    </row>
    <row r="24" spans="1:9" x14ac:dyDescent="0.55000000000000004">
      <c r="A24" t="s">
        <v>77</v>
      </c>
    </row>
    <row r="25" spans="1:9" ht="14.7" thickBot="1" x14ac:dyDescent="0.6"/>
    <row r="26" spans="1:9" x14ac:dyDescent="0.55000000000000004">
      <c r="A26" s="13" t="s">
        <v>78</v>
      </c>
      <c r="B26" s="13" t="s">
        <v>79</v>
      </c>
      <c r="C26" s="13" t="s">
        <v>80</v>
      </c>
    </row>
    <row r="27" spans="1:9" x14ac:dyDescent="0.55000000000000004">
      <c r="A27" s="14">
        <v>1</v>
      </c>
      <c r="B27" s="14">
        <v>2.8729672964156707</v>
      </c>
      <c r="C27" s="14">
        <v>2.5209187082005702E-2</v>
      </c>
    </row>
    <row r="28" spans="1:9" x14ac:dyDescent="0.55000000000000004">
      <c r="A28" s="14">
        <v>2</v>
      </c>
      <c r="B28" s="14">
        <v>3.1212939721193953</v>
      </c>
      <c r="C28" s="14">
        <v>9.2223784876909409E-2</v>
      </c>
    </row>
    <row r="29" spans="1:9" x14ac:dyDescent="0.55000000000000004">
      <c r="A29" s="14">
        <v>3</v>
      </c>
      <c r="B29" s="14">
        <v>2.658589921788912</v>
      </c>
      <c r="C29" s="14">
        <v>0.10333791663161707</v>
      </c>
    </row>
    <row r="30" spans="1:9" x14ac:dyDescent="0.55000000000000004">
      <c r="A30" s="14">
        <v>4</v>
      </c>
      <c r="B30" s="14">
        <v>3.3026071246287003</v>
      </c>
      <c r="C30" s="14">
        <v>-8.3614084905820896E-3</v>
      </c>
    </row>
    <row r="31" spans="1:9" x14ac:dyDescent="0.55000000000000004">
      <c r="A31" s="14">
        <v>5</v>
      </c>
      <c r="B31" s="14">
        <v>3.0833872024215507</v>
      </c>
      <c r="C31" s="14">
        <v>7.9279572756720817E-3</v>
      </c>
    </row>
    <row r="32" spans="1:9" x14ac:dyDescent="0.55000000000000004">
      <c r="A32" s="14">
        <v>6</v>
      </c>
      <c r="B32" s="14">
        <v>2.84172315542056</v>
      </c>
      <c r="C32" s="14">
        <v>-7.9387807640811658E-3</v>
      </c>
    </row>
    <row r="33" spans="1:3" x14ac:dyDescent="0.55000000000000004">
      <c r="A33" s="14">
        <v>7</v>
      </c>
      <c r="B33" s="14">
        <v>2.9161178273246979</v>
      </c>
      <c r="C33" s="14">
        <v>6.7508459799836551E-2</v>
      </c>
    </row>
    <row r="34" spans="1:3" x14ac:dyDescent="0.55000000000000004">
      <c r="A34" s="14">
        <v>8</v>
      </c>
      <c r="B34" s="14">
        <v>3.1863993028429078</v>
      </c>
      <c r="C34" s="14">
        <v>5.3310905199484004E-3</v>
      </c>
    </row>
    <row r="35" spans="1:3" x14ac:dyDescent="0.55000000000000004">
      <c r="A35" s="14">
        <v>9</v>
      </c>
      <c r="B35" s="14">
        <v>2.8743899964259256</v>
      </c>
      <c r="C35" s="14">
        <v>5.8083768251227408E-2</v>
      </c>
    </row>
    <row r="36" spans="1:3" x14ac:dyDescent="0.55000000000000004">
      <c r="A36" s="14">
        <v>10</v>
      </c>
      <c r="B36" s="14">
        <v>2.8405928321612417</v>
      </c>
      <c r="C36" s="14">
        <v>7.5962848301571739E-3</v>
      </c>
    </row>
    <row r="37" spans="1:3" x14ac:dyDescent="0.55000000000000004">
      <c r="A37" s="14">
        <v>11</v>
      </c>
      <c r="B37" s="14">
        <v>3.1059010510904148</v>
      </c>
      <c r="C37" s="14">
        <v>0.11785440256682644</v>
      </c>
    </row>
    <row r="38" spans="1:3" x14ac:dyDescent="0.55000000000000004">
      <c r="A38" s="14">
        <v>12</v>
      </c>
      <c r="B38" s="14">
        <v>2.8554879611330843</v>
      </c>
      <c r="C38" s="14">
        <v>7.341972911086847E-2</v>
      </c>
    </row>
    <row r="39" spans="1:3" x14ac:dyDescent="0.55000000000000004">
      <c r="A39" s="14">
        <v>13</v>
      </c>
      <c r="B39" s="14">
        <v>2.9098257855464764</v>
      </c>
      <c r="C39" s="14">
        <v>-0.2014048854117636</v>
      </c>
    </row>
    <row r="40" spans="1:3" x14ac:dyDescent="0.55000000000000004">
      <c r="A40" s="14">
        <v>14</v>
      </c>
      <c r="B40" s="14">
        <v>2.8535495741501764</v>
      </c>
      <c r="C40" s="14">
        <v>-3.1381494782158903E-2</v>
      </c>
    </row>
    <row r="41" spans="1:3" x14ac:dyDescent="0.55000000000000004">
      <c r="A41" s="14">
        <v>15</v>
      </c>
      <c r="B41" s="14">
        <v>2.8683457599728053</v>
      </c>
      <c r="C41" s="14">
        <v>3.3657131377924365E-2</v>
      </c>
    </row>
    <row r="42" spans="1:3" x14ac:dyDescent="0.55000000000000004">
      <c r="A42" s="14">
        <v>16</v>
      </c>
      <c r="B42" s="14">
        <v>3.0473225615312138</v>
      </c>
      <c r="C42" s="14">
        <v>-7.1431425129421022E-2</v>
      </c>
    </row>
    <row r="43" spans="1:3" x14ac:dyDescent="0.55000000000000004">
      <c r="A43" s="14">
        <v>17</v>
      </c>
      <c r="B43" s="14">
        <v>2.7214811635154685</v>
      </c>
      <c r="C43" s="14">
        <v>1.0107601671270228E-2</v>
      </c>
    </row>
    <row r="44" spans="1:3" x14ac:dyDescent="0.55000000000000004">
      <c r="A44" s="14">
        <v>18</v>
      </c>
      <c r="B44" s="14">
        <v>3.053889795843681</v>
      </c>
      <c r="C44" s="14">
        <v>-8.5874081850039197E-2</v>
      </c>
    </row>
    <row r="45" spans="1:3" x14ac:dyDescent="0.55000000000000004">
      <c r="A45" s="14">
        <v>19</v>
      </c>
      <c r="B45" s="14">
        <v>2.9058828599948061</v>
      </c>
      <c r="C45" s="14">
        <v>-3.0821596603106016E-2</v>
      </c>
    </row>
    <row r="46" spans="1:3" x14ac:dyDescent="0.55000000000000004">
      <c r="A46" s="14">
        <v>20</v>
      </c>
      <c r="B46" s="14">
        <v>3.0324822111703007</v>
      </c>
      <c r="C46" s="14">
        <v>5.5653877530250639E-2</v>
      </c>
    </row>
    <row r="47" spans="1:3" x14ac:dyDescent="0.55000000000000004">
      <c r="A47" s="14">
        <v>21</v>
      </c>
      <c r="B47" s="14">
        <v>2.9309528662240871</v>
      </c>
      <c r="C47" s="14">
        <v>-6.0548960945060237E-2</v>
      </c>
    </row>
    <row r="48" spans="1:3" x14ac:dyDescent="0.55000000000000004">
      <c r="A48" s="14">
        <v>22</v>
      </c>
      <c r="B48" s="14">
        <v>2.7279259692942062</v>
      </c>
      <c r="C48" s="14">
        <v>-8.5461449052084859E-2</v>
      </c>
    </row>
    <row r="49" spans="1:3" x14ac:dyDescent="0.55000000000000004">
      <c r="A49" s="14">
        <v>23</v>
      </c>
      <c r="B49" s="14">
        <v>3.0888636123158424</v>
      </c>
      <c r="C49" s="14">
        <v>-3.9300373791264498E-3</v>
      </c>
    </row>
    <row r="50" spans="1:3" x14ac:dyDescent="0.55000000000000004">
      <c r="A50" s="14">
        <v>24</v>
      </c>
      <c r="B50" s="14">
        <v>2.8877477447379318</v>
      </c>
      <c r="C50" s="14">
        <v>9.8127612570461764E-2</v>
      </c>
    </row>
    <row r="51" spans="1:3" x14ac:dyDescent="0.55000000000000004">
      <c r="A51" s="14">
        <v>25</v>
      </c>
      <c r="B51" s="14">
        <v>2.8395381976050502</v>
      </c>
      <c r="C51" s="14">
        <v>-0.12103650873777605</v>
      </c>
    </row>
    <row r="52" spans="1:3" x14ac:dyDescent="0.55000000000000004">
      <c r="A52" s="14">
        <v>26</v>
      </c>
      <c r="B52" s="14">
        <v>3.2125385425609303</v>
      </c>
      <c r="C52" s="14">
        <v>8.6968756139557346E-2</v>
      </c>
    </row>
    <row r="53" spans="1:3" x14ac:dyDescent="0.55000000000000004">
      <c r="A53" s="14">
        <v>27</v>
      </c>
      <c r="B53" s="14">
        <v>2.6860446799417437</v>
      </c>
      <c r="C53" s="14">
        <v>-0.1520185738856088</v>
      </c>
    </row>
    <row r="54" spans="1:3" x14ac:dyDescent="0.55000000000000004">
      <c r="A54" s="14">
        <v>28</v>
      </c>
      <c r="B54" s="14">
        <v>3.0745696885835496</v>
      </c>
      <c r="C54" s="14">
        <v>1.0363886353166318E-2</v>
      </c>
    </row>
    <row r="55" spans="1:3" x14ac:dyDescent="0.55000000000000004">
      <c r="A55" s="14">
        <v>29</v>
      </c>
      <c r="B55" s="14">
        <v>3.1517505997653705</v>
      </c>
      <c r="C55" s="14">
        <v>-0.13346629133883958</v>
      </c>
    </row>
    <row r="56" spans="1:3" x14ac:dyDescent="0.55000000000000004">
      <c r="A56" s="14">
        <v>30</v>
      </c>
      <c r="B56" s="14">
        <v>2.7874116218164042</v>
      </c>
      <c r="C56" s="14">
        <v>5.5197617794157772E-2</v>
      </c>
    </row>
    <row r="57" spans="1:3" x14ac:dyDescent="0.55000000000000004">
      <c r="A57" s="14">
        <v>31</v>
      </c>
      <c r="B57" s="14">
        <v>2.6957206852960414</v>
      </c>
      <c r="C57" s="14">
        <v>-0.12401185348735355</v>
      </c>
    </row>
    <row r="58" spans="1:3" x14ac:dyDescent="0.55000000000000004">
      <c r="A58" s="14">
        <v>32</v>
      </c>
      <c r="B58" s="14">
        <v>2.9138827017233955</v>
      </c>
      <c r="C58" s="14">
        <v>-3.6511355853621641E-2</v>
      </c>
    </row>
    <row r="59" spans="1:3" x14ac:dyDescent="0.55000000000000004">
      <c r="A59" s="14">
        <v>33</v>
      </c>
      <c r="B59" s="14">
        <v>2.9120657159884624</v>
      </c>
      <c r="C59" s="14">
        <v>0.1181290693682886</v>
      </c>
    </row>
    <row r="60" spans="1:3" x14ac:dyDescent="0.55000000000000004">
      <c r="A60" s="14">
        <v>34</v>
      </c>
      <c r="B60" s="14">
        <v>2.9770988682479032</v>
      </c>
      <c r="C60" s="14">
        <v>-1.1897167221991189E-2</v>
      </c>
    </row>
    <row r="61" spans="1:3" x14ac:dyDescent="0.55000000000000004">
      <c r="A61" s="14">
        <v>35</v>
      </c>
      <c r="B61" s="14">
        <v>2.8475518518515597</v>
      </c>
      <c r="C61" s="14">
        <v>-3.263867057648584E-2</v>
      </c>
    </row>
    <row r="62" spans="1:3" x14ac:dyDescent="0.55000000000000004">
      <c r="A62" s="14">
        <v>36</v>
      </c>
      <c r="B62" s="14">
        <v>2.8440731780722355</v>
      </c>
      <c r="C62" s="14">
        <v>0.2604139332401596</v>
      </c>
    </row>
    <row r="63" spans="1:3" x14ac:dyDescent="0.55000000000000004">
      <c r="A63" s="14">
        <v>37</v>
      </c>
      <c r="B63" s="14">
        <v>2.8295359353340745</v>
      </c>
      <c r="C63" s="14">
        <v>9.0065088450036246E-2</v>
      </c>
    </row>
    <row r="64" spans="1:3" x14ac:dyDescent="0.55000000000000004">
      <c r="A64" s="14">
        <v>38</v>
      </c>
      <c r="B64" s="14">
        <v>2.760191165103616</v>
      </c>
      <c r="C64" s="14">
        <v>-7.3747339153444891E-3</v>
      </c>
    </row>
    <row r="65" spans="1:3" x14ac:dyDescent="0.55000000000000004">
      <c r="A65" s="14">
        <v>39</v>
      </c>
      <c r="B65" s="14">
        <v>2.8588634185389163</v>
      </c>
      <c r="C65" s="14">
        <v>5.8116628781466062E-2</v>
      </c>
    </row>
    <row r="66" spans="1:3" x14ac:dyDescent="0.55000000000000004">
      <c r="A66" s="14">
        <v>40</v>
      </c>
      <c r="B66" s="14">
        <v>3.0654910470992025</v>
      </c>
      <c r="C66" s="14">
        <v>-4.4157234694108816E-3</v>
      </c>
    </row>
    <row r="67" spans="1:3" x14ac:dyDescent="0.55000000000000004">
      <c r="A67" s="14">
        <v>41</v>
      </c>
      <c r="B67" s="14">
        <v>2.7948157734202104</v>
      </c>
      <c r="C67" s="14">
        <v>0.14966689872995831</v>
      </c>
    </row>
    <row r="68" spans="1:3" x14ac:dyDescent="0.55000000000000004">
      <c r="A68" s="14">
        <v>42</v>
      </c>
      <c r="B68" s="14">
        <v>2.6888994411295863</v>
      </c>
      <c r="C68" s="14">
        <v>4.5099845408800743E-2</v>
      </c>
    </row>
    <row r="69" spans="1:3" x14ac:dyDescent="0.55000000000000004">
      <c r="A69" s="14">
        <v>43</v>
      </c>
      <c r="B69" s="14">
        <v>2.9798421785047311</v>
      </c>
      <c r="C69" s="14">
        <v>-6.4442343292461235E-2</v>
      </c>
    </row>
    <row r="70" spans="1:3" x14ac:dyDescent="0.55000000000000004">
      <c r="A70" s="14">
        <v>44</v>
      </c>
      <c r="B70" s="14">
        <v>2.9898709679175326</v>
      </c>
      <c r="C70" s="14">
        <v>2.2966256787639416E-2</v>
      </c>
    </row>
    <row r="71" spans="1:3" x14ac:dyDescent="0.55000000000000004">
      <c r="A71" s="14">
        <v>45</v>
      </c>
      <c r="B71" s="14">
        <v>2.7553019456525902</v>
      </c>
      <c r="C71" s="14">
        <v>-9.7290548995477621E-2</v>
      </c>
    </row>
    <row r="72" spans="1:3" x14ac:dyDescent="0.55000000000000004">
      <c r="A72" s="14">
        <v>46</v>
      </c>
      <c r="B72" s="14">
        <v>2.9878863263089808</v>
      </c>
      <c r="C72" s="14">
        <v>-0.28202261402506146</v>
      </c>
    </row>
    <row r="73" spans="1:3" x14ac:dyDescent="0.55000000000000004">
      <c r="A73" s="14">
        <v>47</v>
      </c>
      <c r="B73" s="14">
        <v>2.9276539701853554</v>
      </c>
      <c r="C73" s="14">
        <v>1.2537200585973629E-3</v>
      </c>
    </row>
    <row r="74" spans="1:3" ht="14.7" thickBot="1" x14ac:dyDescent="0.6">
      <c r="A74" s="15">
        <v>48</v>
      </c>
      <c r="B74" s="15">
        <v>2.9206026818876065</v>
      </c>
      <c r="C74" s="15">
        <v>-4.4408920985006262E-16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4"/>
  <sheetViews>
    <sheetView topLeftCell="A40" workbookViewId="0">
      <selection activeCell="B48" sqref="B48"/>
    </sheetView>
  </sheetViews>
  <sheetFormatPr defaultRowHeight="14.4" x14ac:dyDescent="0.55000000000000004"/>
  <cols>
    <col min="1" max="1" width="6.05078125" customWidth="1"/>
    <col min="2" max="2" width="8.89453125" customWidth="1"/>
    <col min="3" max="3" width="12.3671875" customWidth="1"/>
    <col min="4" max="4" width="16.62890625" customWidth="1"/>
    <col min="5" max="5" width="14.20703125" customWidth="1"/>
    <col min="6" max="6" width="6.1015625" customWidth="1"/>
    <col min="7" max="7" width="7.7890625" customWidth="1"/>
    <col min="8" max="8" width="8" customWidth="1"/>
    <col min="9" max="9" width="5.26171875" customWidth="1"/>
    <col min="10" max="10" width="7.26171875" customWidth="1"/>
    <col min="11" max="11" width="6.62890625" customWidth="1"/>
    <col min="12" max="12" width="21.5234375" customWidth="1"/>
    <col min="13" max="13" width="7.83984375" customWidth="1"/>
  </cols>
  <sheetData>
    <row r="1" spans="1:10" ht="22.8" x14ac:dyDescent="0.55000000000000004">
      <c r="A1" s="29" t="s">
        <v>123</v>
      </c>
    </row>
    <row r="2" spans="1:10" ht="19.2" x14ac:dyDescent="0.55000000000000004">
      <c r="A2" s="30" t="s">
        <v>81</v>
      </c>
    </row>
    <row r="3" spans="1:10" ht="15.3" thickBot="1" x14ac:dyDescent="0.7">
      <c r="A3" s="31" t="s">
        <v>82</v>
      </c>
      <c r="B3" s="32" t="s">
        <v>83</v>
      </c>
      <c r="C3" s="32" t="s">
        <v>84</v>
      </c>
      <c r="D3" s="32" t="s">
        <v>85</v>
      </c>
      <c r="E3" s="32" t="s">
        <v>86</v>
      </c>
      <c r="F3" s="32" t="s">
        <v>87</v>
      </c>
      <c r="G3" s="32" t="s">
        <v>88</v>
      </c>
      <c r="H3" s="32" t="s">
        <v>89</v>
      </c>
    </row>
    <row r="4" spans="1:10" ht="14.7" x14ac:dyDescent="0.55000000000000004">
      <c r="A4" s="33" t="s">
        <v>61</v>
      </c>
      <c r="B4" s="34">
        <v>3</v>
      </c>
      <c r="C4" s="34">
        <v>1.0430999999999999</v>
      </c>
      <c r="D4" s="35">
        <v>0.71150000000000002</v>
      </c>
      <c r="E4" s="34">
        <v>1.04311</v>
      </c>
      <c r="F4" s="34">
        <v>0.34770299999999998</v>
      </c>
      <c r="G4" s="34">
        <v>35.35</v>
      </c>
      <c r="H4" s="34">
        <v>0</v>
      </c>
    </row>
    <row r="5" spans="1:10" ht="14.7" x14ac:dyDescent="0.55000000000000004">
      <c r="A5" s="33" t="s">
        <v>90</v>
      </c>
      <c r="B5" s="34">
        <v>1</v>
      </c>
      <c r="C5" s="34">
        <v>0.62819999999999998</v>
      </c>
      <c r="D5" s="35">
        <v>0.42849999999999999</v>
      </c>
      <c r="E5" s="34">
        <v>9.6170000000000005E-2</v>
      </c>
      <c r="F5" s="34">
        <v>9.6166000000000001E-2</v>
      </c>
      <c r="G5" s="34">
        <v>9.7799999999999994</v>
      </c>
      <c r="H5" s="34">
        <v>3.0000000000000001E-3</v>
      </c>
    </row>
    <row r="6" spans="1:10" ht="14.7" x14ac:dyDescent="0.55000000000000004">
      <c r="A6" s="33" t="s">
        <v>124</v>
      </c>
      <c r="B6" s="34">
        <v>1</v>
      </c>
      <c r="C6" s="34">
        <v>0.28179999999999999</v>
      </c>
      <c r="D6" s="35">
        <v>0.1923</v>
      </c>
      <c r="E6" s="34">
        <v>0.40315000000000001</v>
      </c>
      <c r="F6" s="34">
        <v>0.403146</v>
      </c>
      <c r="G6" s="34">
        <v>40.99</v>
      </c>
      <c r="H6" s="34">
        <v>0</v>
      </c>
    </row>
    <row r="7" spans="1:10" ht="14.7" x14ac:dyDescent="0.55000000000000004">
      <c r="A7" s="33" t="s">
        <v>125</v>
      </c>
      <c r="B7" s="34">
        <v>1</v>
      </c>
      <c r="C7" s="34">
        <v>0.13300000000000001</v>
      </c>
      <c r="D7" s="35">
        <v>9.0700000000000003E-2</v>
      </c>
      <c r="E7" s="34">
        <v>0.13302</v>
      </c>
      <c r="F7" s="34">
        <v>0.133019</v>
      </c>
      <c r="G7" s="34">
        <v>13.53</v>
      </c>
      <c r="H7" s="34">
        <v>1E-3</v>
      </c>
    </row>
    <row r="8" spans="1:10" ht="14.7" x14ac:dyDescent="0.55000000000000004">
      <c r="A8" s="33" t="s">
        <v>91</v>
      </c>
      <c r="B8" s="34">
        <v>43</v>
      </c>
      <c r="C8" s="34">
        <v>0.4229</v>
      </c>
      <c r="D8" s="35">
        <v>0.28849999999999998</v>
      </c>
      <c r="E8" s="34">
        <v>0.4229</v>
      </c>
      <c r="F8" s="34">
        <v>9.835E-3</v>
      </c>
      <c r="G8" s="36"/>
      <c r="H8" s="36"/>
    </row>
    <row r="9" spans="1:10" ht="14.7" x14ac:dyDescent="0.55000000000000004">
      <c r="A9" s="33" t="s">
        <v>63</v>
      </c>
      <c r="B9" s="34">
        <v>46</v>
      </c>
      <c r="C9" s="34">
        <v>1.466</v>
      </c>
      <c r="D9" s="35">
        <v>1</v>
      </c>
      <c r="E9" s="36"/>
      <c r="F9" s="36"/>
      <c r="G9" s="36"/>
      <c r="H9" s="36"/>
    </row>
    <row r="10" spans="1:10" ht="19.2" x14ac:dyDescent="0.55000000000000004">
      <c r="A10" s="30" t="s">
        <v>92</v>
      </c>
    </row>
    <row r="11" spans="1:10" ht="15.3" thickBot="1" x14ac:dyDescent="0.7">
      <c r="A11" s="32" t="s">
        <v>93</v>
      </c>
      <c r="B11" s="32" t="s">
        <v>94</v>
      </c>
      <c r="C11" s="42" t="s">
        <v>95</v>
      </c>
      <c r="D11" s="32" t="s">
        <v>96</v>
      </c>
      <c r="E11" s="32" t="s">
        <v>97</v>
      </c>
      <c r="I11" s="43"/>
      <c r="J11" s="44"/>
    </row>
    <row r="12" spans="1:10" ht="14.7" x14ac:dyDescent="0.55000000000000004">
      <c r="A12" s="34">
        <v>9.9170400000000006E-2</v>
      </c>
      <c r="B12" s="35">
        <v>0.71150000000000002</v>
      </c>
      <c r="C12" s="37">
        <v>0.69140000000000001</v>
      </c>
      <c r="D12" s="34">
        <v>0.51616099999999998</v>
      </c>
      <c r="E12" s="35">
        <v>0.64790000000000003</v>
      </c>
      <c r="G12" t="s">
        <v>126</v>
      </c>
    </row>
    <row r="13" spans="1:10" ht="19.2" x14ac:dyDescent="0.55000000000000004">
      <c r="A13" s="30" t="s">
        <v>70</v>
      </c>
    </row>
    <row r="14" spans="1:10" ht="15.3" thickBot="1" x14ac:dyDescent="0.7">
      <c r="A14" s="31" t="s">
        <v>98</v>
      </c>
      <c r="B14" s="32" t="s">
        <v>99</v>
      </c>
      <c r="C14" s="32" t="s">
        <v>100</v>
      </c>
      <c r="D14" s="38" t="s">
        <v>101</v>
      </c>
      <c r="E14" s="32" t="s">
        <v>102</v>
      </c>
      <c r="F14" s="32" t="s">
        <v>89</v>
      </c>
      <c r="G14" s="42" t="s">
        <v>103</v>
      </c>
    </row>
    <row r="15" spans="1:10" ht="14.7" x14ac:dyDescent="0.55000000000000004">
      <c r="A15" s="33" t="s">
        <v>104</v>
      </c>
      <c r="B15" s="73">
        <v>3.371</v>
      </c>
      <c r="C15" s="34">
        <v>0.14499999999999999</v>
      </c>
      <c r="D15" s="39" t="s">
        <v>127</v>
      </c>
      <c r="E15" s="34">
        <v>23.3</v>
      </c>
      <c r="F15" s="34">
        <v>0</v>
      </c>
      <c r="G15" s="45"/>
    </row>
    <row r="16" spans="1:10" ht="14.7" x14ac:dyDescent="0.55000000000000004">
      <c r="A16" s="33" t="s">
        <v>2</v>
      </c>
      <c r="B16" s="46">
        <v>-5.2999999999999999E-2</v>
      </c>
      <c r="C16" s="34">
        <v>1.6899999999999998E-2</v>
      </c>
      <c r="D16" s="39" t="s">
        <v>128</v>
      </c>
      <c r="E16" s="34">
        <v>-3.13</v>
      </c>
      <c r="F16" s="34">
        <v>3.0000000000000001E-3</v>
      </c>
      <c r="G16" s="47">
        <v>11.85</v>
      </c>
      <c r="H16" t="s">
        <v>129</v>
      </c>
    </row>
    <row r="17" spans="1:21" ht="14.7" x14ac:dyDescent="0.55000000000000004">
      <c r="A17" s="33" t="s">
        <v>49</v>
      </c>
      <c r="B17" s="34">
        <v>5.8149999999999999E-3</v>
      </c>
      <c r="C17" s="34">
        <v>9.0799999999999995E-4</v>
      </c>
      <c r="D17" s="39" t="s">
        <v>130</v>
      </c>
      <c r="E17" s="34">
        <v>6.4</v>
      </c>
      <c r="F17" s="34">
        <v>0</v>
      </c>
      <c r="G17" s="47">
        <v>6.22</v>
      </c>
    </row>
    <row r="18" spans="1:21" ht="14.7" x14ac:dyDescent="0.55000000000000004">
      <c r="A18" s="33" t="s">
        <v>42</v>
      </c>
      <c r="B18" s="34">
        <v>7.9999999999999996E-6</v>
      </c>
      <c r="C18" s="34">
        <v>1.9999999999999999E-6</v>
      </c>
      <c r="D18" s="39" t="s">
        <v>131</v>
      </c>
      <c r="E18" s="34">
        <v>3.68</v>
      </c>
      <c r="F18" s="34">
        <v>1E-3</v>
      </c>
      <c r="G18" s="47">
        <v>4.1900000000000004</v>
      </c>
    </row>
    <row r="19" spans="1:21" ht="19.2" x14ac:dyDescent="0.55000000000000004">
      <c r="A19" s="30" t="s">
        <v>105</v>
      </c>
    </row>
    <row r="20" spans="1:21" ht="14.7" x14ac:dyDescent="0.55000000000000004">
      <c r="A20" s="33" t="s">
        <v>1</v>
      </c>
      <c r="B20" s="33" t="s">
        <v>106</v>
      </c>
      <c r="C20" s="33" t="s">
        <v>132</v>
      </c>
    </row>
    <row r="21" spans="1:21" ht="19.5" thickBot="1" x14ac:dyDescent="0.6">
      <c r="A21" s="30" t="s">
        <v>107</v>
      </c>
    </row>
    <row r="22" spans="1:21" ht="15.3" thickBot="1" x14ac:dyDescent="0.7">
      <c r="A22" s="48" t="s">
        <v>108</v>
      </c>
      <c r="B22" s="49" t="s">
        <v>1</v>
      </c>
      <c r="C22" s="49" t="s">
        <v>109</v>
      </c>
      <c r="D22" s="49" t="s">
        <v>110</v>
      </c>
      <c r="E22" s="49" t="s">
        <v>101</v>
      </c>
      <c r="F22" s="49" t="s">
        <v>111</v>
      </c>
      <c r="G22" s="49" t="s">
        <v>112</v>
      </c>
      <c r="H22" s="49" t="s">
        <v>113</v>
      </c>
      <c r="I22" s="49" t="s">
        <v>114</v>
      </c>
      <c r="J22" s="49" t="s">
        <v>115</v>
      </c>
      <c r="K22" s="49" t="s">
        <v>116</v>
      </c>
      <c r="L22" s="49"/>
      <c r="M22" s="50"/>
      <c r="U22" t="s">
        <v>133</v>
      </c>
    </row>
    <row r="23" spans="1:21" ht="14.7" x14ac:dyDescent="0.55000000000000004">
      <c r="A23" s="51">
        <v>1</v>
      </c>
      <c r="B23" s="52">
        <v>2.8982000000000001</v>
      </c>
      <c r="C23" s="52">
        <v>2.8730000000000002</v>
      </c>
      <c r="D23" s="52">
        <v>2.5999999999999999E-2</v>
      </c>
      <c r="E23" s="52" t="s">
        <v>134</v>
      </c>
      <c r="F23" s="52">
        <v>2.52E-2</v>
      </c>
      <c r="G23" s="52">
        <v>0.26</v>
      </c>
      <c r="H23" s="52">
        <v>0.26</v>
      </c>
      <c r="I23" s="52">
        <v>6.8992999999999999E-2</v>
      </c>
      <c r="J23" s="52">
        <v>0</v>
      </c>
      <c r="K23" s="52">
        <v>7.0940000000000003E-2</v>
      </c>
      <c r="L23" s="52"/>
      <c r="M23" s="53"/>
    </row>
    <row r="24" spans="1:21" ht="14.7" x14ac:dyDescent="0.55000000000000004">
      <c r="A24" s="51">
        <v>2</v>
      </c>
      <c r="B24" s="52">
        <v>3.2134999999999998</v>
      </c>
      <c r="C24" s="52">
        <v>3.1213000000000002</v>
      </c>
      <c r="D24" s="52">
        <v>2.6499999999999999E-2</v>
      </c>
      <c r="E24" s="52" t="s">
        <v>135</v>
      </c>
      <c r="F24" s="52">
        <v>9.2200000000000004E-2</v>
      </c>
      <c r="G24" s="52">
        <v>0.97</v>
      </c>
      <c r="H24" s="52">
        <v>0.96</v>
      </c>
      <c r="I24" s="52">
        <v>7.1339E-2</v>
      </c>
      <c r="J24" s="52">
        <v>0.02</v>
      </c>
      <c r="K24" s="52">
        <v>0.26724999999999999</v>
      </c>
      <c r="L24" s="52"/>
      <c r="M24" s="53"/>
    </row>
    <row r="25" spans="1:21" ht="14.7" x14ac:dyDescent="0.55000000000000004">
      <c r="A25" s="51">
        <v>3</v>
      </c>
      <c r="B25" s="52">
        <v>2.7618999999999998</v>
      </c>
      <c r="C25" s="52">
        <v>2.6585999999999999</v>
      </c>
      <c r="D25" s="52">
        <v>3.73E-2</v>
      </c>
      <c r="E25" s="52" t="s">
        <v>136</v>
      </c>
      <c r="F25" s="52">
        <v>0.1033</v>
      </c>
      <c r="G25" s="52">
        <v>1.1200000000000001</v>
      </c>
      <c r="H25" s="52">
        <v>1.1299999999999999</v>
      </c>
      <c r="I25" s="52">
        <v>0.141624</v>
      </c>
      <c r="J25" s="52">
        <v>0.05</v>
      </c>
      <c r="K25" s="52">
        <v>0.45828999999999998</v>
      </c>
      <c r="L25" s="52"/>
      <c r="M25" s="53"/>
    </row>
    <row r="26" spans="1:21" ht="14.7" x14ac:dyDescent="0.55000000000000004">
      <c r="A26" s="51">
        <v>4</v>
      </c>
      <c r="B26" s="52">
        <v>3.2942</v>
      </c>
      <c r="C26" s="52">
        <v>3.3026</v>
      </c>
      <c r="D26" s="52">
        <v>4.0599999999999997E-2</v>
      </c>
      <c r="E26" s="52" t="s">
        <v>137</v>
      </c>
      <c r="F26" s="52">
        <v>-8.3999999999999995E-3</v>
      </c>
      <c r="G26" s="52">
        <v>-0.09</v>
      </c>
      <c r="H26" s="52">
        <v>-0.09</v>
      </c>
      <c r="I26" s="52">
        <v>0.16763500000000001</v>
      </c>
      <c r="J26" s="52">
        <v>0</v>
      </c>
      <c r="K26" s="52">
        <v>-4.0989999999999999E-2</v>
      </c>
      <c r="L26" s="52"/>
      <c r="M26" s="53"/>
    </row>
    <row r="27" spans="1:21" ht="14.7" x14ac:dyDescent="0.55000000000000004">
      <c r="A27" s="51">
        <v>5</v>
      </c>
      <c r="B27" s="52">
        <v>3.0912999999999999</v>
      </c>
      <c r="C27" s="52">
        <v>3.0834000000000001</v>
      </c>
      <c r="D27" s="52">
        <v>2.3400000000000001E-2</v>
      </c>
      <c r="E27" s="52" t="s">
        <v>138</v>
      </c>
      <c r="F27" s="52">
        <v>7.9000000000000008E-3</v>
      </c>
      <c r="G27" s="52">
        <v>0.08</v>
      </c>
      <c r="H27" s="52">
        <v>0.08</v>
      </c>
      <c r="I27" s="52">
        <v>5.5645E-2</v>
      </c>
      <c r="J27" s="52">
        <v>0</v>
      </c>
      <c r="K27" s="52">
        <v>1.9740000000000001E-2</v>
      </c>
      <c r="L27" s="52"/>
      <c r="M27" s="53"/>
    </row>
    <row r="28" spans="1:21" ht="14.7" x14ac:dyDescent="0.55000000000000004">
      <c r="A28" s="51">
        <v>6</v>
      </c>
      <c r="B28" s="52">
        <v>2.8338000000000001</v>
      </c>
      <c r="C28" s="52">
        <v>2.8416999999999999</v>
      </c>
      <c r="D28" s="52">
        <v>3.9300000000000002E-2</v>
      </c>
      <c r="E28" s="52" t="s">
        <v>139</v>
      </c>
      <c r="F28" s="52">
        <v>-7.9000000000000008E-3</v>
      </c>
      <c r="G28" s="52">
        <v>-0.09</v>
      </c>
      <c r="H28" s="52">
        <v>-0.09</v>
      </c>
      <c r="I28" s="52">
        <v>0.156698</v>
      </c>
      <c r="J28" s="52">
        <v>0</v>
      </c>
      <c r="K28" s="52">
        <v>-3.7139999999999999E-2</v>
      </c>
      <c r="L28" s="52"/>
      <c r="M28" s="53"/>
    </row>
    <row r="29" spans="1:21" ht="14.7" x14ac:dyDescent="0.55000000000000004">
      <c r="A29" s="51">
        <v>7</v>
      </c>
      <c r="B29" s="52">
        <v>2.9836</v>
      </c>
      <c r="C29" s="52">
        <v>2.9161000000000001</v>
      </c>
      <c r="D29" s="52">
        <v>2.52E-2</v>
      </c>
      <c r="E29" s="52" t="s">
        <v>140</v>
      </c>
      <c r="F29" s="52">
        <v>6.7500000000000004E-2</v>
      </c>
      <c r="G29" s="52">
        <v>0.7</v>
      </c>
      <c r="H29" s="52">
        <v>0.7</v>
      </c>
      <c r="I29" s="52">
        <v>6.4689999999999998E-2</v>
      </c>
      <c r="J29" s="52">
        <v>0.01</v>
      </c>
      <c r="K29" s="52">
        <v>0.18401000000000001</v>
      </c>
      <c r="L29" s="52"/>
      <c r="M29" s="53"/>
    </row>
    <row r="30" spans="1:21" ht="14.7" x14ac:dyDescent="0.55000000000000004">
      <c r="A30" s="51">
        <v>8</v>
      </c>
      <c r="B30" s="52">
        <v>3.1917</v>
      </c>
      <c r="C30" s="52">
        <v>3.1863999999999999</v>
      </c>
      <c r="D30" s="52">
        <v>3.6400000000000002E-2</v>
      </c>
      <c r="E30" s="52" t="s">
        <v>141</v>
      </c>
      <c r="F30" s="52">
        <v>5.3E-3</v>
      </c>
      <c r="G30" s="52">
        <v>0.06</v>
      </c>
      <c r="H30" s="52">
        <v>0.06</v>
      </c>
      <c r="I30" s="52">
        <v>0.13459599999999999</v>
      </c>
      <c r="J30" s="52">
        <v>0</v>
      </c>
      <c r="K30" s="52">
        <v>2.2519999999999998E-2</v>
      </c>
      <c r="L30" s="52"/>
      <c r="M30" s="53"/>
    </row>
    <row r="31" spans="1:21" ht="14.7" x14ac:dyDescent="0.55000000000000004">
      <c r="A31" s="51">
        <v>9</v>
      </c>
      <c r="B31" s="52">
        <v>2.9325000000000001</v>
      </c>
      <c r="C31" s="52">
        <v>2.8744000000000001</v>
      </c>
      <c r="D31" s="52">
        <v>2.4199999999999999E-2</v>
      </c>
      <c r="E31" s="52" t="s">
        <v>142</v>
      </c>
      <c r="F31" s="52">
        <v>5.8099999999999999E-2</v>
      </c>
      <c r="G31" s="52">
        <v>0.6</v>
      </c>
      <c r="H31" s="52">
        <v>0.6</v>
      </c>
      <c r="I31" s="52">
        <v>5.9496E-2</v>
      </c>
      <c r="J31" s="52">
        <v>0.01</v>
      </c>
      <c r="K31" s="52">
        <v>0.15076000000000001</v>
      </c>
      <c r="L31" s="52"/>
      <c r="M31" s="53"/>
    </row>
    <row r="32" spans="1:21" ht="14.7" x14ac:dyDescent="0.55000000000000004">
      <c r="A32" s="51">
        <v>10</v>
      </c>
      <c r="B32" s="52">
        <v>2.8481999999999998</v>
      </c>
      <c r="C32" s="52">
        <v>2.8405999999999998</v>
      </c>
      <c r="D32" s="52">
        <v>2.2599999999999999E-2</v>
      </c>
      <c r="E32" s="52" t="s">
        <v>143</v>
      </c>
      <c r="F32" s="52">
        <v>7.6E-3</v>
      </c>
      <c r="G32" s="52">
        <v>0.08</v>
      </c>
      <c r="H32" s="52">
        <v>0.08</v>
      </c>
      <c r="I32" s="52">
        <v>5.2123000000000003E-2</v>
      </c>
      <c r="J32" s="52">
        <v>0</v>
      </c>
      <c r="K32" s="52">
        <v>1.823E-2</v>
      </c>
      <c r="L32" s="52"/>
      <c r="M32" s="53"/>
    </row>
    <row r="33" spans="1:13" ht="14.7" x14ac:dyDescent="0.55000000000000004">
      <c r="A33" s="51">
        <v>11</v>
      </c>
      <c r="B33" s="52">
        <v>3.2238000000000002</v>
      </c>
      <c r="C33" s="52">
        <v>3.1059000000000001</v>
      </c>
      <c r="D33" s="52">
        <v>2.3900000000000001E-2</v>
      </c>
      <c r="E33" s="52" t="s">
        <v>144</v>
      </c>
      <c r="F33" s="52">
        <v>0.1179</v>
      </c>
      <c r="G33" s="52">
        <v>1.22</v>
      </c>
      <c r="H33" s="52">
        <v>1.23</v>
      </c>
      <c r="I33" s="52">
        <v>5.7859000000000001E-2</v>
      </c>
      <c r="J33" s="52">
        <v>0.02</v>
      </c>
      <c r="K33" s="52">
        <v>0.30523</v>
      </c>
      <c r="L33" s="52"/>
      <c r="M33" s="53"/>
    </row>
    <row r="34" spans="1:13" ht="14.7" x14ac:dyDescent="0.55000000000000004">
      <c r="A34" s="51">
        <v>12</v>
      </c>
      <c r="B34" s="52">
        <v>2.9289000000000001</v>
      </c>
      <c r="C34" s="52">
        <v>2.8555000000000001</v>
      </c>
      <c r="D34" s="52">
        <v>2.12E-2</v>
      </c>
      <c r="E34" s="52" t="s">
        <v>145</v>
      </c>
      <c r="F34" s="52">
        <v>7.3400000000000007E-2</v>
      </c>
      <c r="G34" s="52">
        <v>0.76</v>
      </c>
      <c r="H34" s="52">
        <v>0.75</v>
      </c>
      <c r="I34" s="52">
        <v>4.5891000000000001E-2</v>
      </c>
      <c r="J34" s="52">
        <v>0.01</v>
      </c>
      <c r="K34" s="52">
        <v>0.16539000000000001</v>
      </c>
      <c r="L34" s="52"/>
      <c r="M34" s="53"/>
    </row>
    <row r="35" spans="1:13" ht="14.7" x14ac:dyDescent="0.55000000000000004">
      <c r="A35" s="51">
        <v>13</v>
      </c>
      <c r="B35" s="52">
        <v>2.7084000000000001</v>
      </c>
      <c r="C35" s="52">
        <v>2.9098000000000002</v>
      </c>
      <c r="D35" s="52">
        <v>2.3099999999999999E-2</v>
      </c>
      <c r="E35" s="52" t="s">
        <v>146</v>
      </c>
      <c r="F35" s="52">
        <v>-0.2014</v>
      </c>
      <c r="G35" s="52">
        <v>-2.09</v>
      </c>
      <c r="H35" s="52">
        <v>-2.1800000000000002</v>
      </c>
      <c r="I35" s="52">
        <v>5.4473000000000001E-2</v>
      </c>
      <c r="J35" s="52">
        <v>0.06</v>
      </c>
      <c r="K35" s="52">
        <v>-0.52266000000000001</v>
      </c>
      <c r="L35" s="52" t="s">
        <v>117</v>
      </c>
      <c r="M35" s="53"/>
    </row>
    <row r="36" spans="1:13" ht="14.7" x14ac:dyDescent="0.55000000000000004">
      <c r="A36" s="51">
        <v>14</v>
      </c>
      <c r="B36" s="52">
        <v>2.8222</v>
      </c>
      <c r="C36" s="52">
        <v>2.8534999999999999</v>
      </c>
      <c r="D36" s="52">
        <v>2.8400000000000002E-2</v>
      </c>
      <c r="E36" s="52" t="s">
        <v>147</v>
      </c>
      <c r="F36" s="52">
        <v>-3.1399999999999997E-2</v>
      </c>
      <c r="G36" s="52">
        <v>-0.33</v>
      </c>
      <c r="H36" s="52">
        <v>-0.33</v>
      </c>
      <c r="I36" s="52">
        <v>8.2043000000000005E-2</v>
      </c>
      <c r="J36" s="52">
        <v>0</v>
      </c>
      <c r="K36" s="52">
        <v>-9.7710000000000005E-2</v>
      </c>
      <c r="L36" s="52"/>
      <c r="M36" s="53"/>
    </row>
    <row r="37" spans="1:13" ht="14.7" x14ac:dyDescent="0.55000000000000004">
      <c r="A37" s="51">
        <v>15</v>
      </c>
      <c r="B37" s="52">
        <v>2.9020000000000001</v>
      </c>
      <c r="C37" s="52">
        <v>2.8683000000000001</v>
      </c>
      <c r="D37" s="52">
        <v>2.6499999999999999E-2</v>
      </c>
      <c r="E37" s="52" t="s">
        <v>148</v>
      </c>
      <c r="F37" s="52">
        <v>3.3700000000000001E-2</v>
      </c>
      <c r="G37" s="52">
        <v>0.35</v>
      </c>
      <c r="H37" s="52">
        <v>0.35</v>
      </c>
      <c r="I37" s="52">
        <v>7.1376999999999996E-2</v>
      </c>
      <c r="J37" s="52">
        <v>0</v>
      </c>
      <c r="K37" s="52">
        <v>9.6640000000000004E-2</v>
      </c>
      <c r="L37" s="52"/>
      <c r="M37" s="53"/>
    </row>
    <row r="38" spans="1:13" ht="14.7" x14ac:dyDescent="0.55000000000000004">
      <c r="A38" s="51">
        <v>16</v>
      </c>
      <c r="B38" s="52">
        <v>2.9759000000000002</v>
      </c>
      <c r="C38" s="52">
        <v>3.0472999999999999</v>
      </c>
      <c r="D38" s="52">
        <v>3.44E-2</v>
      </c>
      <c r="E38" s="52" t="s">
        <v>149</v>
      </c>
      <c r="F38" s="52">
        <v>-7.1400000000000005E-2</v>
      </c>
      <c r="G38" s="52">
        <v>-0.77</v>
      </c>
      <c r="H38" s="52">
        <v>-0.76</v>
      </c>
      <c r="I38" s="52">
        <v>0.12030200000000001</v>
      </c>
      <c r="J38" s="52">
        <v>0.02</v>
      </c>
      <c r="K38" s="52">
        <v>-0.28261999999999998</v>
      </c>
      <c r="L38" s="52"/>
      <c r="M38" s="53"/>
    </row>
    <row r="39" spans="1:13" ht="14.7" x14ac:dyDescent="0.55000000000000004">
      <c r="A39" s="51">
        <v>17</v>
      </c>
      <c r="B39" s="52">
        <v>2.7315999999999998</v>
      </c>
      <c r="C39" s="52">
        <v>2.7214999999999998</v>
      </c>
      <c r="D39" s="52">
        <v>2.5899999999999999E-2</v>
      </c>
      <c r="E39" s="52" t="s">
        <v>150</v>
      </c>
      <c r="F39" s="52">
        <v>1.01E-2</v>
      </c>
      <c r="G39" s="52">
        <v>0.11</v>
      </c>
      <c r="H39" s="52">
        <v>0.1</v>
      </c>
      <c r="I39" s="52">
        <v>6.8311999999999998E-2</v>
      </c>
      <c r="J39" s="52">
        <v>0</v>
      </c>
      <c r="K39" s="52">
        <v>2.826E-2</v>
      </c>
      <c r="L39" s="52"/>
      <c r="M39" s="53"/>
    </row>
    <row r="40" spans="1:13" ht="14.7" x14ac:dyDescent="0.55000000000000004">
      <c r="A40" s="51">
        <v>18</v>
      </c>
      <c r="B40" s="52">
        <v>2.968</v>
      </c>
      <c r="C40" s="52">
        <v>3.0539000000000001</v>
      </c>
      <c r="D40" s="52">
        <v>2.47E-2</v>
      </c>
      <c r="E40" s="52" t="s">
        <v>151</v>
      </c>
      <c r="F40" s="52">
        <v>-8.5900000000000004E-2</v>
      </c>
      <c r="G40" s="52">
        <v>-0.89</v>
      </c>
      <c r="H40" s="52">
        <v>-0.89</v>
      </c>
      <c r="I40" s="52">
        <v>6.2192999999999998E-2</v>
      </c>
      <c r="J40" s="52">
        <v>0.01</v>
      </c>
      <c r="K40" s="52">
        <v>-0.22972000000000001</v>
      </c>
      <c r="L40" s="52"/>
      <c r="M40" s="53"/>
    </row>
    <row r="41" spans="1:13" ht="14.7" x14ac:dyDescent="0.55000000000000004">
      <c r="A41" s="51">
        <v>19</v>
      </c>
      <c r="B41" s="52">
        <v>2.8751000000000002</v>
      </c>
      <c r="C41" s="52">
        <v>2.9058999999999999</v>
      </c>
      <c r="D41" s="52">
        <v>3.8300000000000001E-2</v>
      </c>
      <c r="E41" s="52" t="s">
        <v>152</v>
      </c>
      <c r="F41" s="52">
        <v>-3.0800000000000001E-2</v>
      </c>
      <c r="G41" s="52">
        <v>-0.34</v>
      </c>
      <c r="H41" s="52">
        <v>-0.33</v>
      </c>
      <c r="I41" s="52">
        <v>0.14931800000000001</v>
      </c>
      <c r="J41" s="52">
        <v>0</v>
      </c>
      <c r="K41" s="52">
        <v>-0.13971</v>
      </c>
      <c r="L41" s="52"/>
      <c r="M41" s="53"/>
    </row>
    <row r="42" spans="1:13" ht="14.7" x14ac:dyDescent="0.55000000000000004">
      <c r="A42" s="51">
        <v>20</v>
      </c>
      <c r="B42" s="52">
        <v>3.0880999999999998</v>
      </c>
      <c r="C42" s="52">
        <v>3.0325000000000002</v>
      </c>
      <c r="D42" s="52">
        <v>2.01E-2</v>
      </c>
      <c r="E42" s="52" t="s">
        <v>153</v>
      </c>
      <c r="F42" s="52">
        <v>5.57E-2</v>
      </c>
      <c r="G42" s="52">
        <v>0.56999999999999995</v>
      </c>
      <c r="H42" s="52">
        <v>0.56999999999999995</v>
      </c>
      <c r="I42" s="52">
        <v>4.0979000000000002E-2</v>
      </c>
      <c r="J42" s="52">
        <v>0</v>
      </c>
      <c r="K42" s="52">
        <v>0.11752</v>
      </c>
      <c r="L42" s="52"/>
      <c r="M42" s="53"/>
    </row>
    <row r="43" spans="1:13" ht="14.7" x14ac:dyDescent="0.55000000000000004">
      <c r="A43" s="51">
        <v>21</v>
      </c>
      <c r="B43" s="52">
        <v>2.8704000000000001</v>
      </c>
      <c r="C43" s="52">
        <v>2.931</v>
      </c>
      <c r="D43" s="52">
        <v>2.1899999999999999E-2</v>
      </c>
      <c r="E43" s="52" t="s">
        <v>154</v>
      </c>
      <c r="F43" s="52">
        <v>-6.0499999999999998E-2</v>
      </c>
      <c r="G43" s="52">
        <v>-0.63</v>
      </c>
      <c r="H43" s="52">
        <v>-0.62</v>
      </c>
      <c r="I43" s="52">
        <v>4.8680000000000001E-2</v>
      </c>
      <c r="J43" s="52">
        <v>0.01</v>
      </c>
      <c r="K43" s="52">
        <v>-0.14058999999999999</v>
      </c>
      <c r="L43" s="52"/>
      <c r="M43" s="53"/>
    </row>
    <row r="44" spans="1:13" ht="14.7" x14ac:dyDescent="0.55000000000000004">
      <c r="A44" s="51">
        <v>22</v>
      </c>
      <c r="B44" s="52">
        <v>2.6425000000000001</v>
      </c>
      <c r="C44" s="52">
        <v>2.7279</v>
      </c>
      <c r="D44" s="52">
        <v>3.6200000000000003E-2</v>
      </c>
      <c r="E44" s="52" t="s">
        <v>155</v>
      </c>
      <c r="F44" s="52">
        <v>-8.5500000000000007E-2</v>
      </c>
      <c r="G44" s="52">
        <v>-0.93</v>
      </c>
      <c r="H44" s="52">
        <v>-0.92</v>
      </c>
      <c r="I44" s="52">
        <v>0.133358</v>
      </c>
      <c r="J44" s="52">
        <v>0.03</v>
      </c>
      <c r="K44" s="52">
        <v>-0.36251</v>
      </c>
      <c r="L44" s="52"/>
      <c r="M44" s="53"/>
    </row>
    <row r="45" spans="1:13" ht="14.7" x14ac:dyDescent="0.55000000000000004">
      <c r="A45" s="51">
        <v>23</v>
      </c>
      <c r="B45" s="52">
        <v>3.0849000000000002</v>
      </c>
      <c r="C45" s="52">
        <v>3.0889000000000002</v>
      </c>
      <c r="D45" s="52">
        <v>2.9600000000000001E-2</v>
      </c>
      <c r="E45" s="52" t="s">
        <v>156</v>
      </c>
      <c r="F45" s="52">
        <v>-3.8999999999999998E-3</v>
      </c>
      <c r="G45" s="52">
        <v>-0.04</v>
      </c>
      <c r="H45" s="52">
        <v>-0.04</v>
      </c>
      <c r="I45" s="52">
        <v>8.8939000000000004E-2</v>
      </c>
      <c r="J45" s="52">
        <v>0</v>
      </c>
      <c r="K45" s="52">
        <v>-1.282E-2</v>
      </c>
      <c r="L45" s="52"/>
      <c r="M45" s="53"/>
    </row>
    <row r="46" spans="1:13" ht="14.7" x14ac:dyDescent="0.55000000000000004">
      <c r="A46" s="51">
        <v>24</v>
      </c>
      <c r="B46" s="52">
        <v>2.9859</v>
      </c>
      <c r="C46" s="52">
        <v>2.8877000000000002</v>
      </c>
      <c r="D46" s="52">
        <v>1.9900000000000001E-2</v>
      </c>
      <c r="E46" s="52" t="s">
        <v>157</v>
      </c>
      <c r="F46" s="52">
        <v>9.8100000000000007E-2</v>
      </c>
      <c r="G46" s="52">
        <v>1.01</v>
      </c>
      <c r="H46" s="52">
        <v>1.01</v>
      </c>
      <c r="I46" s="52">
        <v>4.0114999999999998E-2</v>
      </c>
      <c r="J46" s="52">
        <v>0.01</v>
      </c>
      <c r="K46" s="52">
        <v>0.20651</v>
      </c>
      <c r="L46" s="52"/>
      <c r="M46" s="53"/>
    </row>
    <row r="47" spans="1:13" ht="14.7" x14ac:dyDescent="0.55000000000000004">
      <c r="A47" s="51">
        <v>25</v>
      </c>
      <c r="B47" s="52">
        <v>2.7185000000000001</v>
      </c>
      <c r="C47" s="52">
        <v>2.8395000000000001</v>
      </c>
      <c r="D47" s="52">
        <v>2.18E-2</v>
      </c>
      <c r="E47" s="52" t="s">
        <v>158</v>
      </c>
      <c r="F47" s="52">
        <v>-0.121</v>
      </c>
      <c r="G47" s="52">
        <v>-1.25</v>
      </c>
      <c r="H47" s="52">
        <v>-1.26</v>
      </c>
      <c r="I47" s="52">
        <v>4.8148999999999997E-2</v>
      </c>
      <c r="J47" s="52">
        <v>0.02</v>
      </c>
      <c r="K47" s="52">
        <v>-0.28327000000000002</v>
      </c>
      <c r="L47" s="52"/>
      <c r="M47" s="53"/>
    </row>
    <row r="48" spans="1:13" s="57" customFormat="1" ht="14.7" x14ac:dyDescent="0.55000000000000004">
      <c r="A48" s="54">
        <v>26</v>
      </c>
      <c r="B48" s="55">
        <v>3.2995000000000001</v>
      </c>
      <c r="C48" s="114">
        <v>3.2124999999999999</v>
      </c>
      <c r="D48" s="55">
        <v>3.9699999999999999E-2</v>
      </c>
      <c r="E48" s="55" t="s">
        <v>159</v>
      </c>
      <c r="F48" s="55">
        <v>8.6999999999999994E-2</v>
      </c>
      <c r="G48" s="55">
        <v>0.96</v>
      </c>
      <c r="H48" s="55">
        <v>0.96</v>
      </c>
      <c r="I48" s="55">
        <v>0.160386</v>
      </c>
      <c r="J48" s="55">
        <v>0.04</v>
      </c>
      <c r="K48" s="55">
        <v>0.41787999999999997</v>
      </c>
      <c r="L48" s="55"/>
      <c r="M48" s="56"/>
    </row>
    <row r="49" spans="1:13" ht="14.7" x14ac:dyDescent="0.55000000000000004">
      <c r="A49" s="51">
        <v>27</v>
      </c>
      <c r="B49" s="52">
        <v>2.5339999999999998</v>
      </c>
      <c r="C49" s="52">
        <v>2.6859999999999999</v>
      </c>
      <c r="D49" s="52">
        <v>3.3300000000000003E-2</v>
      </c>
      <c r="E49" s="52" t="s">
        <v>160</v>
      </c>
      <c r="F49" s="52">
        <v>-0.152</v>
      </c>
      <c r="G49" s="52">
        <v>-1.63</v>
      </c>
      <c r="H49" s="52">
        <v>-1.66</v>
      </c>
      <c r="I49" s="52">
        <v>0.11290699999999999</v>
      </c>
      <c r="J49" s="52">
        <v>0.08</v>
      </c>
      <c r="K49" s="52">
        <v>-0.59238000000000002</v>
      </c>
      <c r="L49" s="52"/>
      <c r="M49" s="53"/>
    </row>
    <row r="50" spans="1:13" ht="14.7" x14ac:dyDescent="0.55000000000000004">
      <c r="A50" s="51">
        <v>28</v>
      </c>
      <c r="B50" s="52">
        <v>3.0849000000000002</v>
      </c>
      <c r="C50" s="52">
        <v>3.0746000000000002</v>
      </c>
      <c r="D50" s="52">
        <v>3.1600000000000003E-2</v>
      </c>
      <c r="E50" s="52" t="s">
        <v>161</v>
      </c>
      <c r="F50" s="52">
        <v>1.04E-2</v>
      </c>
      <c r="G50" s="52">
        <v>0.11</v>
      </c>
      <c r="H50" s="52">
        <v>0.11</v>
      </c>
      <c r="I50" s="52">
        <v>0.101768</v>
      </c>
      <c r="J50" s="52">
        <v>0</v>
      </c>
      <c r="K50" s="52">
        <v>3.669E-2</v>
      </c>
      <c r="L50" s="52"/>
      <c r="M50" s="53"/>
    </row>
    <row r="51" spans="1:13" s="113" customFormat="1" ht="14.7" x14ac:dyDescent="0.55000000000000004">
      <c r="A51" s="110">
        <v>29</v>
      </c>
      <c r="B51" s="111">
        <v>3.0183</v>
      </c>
      <c r="C51" s="111">
        <v>3.1518000000000002</v>
      </c>
      <c r="D51" s="111">
        <v>5.2600000000000001E-2</v>
      </c>
      <c r="E51" s="111" t="s">
        <v>162</v>
      </c>
      <c r="F51" s="111">
        <v>-0.13350000000000001</v>
      </c>
      <c r="G51" s="111">
        <v>-1.59</v>
      </c>
      <c r="H51" s="111">
        <v>-1.62</v>
      </c>
      <c r="I51" s="111">
        <v>0.28083999999999998</v>
      </c>
      <c r="J51" s="111">
        <v>0.25</v>
      </c>
      <c r="K51" s="111">
        <v>-1.0101599999999999</v>
      </c>
      <c r="L51" s="111"/>
      <c r="M51" s="112" t="s">
        <v>118</v>
      </c>
    </row>
    <row r="52" spans="1:13" ht="14.7" x14ac:dyDescent="0.55000000000000004">
      <c r="A52" s="51">
        <v>30</v>
      </c>
      <c r="B52" s="52">
        <v>2.8426</v>
      </c>
      <c r="C52" s="52">
        <v>2.7873999999999999</v>
      </c>
      <c r="D52" s="52">
        <v>2.6800000000000001E-2</v>
      </c>
      <c r="E52" s="52" t="s">
        <v>163</v>
      </c>
      <c r="F52" s="52">
        <v>5.5199999999999999E-2</v>
      </c>
      <c r="G52" s="52">
        <v>0.57999999999999996</v>
      </c>
      <c r="H52" s="52">
        <v>0.56999999999999995</v>
      </c>
      <c r="I52" s="52">
        <v>7.2853000000000001E-2</v>
      </c>
      <c r="J52" s="52">
        <v>0.01</v>
      </c>
      <c r="K52" s="52">
        <v>0.16077</v>
      </c>
      <c r="L52" s="52"/>
      <c r="M52" s="53"/>
    </row>
    <row r="53" spans="1:13" ht="14.7" x14ac:dyDescent="0.55000000000000004">
      <c r="A53" s="51">
        <v>31</v>
      </c>
      <c r="B53" s="52">
        <v>2.5716999999999999</v>
      </c>
      <c r="C53" s="52">
        <v>2.6957</v>
      </c>
      <c r="D53" s="52">
        <v>2.76E-2</v>
      </c>
      <c r="E53" s="52" t="s">
        <v>164</v>
      </c>
      <c r="F53" s="52">
        <v>-0.124</v>
      </c>
      <c r="G53" s="52">
        <v>-1.3</v>
      </c>
      <c r="H53" s="52">
        <v>-1.31</v>
      </c>
      <c r="I53" s="52">
        <v>7.7299999999999994E-2</v>
      </c>
      <c r="J53" s="52">
        <v>0.04</v>
      </c>
      <c r="K53" s="52">
        <v>-0.37995000000000001</v>
      </c>
      <c r="L53" s="52"/>
      <c r="M53" s="53"/>
    </row>
    <row r="54" spans="1:13" ht="14.7" x14ac:dyDescent="0.55000000000000004">
      <c r="A54" s="51">
        <v>32</v>
      </c>
      <c r="B54" s="52">
        <v>2.8774000000000002</v>
      </c>
      <c r="C54" s="52">
        <v>2.9138999999999999</v>
      </c>
      <c r="D54" s="52">
        <v>2.01E-2</v>
      </c>
      <c r="E54" s="52" t="s">
        <v>165</v>
      </c>
      <c r="F54" s="52">
        <v>-3.6499999999999998E-2</v>
      </c>
      <c r="G54" s="52">
        <v>-0.38</v>
      </c>
      <c r="H54" s="52">
        <v>-0.37</v>
      </c>
      <c r="I54" s="52">
        <v>4.0897000000000003E-2</v>
      </c>
      <c r="J54" s="52">
        <v>0</v>
      </c>
      <c r="K54" s="52">
        <v>-7.6850000000000002E-2</v>
      </c>
      <c r="L54" s="52"/>
      <c r="M54" s="53"/>
    </row>
    <row r="55" spans="1:13" ht="14.7" x14ac:dyDescent="0.55000000000000004">
      <c r="A55" s="51">
        <v>33</v>
      </c>
      <c r="B55" s="52">
        <v>3.0301999999999998</v>
      </c>
      <c r="C55" s="52">
        <v>2.9121000000000001</v>
      </c>
      <c r="D55" s="52">
        <v>2.1700000000000001E-2</v>
      </c>
      <c r="E55" s="52" t="s">
        <v>166</v>
      </c>
      <c r="F55" s="52">
        <v>0.1181</v>
      </c>
      <c r="G55" s="52">
        <v>1.22</v>
      </c>
      <c r="H55" s="52">
        <v>1.23</v>
      </c>
      <c r="I55" s="52">
        <v>4.8085000000000003E-2</v>
      </c>
      <c r="J55" s="52">
        <v>0.02</v>
      </c>
      <c r="K55" s="52">
        <v>0.27600999999999998</v>
      </c>
      <c r="L55" s="52"/>
      <c r="M55" s="53"/>
    </row>
    <row r="56" spans="1:13" ht="14.7" x14ac:dyDescent="0.55000000000000004">
      <c r="A56" s="51">
        <v>34</v>
      </c>
      <c r="B56" s="52">
        <v>2.9651999999999998</v>
      </c>
      <c r="C56" s="52">
        <v>2.9771000000000001</v>
      </c>
      <c r="D56" s="52">
        <v>2.0799999999999999E-2</v>
      </c>
      <c r="E56" s="52" t="s">
        <v>167</v>
      </c>
      <c r="F56" s="52">
        <v>-1.1900000000000001E-2</v>
      </c>
      <c r="G56" s="52">
        <v>-0.12</v>
      </c>
      <c r="H56" s="52">
        <v>-0.12</v>
      </c>
      <c r="I56" s="52">
        <v>4.3836E-2</v>
      </c>
      <c r="J56" s="52">
        <v>0</v>
      </c>
      <c r="K56" s="52">
        <v>-2.597E-2</v>
      </c>
      <c r="L56" s="52"/>
      <c r="M56" s="53"/>
    </row>
    <row r="57" spans="1:13" ht="14.7" x14ac:dyDescent="0.55000000000000004">
      <c r="A57" s="51">
        <v>35</v>
      </c>
      <c r="B57" s="52">
        <v>2.8149000000000002</v>
      </c>
      <c r="C57" s="52">
        <v>2.8475999999999999</v>
      </c>
      <c r="D57" s="52">
        <v>2.5100000000000001E-2</v>
      </c>
      <c r="E57" s="52" t="s">
        <v>168</v>
      </c>
      <c r="F57" s="52">
        <v>-3.2599999999999997E-2</v>
      </c>
      <c r="G57" s="52">
        <v>-0.34</v>
      </c>
      <c r="H57" s="52">
        <v>-0.34</v>
      </c>
      <c r="I57" s="52">
        <v>6.3973000000000002E-2</v>
      </c>
      <c r="J57" s="52">
        <v>0</v>
      </c>
      <c r="K57" s="52">
        <v>-8.8010000000000005E-2</v>
      </c>
      <c r="L57" s="52"/>
      <c r="M57" s="53"/>
    </row>
    <row r="58" spans="1:13" ht="14.7" x14ac:dyDescent="0.55000000000000004">
      <c r="A58" s="51">
        <v>36</v>
      </c>
      <c r="B58" s="52">
        <v>3.1044999999999998</v>
      </c>
      <c r="C58" s="52">
        <v>2.8441000000000001</v>
      </c>
      <c r="D58" s="52">
        <v>3.6900000000000002E-2</v>
      </c>
      <c r="E58" s="52" t="s">
        <v>169</v>
      </c>
      <c r="F58" s="52">
        <v>0.26040000000000002</v>
      </c>
      <c r="G58" s="52">
        <v>2.83</v>
      </c>
      <c r="H58" s="52">
        <v>3.1</v>
      </c>
      <c r="I58" s="52">
        <v>0.138574</v>
      </c>
      <c r="J58" s="52">
        <v>0.32</v>
      </c>
      <c r="K58" s="52">
        <v>1.24316</v>
      </c>
      <c r="L58" s="52" t="s">
        <v>117</v>
      </c>
      <c r="M58" s="53"/>
    </row>
    <row r="59" spans="1:13" ht="14.7" x14ac:dyDescent="0.55000000000000004">
      <c r="A59" s="51">
        <v>37</v>
      </c>
      <c r="B59" s="52">
        <v>2.9196</v>
      </c>
      <c r="C59" s="52">
        <v>2.8294999999999999</v>
      </c>
      <c r="D59" s="52">
        <v>2.7799999999999998E-2</v>
      </c>
      <c r="E59" s="52" t="s">
        <v>170</v>
      </c>
      <c r="F59" s="52">
        <v>9.01E-2</v>
      </c>
      <c r="G59" s="52">
        <v>0.95</v>
      </c>
      <c r="H59" s="52">
        <v>0.95</v>
      </c>
      <c r="I59" s="52">
        <v>7.8865000000000005E-2</v>
      </c>
      <c r="J59" s="52">
        <v>0.02</v>
      </c>
      <c r="K59" s="52">
        <v>0.27654000000000001</v>
      </c>
      <c r="L59" s="52"/>
      <c r="M59" s="53"/>
    </row>
    <row r="60" spans="1:13" ht="14.7" x14ac:dyDescent="0.55000000000000004">
      <c r="A60" s="51">
        <v>38</v>
      </c>
      <c r="B60" s="52">
        <v>2.7528000000000001</v>
      </c>
      <c r="C60" s="52">
        <v>2.7602000000000002</v>
      </c>
      <c r="D60" s="52">
        <v>2.2499999999999999E-2</v>
      </c>
      <c r="E60" s="52" t="s">
        <v>171</v>
      </c>
      <c r="F60" s="52">
        <v>-7.4000000000000003E-3</v>
      </c>
      <c r="G60" s="52">
        <v>-0.08</v>
      </c>
      <c r="H60" s="52">
        <v>-0.08</v>
      </c>
      <c r="I60" s="52">
        <v>5.1478000000000003E-2</v>
      </c>
      <c r="J60" s="52">
        <v>0</v>
      </c>
      <c r="K60" s="52">
        <v>-1.7579999999999998E-2</v>
      </c>
      <c r="L60" s="52"/>
      <c r="M60" s="53"/>
    </row>
    <row r="61" spans="1:13" ht="14.7" x14ac:dyDescent="0.55000000000000004">
      <c r="A61" s="51">
        <v>39</v>
      </c>
      <c r="B61" s="52">
        <v>2.9169999999999998</v>
      </c>
      <c r="C61" s="52">
        <v>2.8589000000000002</v>
      </c>
      <c r="D61" s="52">
        <v>2.6700000000000002E-2</v>
      </c>
      <c r="E61" s="52" t="s">
        <v>172</v>
      </c>
      <c r="F61" s="52">
        <v>5.8099999999999999E-2</v>
      </c>
      <c r="G61" s="52">
        <v>0.61</v>
      </c>
      <c r="H61" s="52">
        <v>0.6</v>
      </c>
      <c r="I61" s="52">
        <v>7.2724999999999998E-2</v>
      </c>
      <c r="J61" s="52">
        <v>0.01</v>
      </c>
      <c r="K61" s="52">
        <v>0.16916999999999999</v>
      </c>
      <c r="L61" s="52"/>
      <c r="M61" s="53"/>
    </row>
    <row r="62" spans="1:13" ht="14.7" x14ac:dyDescent="0.55000000000000004">
      <c r="A62" s="51">
        <v>40</v>
      </c>
      <c r="B62" s="52">
        <v>3.0611000000000002</v>
      </c>
      <c r="C62" s="52">
        <v>3.0655000000000001</v>
      </c>
      <c r="D62" s="52">
        <v>2.8299999999999999E-2</v>
      </c>
      <c r="E62" s="52" t="s">
        <v>173</v>
      </c>
      <c r="F62" s="52">
        <v>-4.4000000000000003E-3</v>
      </c>
      <c r="G62" s="52">
        <v>-0.05</v>
      </c>
      <c r="H62" s="52">
        <v>-0.05</v>
      </c>
      <c r="I62" s="52">
        <v>8.1336000000000006E-2</v>
      </c>
      <c r="J62" s="52">
        <v>0</v>
      </c>
      <c r="K62" s="52">
        <v>-1.366E-2</v>
      </c>
      <c r="L62" s="52"/>
      <c r="M62" s="53"/>
    </row>
    <row r="63" spans="1:13" ht="14.7" x14ac:dyDescent="0.55000000000000004">
      <c r="A63" s="51">
        <v>41</v>
      </c>
      <c r="B63" s="52">
        <v>2.9445000000000001</v>
      </c>
      <c r="C63" s="52">
        <v>2.7948</v>
      </c>
      <c r="D63" s="52">
        <v>3.4599999999999999E-2</v>
      </c>
      <c r="E63" s="52" t="s">
        <v>174</v>
      </c>
      <c r="F63" s="52">
        <v>0.1497</v>
      </c>
      <c r="G63" s="52">
        <v>1.61</v>
      </c>
      <c r="H63" s="52">
        <v>1.64</v>
      </c>
      <c r="I63" s="52">
        <v>0.12162199999999999</v>
      </c>
      <c r="J63" s="52">
        <v>0.09</v>
      </c>
      <c r="K63" s="52">
        <v>0.61089000000000004</v>
      </c>
      <c r="L63" s="52"/>
      <c r="M63" s="53"/>
    </row>
    <row r="64" spans="1:13" ht="14.7" x14ac:dyDescent="0.55000000000000004">
      <c r="A64" s="51">
        <v>42</v>
      </c>
      <c r="B64" s="52">
        <v>2.734</v>
      </c>
      <c r="C64" s="52">
        <v>2.6888999999999998</v>
      </c>
      <c r="D64" s="52">
        <v>2.8400000000000002E-2</v>
      </c>
      <c r="E64" s="52" t="s">
        <v>175</v>
      </c>
      <c r="F64" s="52">
        <v>4.5100000000000001E-2</v>
      </c>
      <c r="G64" s="52">
        <v>0.47</v>
      </c>
      <c r="H64" s="52">
        <v>0.47</v>
      </c>
      <c r="I64" s="52">
        <v>8.1894999999999996E-2</v>
      </c>
      <c r="J64" s="52">
        <v>0.01</v>
      </c>
      <c r="K64" s="52">
        <v>0.14046</v>
      </c>
      <c r="L64" s="52"/>
      <c r="M64" s="53"/>
    </row>
    <row r="65" spans="1:14" ht="14.7" x14ac:dyDescent="0.55000000000000004">
      <c r="A65" s="51">
        <v>43</v>
      </c>
      <c r="B65" s="52">
        <v>2.9154</v>
      </c>
      <c r="C65" s="52">
        <v>2.9798</v>
      </c>
      <c r="D65" s="52">
        <v>2.1700000000000001E-2</v>
      </c>
      <c r="E65" s="52" t="s">
        <v>176</v>
      </c>
      <c r="F65" s="52">
        <v>-6.4399999999999999E-2</v>
      </c>
      <c r="G65" s="52">
        <v>-0.67</v>
      </c>
      <c r="H65" s="52">
        <v>-0.66</v>
      </c>
      <c r="I65" s="52">
        <v>4.7943E-2</v>
      </c>
      <c r="J65" s="52">
        <v>0.01</v>
      </c>
      <c r="K65" s="52">
        <v>-0.14846999999999999</v>
      </c>
      <c r="L65" s="52"/>
      <c r="M65" s="53"/>
    </row>
    <row r="66" spans="1:14" ht="14.7" x14ac:dyDescent="0.55000000000000004">
      <c r="A66" s="51">
        <v>44</v>
      </c>
      <c r="B66" s="52">
        <v>3.0127999999999999</v>
      </c>
      <c r="C66" s="52">
        <v>2.9899</v>
      </c>
      <c r="D66" s="52">
        <v>2.87E-2</v>
      </c>
      <c r="E66" s="52" t="s">
        <v>177</v>
      </c>
      <c r="F66" s="52">
        <v>2.3E-2</v>
      </c>
      <c r="G66" s="52">
        <v>0.24</v>
      </c>
      <c r="H66" s="52">
        <v>0.24</v>
      </c>
      <c r="I66" s="52">
        <v>8.3683999999999995E-2</v>
      </c>
      <c r="J66" s="52">
        <v>0</v>
      </c>
      <c r="K66" s="52">
        <v>7.2309999999999999E-2</v>
      </c>
      <c r="L66" s="52"/>
      <c r="M66" s="53"/>
    </row>
    <row r="67" spans="1:14" ht="14.7" x14ac:dyDescent="0.55000000000000004">
      <c r="A67" s="51">
        <v>45</v>
      </c>
      <c r="B67" s="52">
        <v>2.6579999999999999</v>
      </c>
      <c r="C67" s="52">
        <v>2.7553000000000001</v>
      </c>
      <c r="D67" s="52">
        <v>2.4299999999999999E-2</v>
      </c>
      <c r="E67" s="52" t="s">
        <v>178</v>
      </c>
      <c r="F67" s="52">
        <v>-9.7299999999999998E-2</v>
      </c>
      <c r="G67" s="52">
        <v>-1.01</v>
      </c>
      <c r="H67" s="52">
        <v>-1.01</v>
      </c>
      <c r="I67" s="52">
        <v>6.0248999999999997E-2</v>
      </c>
      <c r="J67" s="52">
        <v>0.02</v>
      </c>
      <c r="K67" s="52">
        <v>-0.25631999999999999</v>
      </c>
      <c r="L67" s="52"/>
      <c r="M67" s="53"/>
    </row>
    <row r="68" spans="1:14" ht="14.7" x14ac:dyDescent="0.55000000000000004">
      <c r="A68" s="51">
        <v>46</v>
      </c>
      <c r="B68" s="52">
        <v>2.7059000000000002</v>
      </c>
      <c r="C68" s="52">
        <v>2.9878999999999998</v>
      </c>
      <c r="D68" s="52">
        <v>1.83E-2</v>
      </c>
      <c r="E68" s="52" t="s">
        <v>179</v>
      </c>
      <c r="F68" s="52">
        <v>-0.28199999999999997</v>
      </c>
      <c r="G68" s="52">
        <v>-2.89</v>
      </c>
      <c r="H68" s="52">
        <v>-3.19</v>
      </c>
      <c r="I68" s="52">
        <v>3.4013000000000002E-2</v>
      </c>
      <c r="J68" s="52">
        <v>7.0000000000000007E-2</v>
      </c>
      <c r="K68" s="52">
        <v>-0.59794999999999998</v>
      </c>
      <c r="L68" s="52" t="s">
        <v>117</v>
      </c>
      <c r="M68" s="53"/>
    </row>
    <row r="69" spans="1:14" ht="14.7" x14ac:dyDescent="0.55000000000000004">
      <c r="A69" s="51">
        <v>47</v>
      </c>
      <c r="B69" s="52">
        <v>2.9289000000000001</v>
      </c>
      <c r="C69" s="52">
        <v>2.9277000000000002</v>
      </c>
      <c r="D69" s="52">
        <v>2.4299999999999999E-2</v>
      </c>
      <c r="E69" s="52" t="s">
        <v>180</v>
      </c>
      <c r="F69" s="52">
        <v>1.2999999999999999E-3</v>
      </c>
      <c r="G69" s="52">
        <v>0.01</v>
      </c>
      <c r="H69" s="52">
        <v>0.01</v>
      </c>
      <c r="I69" s="52">
        <v>5.9942000000000002E-2</v>
      </c>
      <c r="J69" s="52">
        <v>0</v>
      </c>
      <c r="K69" s="52">
        <v>3.2499999999999999E-3</v>
      </c>
      <c r="L69" s="52"/>
      <c r="M69" s="53"/>
    </row>
    <row r="70" spans="1:14" ht="14.7" x14ac:dyDescent="0.55000000000000004">
      <c r="A70" s="58" t="s">
        <v>119</v>
      </c>
      <c r="B70" s="59"/>
      <c r="C70" s="59"/>
      <c r="D70" s="60"/>
      <c r="E70" s="61"/>
      <c r="F70" s="62"/>
      <c r="G70" s="62"/>
      <c r="H70" s="62"/>
      <c r="I70" s="62"/>
      <c r="J70" s="63"/>
      <c r="K70" s="62"/>
      <c r="L70" s="62"/>
      <c r="M70" s="64"/>
      <c r="N70" s="65"/>
    </row>
    <row r="71" spans="1:14" ht="15" thickBot="1" x14ac:dyDescent="0.6">
      <c r="A71" s="66" t="s">
        <v>120</v>
      </c>
      <c r="B71" s="67"/>
      <c r="C71" s="67"/>
      <c r="D71" s="68"/>
      <c r="E71" s="69"/>
      <c r="F71" s="70"/>
      <c r="G71" s="70"/>
      <c r="H71" s="70"/>
      <c r="I71" s="70"/>
      <c r="J71" s="71"/>
      <c r="K71" s="70"/>
      <c r="L71" s="70"/>
      <c r="M71" s="72"/>
      <c r="N71" s="65"/>
    </row>
    <row r="72" spans="1:14" ht="19.2" x14ac:dyDescent="0.55000000000000004">
      <c r="A72" s="30" t="s">
        <v>121</v>
      </c>
    </row>
    <row r="73" spans="1:14" ht="14.7" x14ac:dyDescent="0.55000000000000004">
      <c r="A73" s="33" t="s">
        <v>122</v>
      </c>
      <c r="B73" s="34">
        <v>2.01403</v>
      </c>
    </row>
    <row r="74" spans="1:14" ht="17.399999999999999" x14ac:dyDescent="0.55000000000000004">
      <c r="A74" s="41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I14" sqref="I14"/>
    </sheetView>
  </sheetViews>
  <sheetFormatPr defaultRowHeight="14.1" x14ac:dyDescent="0.5"/>
  <cols>
    <col min="1" max="1" width="9.89453125" style="86" bestFit="1" customWidth="1"/>
    <col min="2" max="16384" width="8.83984375" style="86"/>
  </cols>
  <sheetData>
    <row r="1" spans="1:14" ht="14.4" thickBot="1" x14ac:dyDescent="0.55000000000000004">
      <c r="A1" s="150" t="s">
        <v>194</v>
      </c>
      <c r="B1" s="150"/>
      <c r="C1" s="150"/>
      <c r="D1" s="150"/>
      <c r="E1" s="150"/>
      <c r="F1" s="150"/>
      <c r="G1" s="150"/>
      <c r="H1" s="150"/>
      <c r="I1" s="150"/>
    </row>
    <row r="2" spans="1:14" x14ac:dyDescent="0.5">
      <c r="A2" s="87"/>
      <c r="B2" s="85" t="s">
        <v>104</v>
      </c>
      <c r="C2" s="85" t="s">
        <v>2</v>
      </c>
      <c r="D2" s="85" t="s">
        <v>3</v>
      </c>
      <c r="E2" s="85" t="s">
        <v>49</v>
      </c>
      <c r="F2" s="85" t="s">
        <v>50</v>
      </c>
      <c r="G2" s="85" t="s">
        <v>42</v>
      </c>
      <c r="H2" s="153" t="s">
        <v>79</v>
      </c>
      <c r="I2" s="148" t="s">
        <v>193</v>
      </c>
    </row>
    <row r="3" spans="1:14" x14ac:dyDescent="0.5">
      <c r="A3" s="88" t="s">
        <v>70</v>
      </c>
      <c r="B3" s="77">
        <v>2.044</v>
      </c>
      <c r="C3" s="77">
        <v>0.48899999999999999</v>
      </c>
      <c r="D3" s="77">
        <v>-0.57299999999999995</v>
      </c>
      <c r="E3" s="77">
        <v>-2.5700000000000001E-2</v>
      </c>
      <c r="F3" s="77">
        <v>3.32E-2</v>
      </c>
      <c r="G3" s="80">
        <v>7.9999999999999996E-6</v>
      </c>
      <c r="H3" s="154"/>
      <c r="I3" s="149"/>
    </row>
    <row r="4" spans="1:14" ht="14.4" thickBot="1" x14ac:dyDescent="0.55000000000000004">
      <c r="A4" s="89" t="s">
        <v>192</v>
      </c>
      <c r="B4" s="90">
        <v>1</v>
      </c>
      <c r="C4" s="90">
        <v>16</v>
      </c>
      <c r="D4" s="90">
        <v>15</v>
      </c>
      <c r="E4" s="90">
        <f>B8*L8</f>
        <v>432</v>
      </c>
      <c r="F4" s="90">
        <f>C8*L8</f>
        <v>405</v>
      </c>
      <c r="G4" s="90">
        <f>G8*D8</f>
        <v>82680</v>
      </c>
      <c r="H4" s="90">
        <f>SUMPRODUCT(B3:G3,B4:G4)</f>
        <v>4.2780400000000016</v>
      </c>
      <c r="I4" s="91">
        <f>10^H4</f>
        <v>18968.806223275129</v>
      </c>
    </row>
    <row r="7" spans="1:14" ht="14.4" thickBot="1" x14ac:dyDescent="0.55000000000000004">
      <c r="A7" s="151" t="s">
        <v>195</v>
      </c>
      <c r="B7" s="92" t="s">
        <v>2</v>
      </c>
      <c r="C7" s="92" t="s">
        <v>3</v>
      </c>
      <c r="D7" s="92" t="s">
        <v>4</v>
      </c>
      <c r="E7" s="92" t="s">
        <v>5</v>
      </c>
      <c r="F7" s="92" t="s">
        <v>6</v>
      </c>
      <c r="G7" s="92" t="s">
        <v>7</v>
      </c>
      <c r="H7" s="92" t="s">
        <v>8</v>
      </c>
      <c r="I7" s="92" t="s">
        <v>9</v>
      </c>
      <c r="J7" s="92" t="s">
        <v>10</v>
      </c>
      <c r="K7" s="92" t="s">
        <v>11</v>
      </c>
      <c r="L7" s="92" t="s">
        <v>12</v>
      </c>
      <c r="M7" s="92" t="s">
        <v>13</v>
      </c>
      <c r="N7" s="92" t="s">
        <v>14</v>
      </c>
    </row>
    <row r="8" spans="1:14" x14ac:dyDescent="0.5">
      <c r="A8" s="151"/>
      <c r="B8" s="93">
        <v>16</v>
      </c>
      <c r="C8" s="93">
        <v>15</v>
      </c>
      <c r="D8" s="93">
        <v>6890</v>
      </c>
      <c r="E8" s="93">
        <v>0.01</v>
      </c>
      <c r="F8" s="93">
        <v>168</v>
      </c>
      <c r="G8" s="93">
        <v>12</v>
      </c>
      <c r="H8" s="93">
        <v>0.14000000000000001</v>
      </c>
      <c r="I8" s="93">
        <v>5</v>
      </c>
      <c r="J8" s="93">
        <v>0.6</v>
      </c>
      <c r="K8" s="93">
        <v>107</v>
      </c>
      <c r="L8" s="93">
        <v>27</v>
      </c>
      <c r="M8" s="93">
        <v>44</v>
      </c>
      <c r="N8" s="93">
        <v>17</v>
      </c>
    </row>
    <row r="10" spans="1:14" ht="14.4" thickBot="1" x14ac:dyDescent="0.55000000000000004">
      <c r="A10" s="152" t="s">
        <v>196</v>
      </c>
      <c r="B10" s="152"/>
      <c r="C10" s="152"/>
      <c r="D10" s="152"/>
      <c r="E10" s="152"/>
      <c r="F10" s="152"/>
      <c r="G10" s="152"/>
    </row>
    <row r="11" spans="1:14" x14ac:dyDescent="0.5">
      <c r="A11" s="87"/>
      <c r="B11" s="85" t="s">
        <v>104</v>
      </c>
      <c r="C11" s="85" t="s">
        <v>2</v>
      </c>
      <c r="D11" s="85" t="s">
        <v>49</v>
      </c>
      <c r="E11" s="85" t="s">
        <v>42</v>
      </c>
      <c r="F11" s="153" t="s">
        <v>79</v>
      </c>
      <c r="G11" s="153" t="s">
        <v>193</v>
      </c>
      <c r="H11" s="155" t="s">
        <v>198</v>
      </c>
    </row>
    <row r="12" spans="1:14" x14ac:dyDescent="0.5">
      <c r="A12" s="88" t="s">
        <v>70</v>
      </c>
      <c r="B12" s="78">
        <v>3.371</v>
      </c>
      <c r="C12" s="78">
        <v>-5.2999999999999999E-2</v>
      </c>
      <c r="D12" s="78">
        <v>5.8149999999999999E-3</v>
      </c>
      <c r="E12" s="79">
        <v>7.9999999999999996E-6</v>
      </c>
      <c r="F12" s="154"/>
      <c r="G12" s="154"/>
      <c r="H12" s="156"/>
    </row>
    <row r="13" spans="1:14" x14ac:dyDescent="0.5">
      <c r="A13" s="88" t="s">
        <v>197</v>
      </c>
      <c r="B13" s="94">
        <v>1</v>
      </c>
      <c r="C13" s="94">
        <f>B8</f>
        <v>16</v>
      </c>
      <c r="D13" s="94">
        <f>B8*L8</f>
        <v>432</v>
      </c>
      <c r="E13" s="94">
        <f>G4</f>
        <v>82680</v>
      </c>
      <c r="F13" s="94">
        <f>SUMPRODUCT(B$12:E$12,B13:E13)</f>
        <v>5.6965200000000005</v>
      </c>
      <c r="G13" s="94">
        <f>10^F13</f>
        <v>497187.26951794903</v>
      </c>
      <c r="H13" s="95" t="s">
        <v>200</v>
      </c>
    </row>
    <row r="14" spans="1:14" ht="14.4" thickBot="1" x14ac:dyDescent="0.55000000000000004">
      <c r="A14" s="89" t="b">
        <v>1</v>
      </c>
      <c r="B14" s="90">
        <v>1</v>
      </c>
      <c r="C14" s="90">
        <v>16</v>
      </c>
      <c r="D14" s="90">
        <v>243.2</v>
      </c>
      <c r="E14" s="90">
        <v>81554</v>
      </c>
      <c r="F14" s="96">
        <f>SUMPRODUCT(B$12:E$12,B14:E14)</f>
        <v>4.5896400000000002</v>
      </c>
      <c r="G14" s="96">
        <f>10^F14</f>
        <v>38872.278718038164</v>
      </c>
      <c r="H14" s="97">
        <v>1993</v>
      </c>
      <c r="I14" s="98" t="s">
        <v>199</v>
      </c>
    </row>
    <row r="15" spans="1:14" x14ac:dyDescent="0.5">
      <c r="A15" s="99"/>
      <c r="B15" s="99"/>
      <c r="C15" s="99"/>
      <c r="D15" s="99"/>
      <c r="E15" s="99"/>
      <c r="F15" s="115" t="s">
        <v>204</v>
      </c>
      <c r="G15" s="99"/>
      <c r="H15" s="100"/>
    </row>
    <row r="16" spans="1:14" ht="14.4" thickBot="1" x14ac:dyDescent="0.55000000000000004">
      <c r="A16" s="150" t="s">
        <v>201</v>
      </c>
      <c r="B16" s="150"/>
      <c r="C16" s="150"/>
      <c r="D16" s="150"/>
      <c r="E16" s="150"/>
      <c r="F16" s="150"/>
      <c r="G16" s="150"/>
      <c r="H16" s="150"/>
    </row>
    <row r="17" spans="1:9" x14ac:dyDescent="0.5">
      <c r="A17" s="101"/>
      <c r="B17" s="81" t="s">
        <v>104</v>
      </c>
      <c r="C17" s="81" t="s">
        <v>2</v>
      </c>
      <c r="D17" s="81" t="s">
        <v>49</v>
      </c>
      <c r="E17" s="81" t="s">
        <v>42</v>
      </c>
      <c r="F17" s="153" t="s">
        <v>79</v>
      </c>
      <c r="G17" s="153" t="s">
        <v>193</v>
      </c>
      <c r="H17" s="155" t="s">
        <v>198</v>
      </c>
    </row>
    <row r="18" spans="1:9" x14ac:dyDescent="0.5">
      <c r="A18" s="102" t="s">
        <v>70</v>
      </c>
      <c r="B18" s="105">
        <v>2.0285823724882102</v>
      </c>
      <c r="C18" s="105">
        <v>-5.2952286596306596E-2</v>
      </c>
      <c r="D18" s="105">
        <v>5.8146702395820296E-3</v>
      </c>
      <c r="E18" s="105">
        <v>7.5663358430889456E-6</v>
      </c>
      <c r="F18" s="154"/>
      <c r="G18" s="154"/>
      <c r="H18" s="156"/>
    </row>
    <row r="19" spans="1:9" x14ac:dyDescent="0.5">
      <c r="A19" s="102" t="s">
        <v>197</v>
      </c>
      <c r="B19" s="104">
        <v>1</v>
      </c>
      <c r="C19" s="104">
        <v>16</v>
      </c>
      <c r="D19" s="104">
        <v>432</v>
      </c>
      <c r="E19" s="104">
        <v>82680</v>
      </c>
      <c r="F19" s="104">
        <f>SUMPRODUCT(B19:E19,B18:E18)</f>
        <v>4.3188679779533352</v>
      </c>
      <c r="G19" s="104">
        <f>10^F19</f>
        <v>20838.573108571727</v>
      </c>
      <c r="H19" s="106"/>
    </row>
    <row r="20" spans="1:9" ht="14.4" thickBot="1" x14ac:dyDescent="0.55000000000000004">
      <c r="A20" s="103" t="b">
        <v>1</v>
      </c>
      <c r="B20" s="107">
        <v>1</v>
      </c>
      <c r="C20" s="107">
        <v>16</v>
      </c>
      <c r="D20" s="107">
        <v>243.2</v>
      </c>
      <c r="E20" s="107">
        <v>81554</v>
      </c>
      <c r="F20" s="107">
        <f>SUMPRODUCT(B18:E18,B20:E20)</f>
        <v>3.2125385425609299</v>
      </c>
      <c r="G20" s="108">
        <f>10^F20</f>
        <v>1631.3176782122578</v>
      </c>
      <c r="H20" s="109">
        <v>1993</v>
      </c>
      <c r="I20" s="98" t="s">
        <v>202</v>
      </c>
    </row>
    <row r="21" spans="1:9" x14ac:dyDescent="0.5">
      <c r="I21" s="98" t="s">
        <v>203</v>
      </c>
    </row>
  </sheetData>
  <mergeCells count="12">
    <mergeCell ref="F17:F18"/>
    <mergeCell ref="G17:G18"/>
    <mergeCell ref="H17:H18"/>
    <mergeCell ref="A16:H16"/>
    <mergeCell ref="H2:H3"/>
    <mergeCell ref="I2:I3"/>
    <mergeCell ref="A1:I1"/>
    <mergeCell ref="A7:A8"/>
    <mergeCell ref="A10:G10"/>
    <mergeCell ref="F11:F12"/>
    <mergeCell ref="G11:G12"/>
    <mergeCell ref="H11:H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Description</vt:lpstr>
      <vt:lpstr>Original</vt:lpstr>
      <vt:lpstr>Data_Interactions</vt:lpstr>
      <vt:lpstr>Correlation_Original</vt:lpstr>
      <vt:lpstr>Correlation_Interactions</vt:lpstr>
      <vt:lpstr>Selected_Model</vt:lpstr>
      <vt:lpstr>Excel_Output</vt:lpstr>
      <vt:lpstr>Minitab_Output</vt:lpstr>
      <vt:lpstr>Excel_Prediction</vt:lpstr>
      <vt:lpstr>Excel_Uncertainty</vt:lpstr>
      <vt:lpstr>Minitab_Prediction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Liu</dc:creator>
  <cp:lastModifiedBy>Jane Liu</cp:lastModifiedBy>
  <dcterms:created xsi:type="dcterms:W3CDTF">2017-12-09T20:13:32Z</dcterms:created>
  <dcterms:modified xsi:type="dcterms:W3CDTF">2017-12-15T10:21:18Z</dcterms:modified>
</cp:coreProperties>
</file>