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h-my.sharepoint.com/personal/minht_ug_kth_se/Documents/iSCI Research/Muscle Strength/"/>
    </mc:Choice>
  </mc:AlternateContent>
  <xr:revisionPtr revIDLastSave="33" documentId="13_ncr:1_{46813723-3B7E-4EAB-8511-9E30BD0DB907}" xr6:coauthVersionLast="47" xr6:coauthVersionMax="47" xr10:uidLastSave="{8FEFB580-4679-4558-ADEC-BE91BD7D1C73}"/>
  <bookViews>
    <workbookView xWindow="28680" yWindow="-120" windowWidth="29040" windowHeight="15720" activeTab="4" xr2:uid="{568A6982-66DD-47F3-8594-00BA8F087391}"/>
  </bookViews>
  <sheets>
    <sheet name="CS13" sheetId="1" r:id="rId1"/>
    <sheet name="CS14" sheetId="2" r:id="rId2"/>
    <sheet name="CS15" sheetId="3" r:id="rId3"/>
    <sheet name="Control Summary" sheetId="4" r:id="rId4"/>
    <sheet name="RSS1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3" i="5" l="1"/>
  <c r="O13" i="5"/>
  <c r="O12" i="5"/>
  <c r="I11" i="4"/>
  <c r="H11" i="4"/>
  <c r="O11" i="5"/>
  <c r="O6" i="5"/>
  <c r="H20" i="5"/>
  <c r="E20" i="5"/>
  <c r="H19" i="5"/>
  <c r="E19" i="5"/>
  <c r="H18" i="5"/>
  <c r="E18" i="5"/>
  <c r="H17" i="5"/>
  <c r="Q11" i="5" s="1"/>
  <c r="R11" i="5" s="1"/>
  <c r="E17" i="5"/>
  <c r="N11" i="5" s="1"/>
  <c r="H16" i="5"/>
  <c r="E16" i="5"/>
  <c r="H15" i="5"/>
  <c r="Q10" i="5" s="1"/>
  <c r="R10" i="5" s="1"/>
  <c r="E15" i="5"/>
  <c r="N10" i="5" s="1"/>
  <c r="O10" i="5" s="1"/>
  <c r="H14" i="5"/>
  <c r="E14" i="5"/>
  <c r="H13" i="5"/>
  <c r="Q9" i="5" s="1"/>
  <c r="R9" i="5" s="1"/>
  <c r="E13" i="5"/>
  <c r="N9" i="5" s="1"/>
  <c r="O9" i="5" s="1"/>
  <c r="H12" i="5"/>
  <c r="E12" i="5"/>
  <c r="H11" i="5"/>
  <c r="E11" i="5"/>
  <c r="H10" i="5"/>
  <c r="E10" i="5"/>
  <c r="H9" i="5"/>
  <c r="Q7" i="5" s="1"/>
  <c r="R7" i="5" s="1"/>
  <c r="E9" i="5"/>
  <c r="N7" i="5" s="1"/>
  <c r="O7" i="5" s="1"/>
  <c r="H8" i="5"/>
  <c r="E8" i="5"/>
  <c r="H7" i="5"/>
  <c r="E7" i="5"/>
  <c r="N6" i="5" s="1"/>
  <c r="Q6" i="5"/>
  <c r="R6" i="5" s="1"/>
  <c r="I5" i="4"/>
  <c r="I6" i="4"/>
  <c r="I7" i="4"/>
  <c r="I8" i="4"/>
  <c r="I9" i="4"/>
  <c r="I10" i="4"/>
  <c r="I4" i="4"/>
  <c r="H5" i="4"/>
  <c r="H6" i="4"/>
  <c r="H7" i="4"/>
  <c r="H8" i="4"/>
  <c r="H9" i="4"/>
  <c r="H10" i="4"/>
  <c r="H4" i="4"/>
  <c r="N10" i="3"/>
  <c r="N9" i="3"/>
  <c r="N8" i="3"/>
  <c r="N7" i="3"/>
  <c r="N6" i="3"/>
  <c r="O12" i="2"/>
  <c r="O11" i="2"/>
  <c r="O10" i="2"/>
  <c r="O9" i="2"/>
  <c r="O8" i="2"/>
  <c r="O7" i="2"/>
  <c r="O6" i="2"/>
  <c r="N12" i="2"/>
  <c r="N11" i="2"/>
  <c r="N10" i="2"/>
  <c r="N9" i="2"/>
  <c r="N8" i="2"/>
  <c r="N7" i="2"/>
  <c r="N6" i="2"/>
  <c r="O12" i="1"/>
  <c r="O11" i="1"/>
  <c r="O10" i="1"/>
  <c r="O9" i="1"/>
  <c r="O8" i="1"/>
  <c r="O7" i="1"/>
  <c r="O6" i="1"/>
  <c r="N12" i="1"/>
  <c r="N11" i="1"/>
  <c r="N10" i="1"/>
  <c r="N9" i="1"/>
  <c r="N8" i="1"/>
  <c r="N7" i="1"/>
  <c r="N6" i="1"/>
  <c r="H20" i="3"/>
  <c r="E20" i="3"/>
  <c r="H19" i="3"/>
  <c r="O12" i="3" s="1"/>
  <c r="E19" i="3"/>
  <c r="N12" i="3" s="1"/>
  <c r="H18" i="3"/>
  <c r="E18" i="3"/>
  <c r="N11" i="3" s="1"/>
  <c r="H17" i="3"/>
  <c r="O11" i="3" s="1"/>
  <c r="E17" i="3"/>
  <c r="H16" i="3"/>
  <c r="E16" i="3"/>
  <c r="H15" i="3"/>
  <c r="E15" i="3"/>
  <c r="H14" i="3"/>
  <c r="E14" i="3"/>
  <c r="H13" i="3"/>
  <c r="O9" i="3" s="1"/>
  <c r="E13" i="3"/>
  <c r="H12" i="3"/>
  <c r="E12" i="3"/>
  <c r="H11" i="3"/>
  <c r="O8" i="3" s="1"/>
  <c r="E11" i="3"/>
  <c r="H10" i="3"/>
  <c r="E10" i="3"/>
  <c r="H9" i="3"/>
  <c r="O7" i="3" s="1"/>
  <c r="E9" i="3"/>
  <c r="H8" i="3"/>
  <c r="E8" i="3"/>
  <c r="H7" i="3"/>
  <c r="E7" i="3"/>
  <c r="H20" i="2"/>
  <c r="E20" i="2"/>
  <c r="H19" i="2"/>
  <c r="E19" i="2"/>
  <c r="H18" i="2"/>
  <c r="E18" i="2"/>
  <c r="H17" i="2"/>
  <c r="E17" i="2"/>
  <c r="H16" i="2"/>
  <c r="E16" i="2"/>
  <c r="H15" i="2"/>
  <c r="E15" i="2"/>
  <c r="H14" i="2"/>
  <c r="E14" i="2"/>
  <c r="H13" i="2"/>
  <c r="E13" i="2"/>
  <c r="H12" i="2"/>
  <c r="E12" i="2"/>
  <c r="H11" i="2"/>
  <c r="E11" i="2"/>
  <c r="H10" i="2"/>
  <c r="E10" i="2"/>
  <c r="H9" i="2"/>
  <c r="E9" i="2"/>
  <c r="H8" i="2"/>
  <c r="E8" i="2"/>
  <c r="H7" i="2"/>
  <c r="E7" i="2"/>
  <c r="H20" i="1"/>
  <c r="H19" i="1"/>
  <c r="H18" i="1"/>
  <c r="H17" i="1"/>
  <c r="H16" i="1"/>
  <c r="H15" i="1"/>
  <c r="H14" i="1"/>
  <c r="H13" i="1"/>
  <c r="H12" i="1"/>
  <c r="H11" i="1"/>
  <c r="H9" i="1"/>
  <c r="H10" i="1"/>
  <c r="E20" i="1"/>
  <c r="E19" i="1"/>
  <c r="E18" i="1"/>
  <c r="E17" i="1"/>
  <c r="E16" i="1"/>
  <c r="E15" i="1"/>
  <c r="E14" i="1"/>
  <c r="E13" i="1"/>
  <c r="E12" i="1"/>
  <c r="E11" i="1"/>
  <c r="E9" i="1"/>
  <c r="E10" i="1"/>
  <c r="H8" i="1"/>
  <c r="H7" i="1"/>
  <c r="E8" i="1"/>
  <c r="E7" i="1"/>
  <c r="N8" i="5" l="1"/>
  <c r="O8" i="5" s="1"/>
  <c r="N12" i="5"/>
  <c r="Q8" i="5"/>
  <c r="R8" i="5" s="1"/>
  <c r="Q12" i="5"/>
  <c r="R12" i="5" s="1"/>
  <c r="O10" i="3"/>
  <c r="O6" i="3"/>
</calcChain>
</file>

<file path=xl/sharedStrings.xml><?xml version="1.0" encoding="utf-8"?>
<sst xmlns="http://schemas.openxmlformats.org/spreadsheetml/2006/main" count="159" uniqueCount="30">
  <si>
    <t>Subject ID</t>
  </si>
  <si>
    <t>Muscle Strength Measurement</t>
  </si>
  <si>
    <t>Muscle group</t>
  </si>
  <si>
    <t>Trials</t>
  </si>
  <si>
    <t>Left</t>
  </si>
  <si>
    <t>Right</t>
  </si>
  <si>
    <t>Moment Arm [mm]</t>
  </si>
  <si>
    <t>Force [N]</t>
  </si>
  <si>
    <t>Hip Extensors (knee 0)</t>
  </si>
  <si>
    <t>Hip Extensors (knee 90)</t>
  </si>
  <si>
    <t xml:space="preserve">Hip Flexors </t>
  </si>
  <si>
    <t>Hip Abductors</t>
  </si>
  <si>
    <t>Knee Extensors</t>
  </si>
  <si>
    <t>Knee Flexors</t>
  </si>
  <si>
    <t>Dorsiflexors (knee 90)</t>
  </si>
  <si>
    <t>Moment</t>
  </si>
  <si>
    <t>CS13</t>
  </si>
  <si>
    <t>Weight</t>
  </si>
  <si>
    <t>Summary</t>
  </si>
  <si>
    <t>Gender</t>
  </si>
  <si>
    <t>Male</t>
  </si>
  <si>
    <t>CS14</t>
  </si>
  <si>
    <t>CS15</t>
  </si>
  <si>
    <t>Control</t>
  </si>
  <si>
    <t>Mean</t>
  </si>
  <si>
    <t>STD</t>
  </si>
  <si>
    <t>RSS15</t>
  </si>
  <si>
    <t>Percentage %</t>
  </si>
  <si>
    <t>Plantarflexors(Vicon)</t>
  </si>
  <si>
    <t>MMT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</si>
</sst>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/>
    <xf numFmtId="2" fontId="0" fillId="0" borderId="1" xfId="0" applyNumberFormat="1" applyBorder="1"/>
    <xf numFmtId="2" fontId="0" fillId="0" borderId="1" xfId="0" applyNumberFormat="1" applyBorder="1" applyAlignment="1">
      <alignment vertical="center"/>
    </xf>
    <xf numFmtId="0" fontId="3" fillId="0" borderId="0" xfId="0" applyFont="1"/>
    <xf numFmtId="2" fontId="0" fillId="0" borderId="0" xfId="0" applyNumberFormat="1"/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C0420-4196-4060-9E9D-76F32CB005FA}">
  <dimension ref="A1:O22"/>
  <sheetViews>
    <sheetView zoomScale="115" zoomScaleNormal="115" workbookViewId="0">
      <selection activeCell="N6" sqref="N6:O12"/>
    </sheetView>
  </sheetViews>
  <sheetFormatPr defaultRowHeight="14.4" x14ac:dyDescent="0.3"/>
  <cols>
    <col min="1" max="1" width="20.33203125" customWidth="1"/>
    <col min="3" max="3" width="17.33203125" customWidth="1"/>
    <col min="4" max="5" width="10.44140625" customWidth="1"/>
    <col min="6" max="6" width="16.88671875" customWidth="1"/>
    <col min="13" max="13" width="21.109375" bestFit="1" customWidth="1"/>
  </cols>
  <sheetData>
    <row r="1" spans="1:15" x14ac:dyDescent="0.3">
      <c r="A1" t="s">
        <v>0</v>
      </c>
      <c r="B1" t="s">
        <v>16</v>
      </c>
    </row>
    <row r="2" spans="1:15" x14ac:dyDescent="0.3">
      <c r="A2" t="s">
        <v>19</v>
      </c>
      <c r="B2" t="s">
        <v>20</v>
      </c>
    </row>
    <row r="3" spans="1:15" ht="23.4" x14ac:dyDescent="0.45">
      <c r="A3" t="s">
        <v>17</v>
      </c>
      <c r="B3">
        <v>74.099999999999994</v>
      </c>
      <c r="N3" s="8" t="s">
        <v>18</v>
      </c>
    </row>
    <row r="4" spans="1:15" ht="23.4" x14ac:dyDescent="0.45">
      <c r="C4" s="1" t="s">
        <v>1</v>
      </c>
    </row>
    <row r="5" spans="1:15" x14ac:dyDescent="0.3">
      <c r="A5" s="16" t="s">
        <v>2</v>
      </c>
      <c r="B5" s="16" t="s">
        <v>3</v>
      </c>
      <c r="C5" s="12" t="s">
        <v>4</v>
      </c>
      <c r="D5" s="12"/>
      <c r="E5" s="13"/>
      <c r="F5" s="14" t="s">
        <v>5</v>
      </c>
      <c r="G5" s="14"/>
      <c r="H5" s="14"/>
      <c r="N5" t="s">
        <v>4</v>
      </c>
      <c r="O5" t="s">
        <v>5</v>
      </c>
    </row>
    <row r="6" spans="1:15" x14ac:dyDescent="0.3">
      <c r="A6" s="16"/>
      <c r="B6" s="16"/>
      <c r="C6" s="4" t="s">
        <v>6</v>
      </c>
      <c r="D6" s="4" t="s">
        <v>7</v>
      </c>
      <c r="E6" s="4" t="s">
        <v>15</v>
      </c>
      <c r="F6" s="4" t="s">
        <v>6</v>
      </c>
      <c r="G6" s="4" t="s">
        <v>7</v>
      </c>
      <c r="H6" s="3" t="s">
        <v>15</v>
      </c>
      <c r="M6" t="s">
        <v>8</v>
      </c>
      <c r="N6" s="9">
        <f>MAX(E7:E8)</f>
        <v>1.1326315789473684</v>
      </c>
      <c r="O6" s="9">
        <f>MAX(H7:H8)</f>
        <v>1.2196356275303644</v>
      </c>
    </row>
    <row r="7" spans="1:15" x14ac:dyDescent="0.3">
      <c r="A7" s="15" t="s">
        <v>8</v>
      </c>
      <c r="B7" s="3">
        <v>1</v>
      </c>
      <c r="C7" s="2">
        <v>780</v>
      </c>
      <c r="D7" s="2">
        <v>89.8</v>
      </c>
      <c r="E7" s="6">
        <f>C7*D7/1000/$B$3</f>
        <v>0.94526315789473692</v>
      </c>
      <c r="F7" s="2">
        <v>750</v>
      </c>
      <c r="G7" s="2">
        <v>120.5</v>
      </c>
      <c r="H7" s="7">
        <f>F7*G7/1000/$B$3</f>
        <v>1.2196356275303644</v>
      </c>
      <c r="M7" t="s">
        <v>9</v>
      </c>
      <c r="N7" s="9">
        <f>MAX(E9:E10)</f>
        <v>0.32547908232118761</v>
      </c>
      <c r="O7" s="9">
        <f>MAX(H9:H10)</f>
        <v>0.38391363022941971</v>
      </c>
    </row>
    <row r="8" spans="1:15" x14ac:dyDescent="0.3">
      <c r="A8" s="15"/>
      <c r="B8" s="3">
        <v>2</v>
      </c>
      <c r="C8" s="2">
        <v>780</v>
      </c>
      <c r="D8" s="2">
        <v>107.6</v>
      </c>
      <c r="E8" s="6">
        <f>C8*D8/1000/$B$3</f>
        <v>1.1326315789473684</v>
      </c>
      <c r="F8" s="2">
        <v>780</v>
      </c>
      <c r="G8" s="2">
        <v>111.5</v>
      </c>
      <c r="H8" s="7">
        <f>F8*G8/1000/$B$3</f>
        <v>1.1736842105263159</v>
      </c>
      <c r="M8" t="s">
        <v>10</v>
      </c>
      <c r="N8" s="9">
        <f>MAX(E11:E12)</f>
        <v>1.5088663967611338</v>
      </c>
      <c r="O8" s="9">
        <f>MAX(H11:H12)</f>
        <v>1.2748178137651822</v>
      </c>
    </row>
    <row r="9" spans="1:15" x14ac:dyDescent="0.3">
      <c r="A9" s="15" t="s">
        <v>9</v>
      </c>
      <c r="B9" s="3">
        <v>1</v>
      </c>
      <c r="C9" s="2">
        <v>310</v>
      </c>
      <c r="D9" s="2">
        <v>71.099999999999994</v>
      </c>
      <c r="E9" s="6">
        <f t="shared" ref="E9:E20" si="0">C9*D9/1000/$B$3</f>
        <v>0.29744939271255061</v>
      </c>
      <c r="F9" s="2">
        <v>320</v>
      </c>
      <c r="G9" s="2">
        <v>86.7</v>
      </c>
      <c r="H9" s="7">
        <f t="shared" ref="H9:H20" si="1">F9*G9/1000/$B$3</f>
        <v>0.37441295546558706</v>
      </c>
      <c r="M9" t="s">
        <v>11</v>
      </c>
      <c r="N9" s="9">
        <f>MAX(E13:E14)</f>
        <v>0.85157894736842121</v>
      </c>
      <c r="O9" s="9">
        <f>MAX(H13:H14)</f>
        <v>0.98076923076923084</v>
      </c>
    </row>
    <row r="10" spans="1:15" x14ac:dyDescent="0.3">
      <c r="A10" s="15"/>
      <c r="B10" s="3">
        <v>2</v>
      </c>
      <c r="C10" s="2">
        <v>310</v>
      </c>
      <c r="D10" s="2">
        <v>77.8</v>
      </c>
      <c r="E10" s="6">
        <f t="shared" si="0"/>
        <v>0.32547908232118761</v>
      </c>
      <c r="F10" s="2">
        <v>320</v>
      </c>
      <c r="G10" s="2">
        <v>88.9</v>
      </c>
      <c r="H10" s="7">
        <f t="shared" si="1"/>
        <v>0.38391363022941971</v>
      </c>
      <c r="M10" t="s">
        <v>12</v>
      </c>
      <c r="N10" s="9">
        <f>MAX(E15:E16)</f>
        <v>1.1264507422402159</v>
      </c>
      <c r="O10" s="9">
        <f>MAX(H15:H16)</f>
        <v>1.3616599190283403</v>
      </c>
    </row>
    <row r="11" spans="1:15" x14ac:dyDescent="0.3">
      <c r="A11" s="15" t="s">
        <v>10</v>
      </c>
      <c r="B11" s="3">
        <v>1</v>
      </c>
      <c r="C11" s="2">
        <v>410</v>
      </c>
      <c r="D11" s="2">
        <v>272.7</v>
      </c>
      <c r="E11" s="6">
        <f t="shared" si="0"/>
        <v>1.5088663967611338</v>
      </c>
      <c r="F11" s="2">
        <v>410</v>
      </c>
      <c r="G11" s="2">
        <v>230.4</v>
      </c>
      <c r="H11" s="7">
        <f t="shared" si="1"/>
        <v>1.2748178137651822</v>
      </c>
      <c r="M11" t="s">
        <v>13</v>
      </c>
      <c r="N11" s="9">
        <f>MAX(E17:E18)</f>
        <v>0.76906882591093129</v>
      </c>
      <c r="O11" s="9">
        <f>MAX(H17:H18)</f>
        <v>0.86183535762483143</v>
      </c>
    </row>
    <row r="12" spans="1:15" x14ac:dyDescent="0.3">
      <c r="A12" s="15"/>
      <c r="B12" s="3">
        <v>2</v>
      </c>
      <c r="C12" s="2">
        <v>410</v>
      </c>
      <c r="D12" s="2">
        <v>270.89999999999998</v>
      </c>
      <c r="E12" s="6">
        <f t="shared" si="0"/>
        <v>1.4989068825910932</v>
      </c>
      <c r="F12" s="2">
        <v>410</v>
      </c>
      <c r="G12" s="2">
        <v>228.2</v>
      </c>
      <c r="H12" s="7">
        <f t="shared" si="1"/>
        <v>1.2626450742240216</v>
      </c>
      <c r="M12" t="s">
        <v>14</v>
      </c>
      <c r="N12" s="9">
        <f>MAX(E19:E20)</f>
        <v>0.38834008097165995</v>
      </c>
      <c r="O12" s="9">
        <f>MAX(H19:H20)</f>
        <v>0.34017543859649124</v>
      </c>
    </row>
    <row r="13" spans="1:15" x14ac:dyDescent="0.3">
      <c r="A13" s="15" t="s">
        <v>11</v>
      </c>
      <c r="B13" s="3">
        <v>1</v>
      </c>
      <c r="C13" s="2">
        <v>780</v>
      </c>
      <c r="D13" s="2">
        <v>80.900000000000006</v>
      </c>
      <c r="E13" s="6">
        <f t="shared" si="0"/>
        <v>0.85157894736842121</v>
      </c>
      <c r="F13" s="2">
        <v>750</v>
      </c>
      <c r="G13" s="2">
        <v>81.8</v>
      </c>
      <c r="H13" s="7">
        <f t="shared" si="1"/>
        <v>0.82793522267206487</v>
      </c>
    </row>
    <row r="14" spans="1:15" x14ac:dyDescent="0.3">
      <c r="A14" s="15"/>
      <c r="B14" s="3">
        <v>2</v>
      </c>
      <c r="C14" s="2">
        <v>780</v>
      </c>
      <c r="D14" s="2">
        <v>77.8</v>
      </c>
      <c r="E14" s="6">
        <f t="shared" si="0"/>
        <v>0.81894736842105265</v>
      </c>
      <c r="F14" s="2">
        <v>750</v>
      </c>
      <c r="G14" s="2">
        <v>96.9</v>
      </c>
      <c r="H14" s="7">
        <f t="shared" si="1"/>
        <v>0.98076923076923084</v>
      </c>
    </row>
    <row r="15" spans="1:15" x14ac:dyDescent="0.3">
      <c r="A15" s="15" t="s">
        <v>12</v>
      </c>
      <c r="B15" s="3">
        <v>1</v>
      </c>
      <c r="C15" s="2">
        <v>340</v>
      </c>
      <c r="D15" s="2">
        <v>226.4</v>
      </c>
      <c r="E15" s="6">
        <f t="shared" si="0"/>
        <v>1.0388124156545211</v>
      </c>
      <c r="F15" s="2">
        <v>370</v>
      </c>
      <c r="G15" s="2">
        <v>272.7</v>
      </c>
      <c r="H15" s="7">
        <f t="shared" si="1"/>
        <v>1.3616599190283403</v>
      </c>
    </row>
    <row r="16" spans="1:15" x14ac:dyDescent="0.3">
      <c r="A16" s="15"/>
      <c r="B16" s="3">
        <v>2</v>
      </c>
      <c r="C16" s="2">
        <v>340</v>
      </c>
      <c r="D16" s="2">
        <v>245.5</v>
      </c>
      <c r="E16" s="6">
        <f t="shared" si="0"/>
        <v>1.1264507422402159</v>
      </c>
      <c r="F16" s="2">
        <v>370</v>
      </c>
      <c r="G16" s="2">
        <v>258</v>
      </c>
      <c r="H16" s="7">
        <f t="shared" si="1"/>
        <v>1.2882591093117408</v>
      </c>
    </row>
    <row r="17" spans="1:8" x14ac:dyDescent="0.3">
      <c r="A17" s="15" t="s">
        <v>13</v>
      </c>
      <c r="B17" s="3">
        <v>1</v>
      </c>
      <c r="C17" s="2">
        <v>360</v>
      </c>
      <c r="D17" s="2">
        <v>158.30000000000001</v>
      </c>
      <c r="E17" s="6">
        <f t="shared" si="0"/>
        <v>0.76906882591093129</v>
      </c>
      <c r="F17" s="2">
        <v>370</v>
      </c>
      <c r="G17" s="2">
        <v>168.1</v>
      </c>
      <c r="H17" s="7">
        <f t="shared" si="1"/>
        <v>0.83936572199730108</v>
      </c>
    </row>
    <row r="18" spans="1:8" x14ac:dyDescent="0.3">
      <c r="A18" s="15"/>
      <c r="B18" s="3">
        <v>2</v>
      </c>
      <c r="C18" s="5">
        <v>360</v>
      </c>
      <c r="D18" s="2">
        <v>147.19999999999999</v>
      </c>
      <c r="E18" s="6">
        <f t="shared" si="0"/>
        <v>0.71514170040485825</v>
      </c>
      <c r="F18" s="2">
        <v>370</v>
      </c>
      <c r="G18" s="2">
        <v>172.6</v>
      </c>
      <c r="H18" s="7">
        <f t="shared" si="1"/>
        <v>0.86183535762483143</v>
      </c>
    </row>
    <row r="19" spans="1:8" x14ac:dyDescent="0.3">
      <c r="A19" s="15" t="s">
        <v>14</v>
      </c>
      <c r="B19" s="3">
        <v>1</v>
      </c>
      <c r="C19" s="2">
        <v>120</v>
      </c>
      <c r="D19" s="2">
        <v>239.8</v>
      </c>
      <c r="E19" s="6">
        <f t="shared" si="0"/>
        <v>0.38834008097165995</v>
      </c>
      <c r="F19" s="2">
        <v>130</v>
      </c>
      <c r="G19" s="2">
        <v>193.9</v>
      </c>
      <c r="H19" s="7">
        <f t="shared" si="1"/>
        <v>0.34017543859649124</v>
      </c>
    </row>
    <row r="20" spans="1:8" x14ac:dyDescent="0.3">
      <c r="A20" s="15"/>
      <c r="B20" s="3">
        <v>2</v>
      </c>
      <c r="C20" s="2">
        <v>120</v>
      </c>
      <c r="D20" s="2">
        <v>200.6</v>
      </c>
      <c r="E20" s="6">
        <f t="shared" si="0"/>
        <v>0.32485829959514173</v>
      </c>
      <c r="F20" s="2">
        <v>130</v>
      </c>
      <c r="G20" s="2">
        <v>183.3</v>
      </c>
      <c r="H20" s="7">
        <f t="shared" si="1"/>
        <v>0.32157894736842108</v>
      </c>
    </row>
    <row r="22" spans="1:8" ht="23.4" x14ac:dyDescent="0.45">
      <c r="C22" s="8"/>
    </row>
  </sheetData>
  <mergeCells count="11">
    <mergeCell ref="A15:A16"/>
    <mergeCell ref="A17:A18"/>
    <mergeCell ref="A19:A20"/>
    <mergeCell ref="B5:B6"/>
    <mergeCell ref="A5:A6"/>
    <mergeCell ref="A7:A8"/>
    <mergeCell ref="C5:E5"/>
    <mergeCell ref="F5:H5"/>
    <mergeCell ref="A9:A10"/>
    <mergeCell ref="A11:A12"/>
    <mergeCell ref="A13:A1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18FD-63F5-4C3D-ADD5-F5062E181815}">
  <dimension ref="A1:O22"/>
  <sheetViews>
    <sheetView workbookViewId="0">
      <selection activeCell="N6" sqref="N6:O12"/>
    </sheetView>
  </sheetViews>
  <sheetFormatPr defaultRowHeight="14.4" x14ac:dyDescent="0.3"/>
  <cols>
    <col min="1" max="1" width="14.21875" customWidth="1"/>
    <col min="3" max="3" width="30" customWidth="1"/>
    <col min="6" max="6" width="18.21875" customWidth="1"/>
    <col min="13" max="13" width="21.5546875" bestFit="1" customWidth="1"/>
  </cols>
  <sheetData>
    <row r="1" spans="1:15" x14ac:dyDescent="0.3">
      <c r="A1" t="s">
        <v>0</v>
      </c>
      <c r="B1" t="s">
        <v>21</v>
      </c>
    </row>
    <row r="2" spans="1:15" x14ac:dyDescent="0.3">
      <c r="A2" t="s">
        <v>19</v>
      </c>
      <c r="B2" t="s">
        <v>20</v>
      </c>
    </row>
    <row r="3" spans="1:15" ht="23.4" x14ac:dyDescent="0.45">
      <c r="A3" t="s">
        <v>17</v>
      </c>
      <c r="B3">
        <v>65.7</v>
      </c>
      <c r="N3" s="8" t="s">
        <v>18</v>
      </c>
    </row>
    <row r="4" spans="1:15" ht="23.4" x14ac:dyDescent="0.45">
      <c r="C4" s="1" t="s">
        <v>1</v>
      </c>
    </row>
    <row r="5" spans="1:15" x14ac:dyDescent="0.3">
      <c r="A5" s="16" t="s">
        <v>2</v>
      </c>
      <c r="B5" s="16" t="s">
        <v>3</v>
      </c>
      <c r="C5" s="12" t="s">
        <v>4</v>
      </c>
      <c r="D5" s="12"/>
      <c r="E5" s="13"/>
      <c r="F5" s="14" t="s">
        <v>5</v>
      </c>
      <c r="G5" s="14"/>
      <c r="H5" s="14"/>
      <c r="N5" t="s">
        <v>4</v>
      </c>
      <c r="O5" t="s">
        <v>5</v>
      </c>
    </row>
    <row r="6" spans="1:15" x14ac:dyDescent="0.3">
      <c r="A6" s="16"/>
      <c r="B6" s="16"/>
      <c r="C6" s="4" t="s">
        <v>6</v>
      </c>
      <c r="D6" s="4" t="s">
        <v>7</v>
      </c>
      <c r="E6" s="4" t="s">
        <v>15</v>
      </c>
      <c r="F6" s="4" t="s">
        <v>6</v>
      </c>
      <c r="G6" s="4" t="s">
        <v>7</v>
      </c>
      <c r="H6" s="3" t="s">
        <v>15</v>
      </c>
      <c r="M6" t="s">
        <v>8</v>
      </c>
      <c r="N6" s="9">
        <f>MAX(E7:E8)</f>
        <v>1.2328767123287672</v>
      </c>
      <c r="O6" s="9">
        <f>MAX(H7:H8)</f>
        <v>1.0031963470319634</v>
      </c>
    </row>
    <row r="7" spans="1:15" x14ac:dyDescent="0.3">
      <c r="A7" s="15" t="s">
        <v>8</v>
      </c>
      <c r="B7" s="3">
        <v>1</v>
      </c>
      <c r="C7" s="2">
        <v>720</v>
      </c>
      <c r="D7" s="2">
        <v>112.5</v>
      </c>
      <c r="E7" s="6">
        <f>C7*D7/1000/$B$3</f>
        <v>1.2328767123287672</v>
      </c>
      <c r="F7" s="2">
        <v>750</v>
      </c>
      <c r="G7" s="2">
        <v>80</v>
      </c>
      <c r="H7" s="7">
        <f>F7*G7/1000/$B$3</f>
        <v>0.91324200913242004</v>
      </c>
      <c r="M7" t="s">
        <v>9</v>
      </c>
      <c r="N7" s="9">
        <f>MAX(E9:E10)</f>
        <v>0.973820395738204</v>
      </c>
      <c r="O7" s="9">
        <f>MAX(H9:H10)</f>
        <v>1.0895585996955861</v>
      </c>
    </row>
    <row r="8" spans="1:15" x14ac:dyDescent="0.3">
      <c r="A8" s="15"/>
      <c r="B8" s="3">
        <v>2</v>
      </c>
      <c r="C8" s="2">
        <v>720</v>
      </c>
      <c r="D8" s="2">
        <v>91.2</v>
      </c>
      <c r="E8" s="6">
        <f>C8*D8/1000/$B$3</f>
        <v>0.99945205479452048</v>
      </c>
      <c r="F8" s="2">
        <v>780</v>
      </c>
      <c r="G8" s="2">
        <v>84.5</v>
      </c>
      <c r="H8" s="7">
        <f>F8*G8/1000/$B$3</f>
        <v>1.0031963470319634</v>
      </c>
      <c r="M8" t="s">
        <v>10</v>
      </c>
      <c r="N8" s="9">
        <f>MAX(E11:E12)</f>
        <v>1.6518721461187218</v>
      </c>
      <c r="O8" s="9">
        <f>MAX(H11:H12)</f>
        <v>1.6574733637747339</v>
      </c>
    </row>
    <row r="9" spans="1:15" x14ac:dyDescent="0.3">
      <c r="A9" s="15" t="s">
        <v>9</v>
      </c>
      <c r="B9" s="3">
        <v>1</v>
      </c>
      <c r="C9" s="2">
        <v>350</v>
      </c>
      <c r="D9" s="2">
        <v>158.30000000000001</v>
      </c>
      <c r="E9" s="6">
        <f t="shared" ref="E9:E20" si="0">C9*D9/1000/$B$3</f>
        <v>0.84330289193302899</v>
      </c>
      <c r="F9" s="2">
        <v>320</v>
      </c>
      <c r="G9" s="2">
        <v>215.3</v>
      </c>
      <c r="H9" s="7">
        <f t="shared" ref="H9:H20" si="1">F9*G9/1000/$B$3</f>
        <v>1.0486453576864536</v>
      </c>
      <c r="M9" t="s">
        <v>11</v>
      </c>
      <c r="N9" s="9">
        <f>MAX(E13:E14)</f>
        <v>0.93589041095890413</v>
      </c>
      <c r="O9" s="9">
        <f>MAX(H13:H14)</f>
        <v>1.1061643835616437</v>
      </c>
    </row>
    <row r="10" spans="1:15" x14ac:dyDescent="0.3">
      <c r="A10" s="15"/>
      <c r="B10" s="3">
        <v>2</v>
      </c>
      <c r="C10" s="2">
        <v>350</v>
      </c>
      <c r="D10" s="2">
        <v>182.8</v>
      </c>
      <c r="E10" s="6">
        <f t="shared" si="0"/>
        <v>0.973820395738204</v>
      </c>
      <c r="F10" s="2">
        <v>320</v>
      </c>
      <c r="G10" s="2">
        <v>223.7</v>
      </c>
      <c r="H10" s="7">
        <f t="shared" si="1"/>
        <v>1.0895585996955861</v>
      </c>
      <c r="M10" t="s">
        <v>12</v>
      </c>
      <c r="N10" s="9">
        <f>MAX(E15:E16)</f>
        <v>1.2316590563165906</v>
      </c>
      <c r="O10" s="9">
        <f>MAX(H15:H16)</f>
        <v>1.2828919330289192</v>
      </c>
    </row>
    <row r="11" spans="1:15" x14ac:dyDescent="0.3">
      <c r="A11" s="15" t="s">
        <v>10</v>
      </c>
      <c r="B11" s="3">
        <v>1</v>
      </c>
      <c r="C11" s="2">
        <v>380</v>
      </c>
      <c r="D11" s="2">
        <v>255.3</v>
      </c>
      <c r="E11" s="6">
        <f t="shared" si="0"/>
        <v>1.4766210045662098</v>
      </c>
      <c r="F11" s="2">
        <v>410</v>
      </c>
      <c r="G11" s="2">
        <v>261.60000000000002</v>
      </c>
      <c r="H11" s="7">
        <f t="shared" si="1"/>
        <v>1.6325114155251144</v>
      </c>
      <c r="M11" t="s">
        <v>13</v>
      </c>
      <c r="N11" s="9">
        <f>MAX(E17:E18)</f>
        <v>0.99992389649923885</v>
      </c>
      <c r="O11" s="9">
        <f>MAX(H17:H18)</f>
        <v>1.0345357686453576</v>
      </c>
    </row>
    <row r="12" spans="1:15" x14ac:dyDescent="0.3">
      <c r="A12" s="15"/>
      <c r="B12" s="3">
        <v>2</v>
      </c>
      <c r="C12" s="2">
        <v>380</v>
      </c>
      <c r="D12" s="2">
        <v>285.60000000000002</v>
      </c>
      <c r="E12" s="6">
        <f t="shared" si="0"/>
        <v>1.6518721461187218</v>
      </c>
      <c r="F12" s="2">
        <v>410</v>
      </c>
      <c r="G12" s="2">
        <v>265.60000000000002</v>
      </c>
      <c r="H12" s="7">
        <f t="shared" si="1"/>
        <v>1.6574733637747339</v>
      </c>
      <c r="M12" t="s">
        <v>14</v>
      </c>
      <c r="N12" s="9">
        <f>MAX(E19:E20)</f>
        <v>0.27109589041095888</v>
      </c>
      <c r="O12" s="9">
        <f>MAX(H19:H20)</f>
        <v>0.3882191780821917</v>
      </c>
    </row>
    <row r="13" spans="1:15" x14ac:dyDescent="0.3">
      <c r="A13" s="15" t="s">
        <v>11</v>
      </c>
      <c r="B13" s="3">
        <v>1</v>
      </c>
      <c r="C13" s="2">
        <v>720</v>
      </c>
      <c r="D13" s="2">
        <v>85.4</v>
      </c>
      <c r="E13" s="6">
        <f t="shared" si="0"/>
        <v>0.93589041095890413</v>
      </c>
      <c r="F13" s="2">
        <v>750</v>
      </c>
      <c r="G13" s="2">
        <v>90.3</v>
      </c>
      <c r="H13" s="7">
        <f t="shared" si="1"/>
        <v>1.030821917808219</v>
      </c>
    </row>
    <row r="14" spans="1:15" x14ac:dyDescent="0.3">
      <c r="A14" s="15"/>
      <c r="B14" s="3">
        <v>2</v>
      </c>
      <c r="C14" s="2">
        <v>720</v>
      </c>
      <c r="D14" s="2">
        <v>83.6</v>
      </c>
      <c r="E14" s="6">
        <f t="shared" si="0"/>
        <v>0.91616438356164365</v>
      </c>
      <c r="F14" s="2">
        <v>750</v>
      </c>
      <c r="G14" s="2">
        <v>96.9</v>
      </c>
      <c r="H14" s="7">
        <f t="shared" si="1"/>
        <v>1.1061643835616437</v>
      </c>
    </row>
    <row r="15" spans="1:15" x14ac:dyDescent="0.3">
      <c r="A15" s="15" t="s">
        <v>12</v>
      </c>
      <c r="B15" s="3">
        <v>1</v>
      </c>
      <c r="C15" s="2">
        <v>340</v>
      </c>
      <c r="D15" s="2">
        <v>237.5</v>
      </c>
      <c r="E15" s="6">
        <f t="shared" si="0"/>
        <v>1.2290715372907153</v>
      </c>
      <c r="F15" s="2">
        <v>370</v>
      </c>
      <c r="G15" s="2">
        <v>221.5</v>
      </c>
      <c r="H15" s="7">
        <f t="shared" si="1"/>
        <v>1.2474124809741247</v>
      </c>
    </row>
    <row r="16" spans="1:15" x14ac:dyDescent="0.3">
      <c r="A16" s="15"/>
      <c r="B16" s="3">
        <v>2</v>
      </c>
      <c r="C16" s="2">
        <v>340</v>
      </c>
      <c r="D16" s="2">
        <v>238</v>
      </c>
      <c r="E16" s="6">
        <f t="shared" si="0"/>
        <v>1.2316590563165906</v>
      </c>
      <c r="F16" s="2">
        <v>370</v>
      </c>
      <c r="G16" s="2">
        <v>227.8</v>
      </c>
      <c r="H16" s="7">
        <f t="shared" si="1"/>
        <v>1.2828919330289192</v>
      </c>
    </row>
    <row r="17" spans="1:8" x14ac:dyDescent="0.3">
      <c r="A17" s="15" t="s">
        <v>13</v>
      </c>
      <c r="B17" s="3">
        <v>1</v>
      </c>
      <c r="C17" s="2">
        <v>350</v>
      </c>
      <c r="D17" s="2">
        <v>187.7</v>
      </c>
      <c r="E17" s="6">
        <f t="shared" si="0"/>
        <v>0.99992389649923885</v>
      </c>
      <c r="F17" s="2">
        <v>370</v>
      </c>
      <c r="G17" s="2">
        <v>177</v>
      </c>
      <c r="H17" s="7">
        <f t="shared" si="1"/>
        <v>0.99680365296803641</v>
      </c>
    </row>
    <row r="18" spans="1:8" x14ac:dyDescent="0.3">
      <c r="A18" s="15"/>
      <c r="B18" s="3">
        <v>2</v>
      </c>
      <c r="C18" s="5">
        <v>350</v>
      </c>
      <c r="D18" s="2">
        <v>180.6</v>
      </c>
      <c r="E18" s="6">
        <f t="shared" si="0"/>
        <v>0.96210045662100452</v>
      </c>
      <c r="F18" s="2">
        <v>370</v>
      </c>
      <c r="G18" s="2">
        <v>183.7</v>
      </c>
      <c r="H18" s="7">
        <f t="shared" si="1"/>
        <v>1.0345357686453576</v>
      </c>
    </row>
    <row r="19" spans="1:8" x14ac:dyDescent="0.3">
      <c r="A19" s="15" t="s">
        <v>14</v>
      </c>
      <c r="B19" s="3">
        <v>1</v>
      </c>
      <c r="C19" s="2">
        <v>90</v>
      </c>
      <c r="D19" s="2">
        <v>197.9</v>
      </c>
      <c r="E19" s="6">
        <f t="shared" si="0"/>
        <v>0.27109589041095888</v>
      </c>
      <c r="F19" s="2">
        <v>90</v>
      </c>
      <c r="G19" s="2">
        <v>250</v>
      </c>
      <c r="H19" s="7">
        <f t="shared" si="1"/>
        <v>0.34246575342465752</v>
      </c>
    </row>
    <row r="20" spans="1:8" x14ac:dyDescent="0.3">
      <c r="A20" s="15"/>
      <c r="B20" s="3">
        <v>2</v>
      </c>
      <c r="C20" s="2">
        <v>90</v>
      </c>
      <c r="D20" s="2">
        <v>196.2</v>
      </c>
      <c r="E20" s="6">
        <f t="shared" si="0"/>
        <v>0.26876712328767122</v>
      </c>
      <c r="F20" s="2">
        <v>90</v>
      </c>
      <c r="G20" s="2">
        <v>283.39999999999998</v>
      </c>
      <c r="H20" s="7">
        <f t="shared" si="1"/>
        <v>0.3882191780821917</v>
      </c>
    </row>
    <row r="22" spans="1:8" ht="23.4" x14ac:dyDescent="0.45">
      <c r="C22" s="8"/>
    </row>
  </sheetData>
  <mergeCells count="11">
    <mergeCell ref="A9:A10"/>
    <mergeCell ref="A5:A6"/>
    <mergeCell ref="B5:B6"/>
    <mergeCell ref="C5:E5"/>
    <mergeCell ref="F5:H5"/>
    <mergeCell ref="A7:A8"/>
    <mergeCell ref="A11:A12"/>
    <mergeCell ref="A13:A14"/>
    <mergeCell ref="A15:A16"/>
    <mergeCell ref="A17:A18"/>
    <mergeCell ref="A19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162B2-B0ED-4206-BD1D-8D1D9E55B19B}">
  <dimension ref="A1:O20"/>
  <sheetViews>
    <sheetView workbookViewId="0">
      <selection sqref="A1:O20"/>
    </sheetView>
  </sheetViews>
  <sheetFormatPr defaultRowHeight="14.4" x14ac:dyDescent="0.3"/>
  <cols>
    <col min="1" max="1" width="21.5546875" bestFit="1" customWidth="1"/>
    <col min="3" max="3" width="17.109375" customWidth="1"/>
    <col min="6" max="6" width="19.88671875" customWidth="1"/>
    <col min="13" max="13" width="21.5546875" bestFit="1" customWidth="1"/>
  </cols>
  <sheetData>
    <row r="1" spans="1:15" x14ac:dyDescent="0.3">
      <c r="A1" t="s">
        <v>0</v>
      </c>
      <c r="B1" t="s">
        <v>22</v>
      </c>
    </row>
    <row r="2" spans="1:15" x14ac:dyDescent="0.3">
      <c r="A2" t="s">
        <v>19</v>
      </c>
      <c r="B2" t="s">
        <v>20</v>
      </c>
    </row>
    <row r="3" spans="1:15" ht="23.4" x14ac:dyDescent="0.45">
      <c r="A3" t="s">
        <v>17</v>
      </c>
      <c r="B3">
        <v>87</v>
      </c>
      <c r="N3" s="8" t="s">
        <v>18</v>
      </c>
    </row>
    <row r="4" spans="1:15" ht="23.4" x14ac:dyDescent="0.45">
      <c r="C4" s="1" t="s">
        <v>1</v>
      </c>
    </row>
    <row r="5" spans="1:15" x14ac:dyDescent="0.3">
      <c r="A5" s="16" t="s">
        <v>2</v>
      </c>
      <c r="B5" s="16" t="s">
        <v>3</v>
      </c>
      <c r="C5" s="12" t="s">
        <v>4</v>
      </c>
      <c r="D5" s="12"/>
      <c r="E5" s="13"/>
      <c r="F5" s="14" t="s">
        <v>5</v>
      </c>
      <c r="G5" s="14"/>
      <c r="H5" s="14"/>
      <c r="N5" t="s">
        <v>4</v>
      </c>
      <c r="O5" t="s">
        <v>5</v>
      </c>
    </row>
    <row r="6" spans="1:15" x14ac:dyDescent="0.3">
      <c r="A6" s="16"/>
      <c r="B6" s="16"/>
      <c r="C6" s="4" t="s">
        <v>6</v>
      </c>
      <c r="D6" s="4" t="s">
        <v>7</v>
      </c>
      <c r="E6" s="4" t="s">
        <v>15</v>
      </c>
      <c r="F6" s="4" t="s">
        <v>6</v>
      </c>
      <c r="G6" s="4" t="s">
        <v>7</v>
      </c>
      <c r="H6" s="3" t="s">
        <v>15</v>
      </c>
      <c r="M6" t="s">
        <v>8</v>
      </c>
      <c r="N6" s="9">
        <f>MAX(E7:E8)</f>
        <v>1.4511264367816095</v>
      </c>
      <c r="O6" s="9">
        <f>MAX(H7:H8)</f>
        <v>1.3507183908045979</v>
      </c>
    </row>
    <row r="7" spans="1:15" x14ac:dyDescent="0.3">
      <c r="A7" s="15" t="s">
        <v>8</v>
      </c>
      <c r="B7" s="3">
        <v>1</v>
      </c>
      <c r="C7" s="2">
        <v>860</v>
      </c>
      <c r="D7" s="2">
        <v>136.5</v>
      </c>
      <c r="E7" s="6">
        <f>C7*D7/1000/$B$3</f>
        <v>1.3493103448275863</v>
      </c>
      <c r="F7" s="2">
        <v>875</v>
      </c>
      <c r="G7" s="2">
        <v>120.5</v>
      </c>
      <c r="H7" s="7">
        <f>F7*G7/1000/$B$3</f>
        <v>1.2119252873563218</v>
      </c>
      <c r="M7" t="s">
        <v>9</v>
      </c>
      <c r="N7" s="9">
        <f>MAX(E9:E10)</f>
        <v>1.0905632183908047</v>
      </c>
      <c r="O7" s="9">
        <f>MAX(H9:H10)</f>
        <v>0.73324712643678158</v>
      </c>
    </row>
    <row r="8" spans="1:15" x14ac:dyDescent="0.3">
      <c r="A8" s="15"/>
      <c r="B8" s="3">
        <v>2</v>
      </c>
      <c r="C8" s="2">
        <v>860</v>
      </c>
      <c r="D8" s="2">
        <v>146.80000000000001</v>
      </c>
      <c r="E8" s="6">
        <f>C8*D8/1000/$B$3</f>
        <v>1.4511264367816095</v>
      </c>
      <c r="F8" s="2">
        <v>875</v>
      </c>
      <c r="G8" s="2">
        <v>134.30000000000001</v>
      </c>
      <c r="H8" s="7">
        <f>F8*G8/1000/$B$3</f>
        <v>1.3507183908045979</v>
      </c>
      <c r="M8" t="s">
        <v>10</v>
      </c>
      <c r="N8" s="9">
        <f>MAX(E11:E12)</f>
        <v>1.0258965517241379</v>
      </c>
      <c r="O8" s="9">
        <f>MAX(H11:H12)</f>
        <v>1.0647931034482758</v>
      </c>
    </row>
    <row r="9" spans="1:15" x14ac:dyDescent="0.3">
      <c r="A9" s="15" t="s">
        <v>9</v>
      </c>
      <c r="B9" s="3">
        <v>1</v>
      </c>
      <c r="C9" s="2">
        <v>395</v>
      </c>
      <c r="D9" s="2">
        <v>204.2</v>
      </c>
      <c r="E9" s="6">
        <f t="shared" ref="E9:E20" si="0">C9*D9/1000/$B$3</f>
        <v>0.92711494252873572</v>
      </c>
      <c r="F9" s="2">
        <v>395</v>
      </c>
      <c r="G9" s="2">
        <v>137</v>
      </c>
      <c r="H9" s="7">
        <f t="shared" ref="H9:H20" si="1">F9*G9/1000/$B$3</f>
        <v>0.62201149425287361</v>
      </c>
      <c r="M9" t="s">
        <v>11</v>
      </c>
      <c r="N9" s="9">
        <f>MAX(E13:E14)</f>
        <v>1.1516091954022989</v>
      </c>
      <c r="O9" s="9">
        <f>MAX(H13:H14)</f>
        <v>1.5188045977011493</v>
      </c>
    </row>
    <row r="10" spans="1:15" x14ac:dyDescent="0.3">
      <c r="A10" s="15"/>
      <c r="B10" s="3">
        <v>2</v>
      </c>
      <c r="C10" s="2">
        <v>395</v>
      </c>
      <c r="D10" s="2">
        <v>240.2</v>
      </c>
      <c r="E10" s="6">
        <f t="shared" si="0"/>
        <v>1.0905632183908047</v>
      </c>
      <c r="F10" s="2">
        <v>395</v>
      </c>
      <c r="G10" s="2">
        <v>161.5</v>
      </c>
      <c r="H10" s="7">
        <f t="shared" si="1"/>
        <v>0.73324712643678158</v>
      </c>
      <c r="M10" t="s">
        <v>12</v>
      </c>
      <c r="N10" s="9">
        <f>MAX(E15:E16)</f>
        <v>0.74022988505747134</v>
      </c>
      <c r="O10" s="9">
        <f>MAX(H15:H16)</f>
        <v>0.90151724137931033</v>
      </c>
    </row>
    <row r="11" spans="1:15" x14ac:dyDescent="0.3">
      <c r="A11" s="15" t="s">
        <v>10</v>
      </c>
      <c r="B11" s="3">
        <v>1</v>
      </c>
      <c r="C11" s="2">
        <v>470</v>
      </c>
      <c r="D11" s="2">
        <v>189.9</v>
      </c>
      <c r="E11" s="6">
        <f t="shared" si="0"/>
        <v>1.0258965517241379</v>
      </c>
      <c r="F11" s="2">
        <v>470</v>
      </c>
      <c r="G11" s="2">
        <v>193.5</v>
      </c>
      <c r="H11" s="7">
        <f t="shared" si="1"/>
        <v>1.0453448275862067</v>
      </c>
      <c r="M11" t="s">
        <v>13</v>
      </c>
      <c r="N11" s="9">
        <f>MAX(E17:E18)</f>
        <v>0.76968965517241372</v>
      </c>
      <c r="O11" s="9">
        <f>MAX(H17:H18)</f>
        <v>0.68301149425287355</v>
      </c>
    </row>
    <row r="12" spans="1:15" x14ac:dyDescent="0.3">
      <c r="A12" s="15"/>
      <c r="B12" s="3">
        <v>2</v>
      </c>
      <c r="C12" s="2">
        <v>470</v>
      </c>
      <c r="D12" s="2">
        <v>180.1</v>
      </c>
      <c r="E12" s="6">
        <f t="shared" si="0"/>
        <v>0.97295402298850586</v>
      </c>
      <c r="F12" s="2">
        <v>470</v>
      </c>
      <c r="G12" s="2">
        <v>197.1</v>
      </c>
      <c r="H12" s="7">
        <f t="shared" si="1"/>
        <v>1.0647931034482758</v>
      </c>
      <c r="M12" t="s">
        <v>14</v>
      </c>
      <c r="N12" s="9">
        <f>MAX(E19:E20)</f>
        <v>0.34922988505747127</v>
      </c>
      <c r="O12" s="9">
        <f>MAX(H19:H20)</f>
        <v>0.29701149425287354</v>
      </c>
    </row>
    <row r="13" spans="1:15" x14ac:dyDescent="0.3">
      <c r="A13" s="15" t="s">
        <v>11</v>
      </c>
      <c r="B13" s="3">
        <v>1</v>
      </c>
      <c r="C13" s="2">
        <v>860</v>
      </c>
      <c r="D13" s="2">
        <v>110.3</v>
      </c>
      <c r="E13" s="6">
        <f t="shared" si="0"/>
        <v>1.0903218390804599</v>
      </c>
      <c r="F13" s="2">
        <v>830</v>
      </c>
      <c r="G13" s="2">
        <v>126.8</v>
      </c>
      <c r="H13" s="7">
        <f t="shared" si="1"/>
        <v>1.2097011494252874</v>
      </c>
    </row>
    <row r="14" spans="1:15" x14ac:dyDescent="0.3">
      <c r="A14" s="15"/>
      <c r="B14" s="3">
        <v>2</v>
      </c>
      <c r="C14" s="2">
        <v>860</v>
      </c>
      <c r="D14" s="2">
        <v>116.5</v>
      </c>
      <c r="E14" s="6">
        <f t="shared" si="0"/>
        <v>1.1516091954022989</v>
      </c>
      <c r="F14" s="2">
        <v>830</v>
      </c>
      <c r="G14" s="2">
        <v>159.19999999999999</v>
      </c>
      <c r="H14" s="7">
        <f t="shared" si="1"/>
        <v>1.5188045977011493</v>
      </c>
    </row>
    <row r="15" spans="1:15" x14ac:dyDescent="0.3">
      <c r="A15" s="15" t="s">
        <v>12</v>
      </c>
      <c r="B15" s="3">
        <v>1</v>
      </c>
      <c r="C15" s="2">
        <v>400</v>
      </c>
      <c r="D15" s="2">
        <v>155.69999999999999</v>
      </c>
      <c r="E15" s="6">
        <f t="shared" si="0"/>
        <v>0.71586206896551718</v>
      </c>
      <c r="F15" s="2">
        <v>380</v>
      </c>
      <c r="G15" s="2">
        <v>206.4</v>
      </c>
      <c r="H15" s="7">
        <f t="shared" si="1"/>
        <v>0.90151724137931033</v>
      </c>
    </row>
    <row r="16" spans="1:15" x14ac:dyDescent="0.3">
      <c r="A16" s="15"/>
      <c r="B16" s="3">
        <v>2</v>
      </c>
      <c r="C16" s="2">
        <v>400</v>
      </c>
      <c r="D16" s="2">
        <v>161</v>
      </c>
      <c r="E16" s="6">
        <f t="shared" si="0"/>
        <v>0.74022988505747134</v>
      </c>
      <c r="F16" s="2">
        <v>380</v>
      </c>
      <c r="G16" s="2">
        <v>196.2</v>
      </c>
      <c r="H16" s="7">
        <f t="shared" si="1"/>
        <v>0.85696551724137926</v>
      </c>
    </row>
    <row r="17" spans="1:8" x14ac:dyDescent="0.3">
      <c r="A17" s="15" t="s">
        <v>13</v>
      </c>
      <c r="B17" s="3">
        <v>1</v>
      </c>
      <c r="C17" s="2">
        <v>390</v>
      </c>
      <c r="D17" s="2">
        <v>166.4</v>
      </c>
      <c r="E17" s="6">
        <f t="shared" si="0"/>
        <v>0.74593103448275866</v>
      </c>
      <c r="F17" s="2">
        <v>370</v>
      </c>
      <c r="G17" s="2">
        <v>160.6</v>
      </c>
      <c r="H17" s="7">
        <f t="shared" si="1"/>
        <v>0.68301149425287355</v>
      </c>
    </row>
    <row r="18" spans="1:8" x14ac:dyDescent="0.3">
      <c r="A18" s="15"/>
      <c r="B18" s="3">
        <v>2</v>
      </c>
      <c r="C18" s="5">
        <v>390</v>
      </c>
      <c r="D18" s="2">
        <v>171.7</v>
      </c>
      <c r="E18" s="6">
        <f t="shared" si="0"/>
        <v>0.76968965517241372</v>
      </c>
      <c r="F18" s="2">
        <v>370</v>
      </c>
      <c r="G18" s="2">
        <v>152.1</v>
      </c>
      <c r="H18" s="7">
        <f t="shared" si="1"/>
        <v>0.64686206896551723</v>
      </c>
    </row>
    <row r="19" spans="1:8" x14ac:dyDescent="0.3">
      <c r="A19" s="15" t="s">
        <v>14</v>
      </c>
      <c r="B19" s="3">
        <v>1</v>
      </c>
      <c r="C19" s="2">
        <v>115</v>
      </c>
      <c r="D19" s="2">
        <v>264.2</v>
      </c>
      <c r="E19" s="6">
        <f t="shared" si="0"/>
        <v>0.34922988505747127</v>
      </c>
      <c r="F19" s="2">
        <v>100</v>
      </c>
      <c r="G19" s="2">
        <v>258.39999999999998</v>
      </c>
      <c r="H19" s="7">
        <f t="shared" si="1"/>
        <v>0.29701149425287354</v>
      </c>
    </row>
    <row r="20" spans="1:8" x14ac:dyDescent="0.3">
      <c r="A20" s="15"/>
      <c r="B20" s="3">
        <v>2</v>
      </c>
      <c r="C20" s="2">
        <v>115</v>
      </c>
      <c r="D20" s="2">
        <v>231</v>
      </c>
      <c r="E20" s="6">
        <f t="shared" si="0"/>
        <v>0.3053448275862069</v>
      </c>
      <c r="F20" s="2">
        <v>100</v>
      </c>
      <c r="G20" s="2">
        <v>182.8</v>
      </c>
      <c r="H20" s="7">
        <f t="shared" si="1"/>
        <v>0.21011494252873564</v>
      </c>
    </row>
  </sheetData>
  <mergeCells count="11">
    <mergeCell ref="A9:A10"/>
    <mergeCell ref="A5:A6"/>
    <mergeCell ref="B5:B6"/>
    <mergeCell ref="C5:E5"/>
    <mergeCell ref="F5:H5"/>
    <mergeCell ref="A7:A8"/>
    <mergeCell ref="A11:A12"/>
    <mergeCell ref="A13:A14"/>
    <mergeCell ref="A15:A16"/>
    <mergeCell ref="A17:A18"/>
    <mergeCell ref="A19:A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F3A0-A75E-43C3-A098-DAF7F6C01A08}">
  <dimension ref="A1:I11"/>
  <sheetViews>
    <sheetView workbookViewId="0">
      <selection activeCell="H11" sqref="H11"/>
    </sheetView>
  </sheetViews>
  <sheetFormatPr defaultRowHeight="14.4" x14ac:dyDescent="0.3"/>
  <cols>
    <col min="1" max="1" width="21.5546875" bestFit="1" customWidth="1"/>
  </cols>
  <sheetData>
    <row r="1" spans="1:9" ht="23.4" x14ac:dyDescent="0.45">
      <c r="C1" s="1" t="s">
        <v>23</v>
      </c>
    </row>
    <row r="2" spans="1:9" x14ac:dyDescent="0.3">
      <c r="A2" s="2"/>
      <c r="B2" s="17" t="s">
        <v>16</v>
      </c>
      <c r="C2" s="17"/>
      <c r="D2" s="17" t="s">
        <v>21</v>
      </c>
      <c r="E2" s="17"/>
      <c r="F2" s="17" t="s">
        <v>22</v>
      </c>
      <c r="G2" s="17"/>
      <c r="H2" s="18" t="s">
        <v>24</v>
      </c>
      <c r="I2" s="18" t="s">
        <v>25</v>
      </c>
    </row>
    <row r="3" spans="1:9" x14ac:dyDescent="0.3">
      <c r="A3" s="2"/>
      <c r="B3" s="3" t="s">
        <v>4</v>
      </c>
      <c r="C3" s="3" t="s">
        <v>5</v>
      </c>
      <c r="D3" s="3" t="s">
        <v>4</v>
      </c>
      <c r="E3" s="3" t="s">
        <v>5</v>
      </c>
      <c r="F3" s="3" t="s">
        <v>4</v>
      </c>
      <c r="G3" s="3" t="s">
        <v>5</v>
      </c>
      <c r="H3" s="18"/>
      <c r="I3" s="18"/>
    </row>
    <row r="4" spans="1:9" x14ac:dyDescent="0.3">
      <c r="A4" s="2" t="s">
        <v>8</v>
      </c>
      <c r="B4" s="10">
        <v>1.1326315789473684</v>
      </c>
      <c r="C4" s="10">
        <v>1.2196356275303644</v>
      </c>
      <c r="D4" s="10">
        <v>1.2328767123287672</v>
      </c>
      <c r="E4" s="10">
        <v>1.0031963470319634</v>
      </c>
      <c r="F4" s="10">
        <v>1.4511264367816095</v>
      </c>
      <c r="G4" s="10">
        <v>1.3507183908045979</v>
      </c>
      <c r="H4" s="10">
        <f>AVERAGE(B4:G4)</f>
        <v>1.2316975155707786</v>
      </c>
      <c r="I4" s="10">
        <f>_xlfn.STDEV.P(B4:G4)</f>
        <v>0.14404209088315323</v>
      </c>
    </row>
    <row r="5" spans="1:9" x14ac:dyDescent="0.3">
      <c r="A5" s="2" t="s">
        <v>9</v>
      </c>
      <c r="B5" s="10">
        <v>0.32547908232118761</v>
      </c>
      <c r="C5" s="10">
        <v>0.38391363022941971</v>
      </c>
      <c r="D5" s="10">
        <v>0.973820395738204</v>
      </c>
      <c r="E5" s="10">
        <v>1.0895585996955861</v>
      </c>
      <c r="F5" s="10">
        <v>1.0905632183908047</v>
      </c>
      <c r="G5" s="10">
        <v>0.73324712643678158</v>
      </c>
      <c r="H5" s="10">
        <f t="shared" ref="H5:H11" si="0">AVERAGE(B5:G5)</f>
        <v>0.76609700880199727</v>
      </c>
      <c r="I5" s="10">
        <f t="shared" ref="I5:I11" si="1">_xlfn.STDEV.P(B5:G5)</f>
        <v>0.31473325589388529</v>
      </c>
    </row>
    <row r="6" spans="1:9" x14ac:dyDescent="0.3">
      <c r="A6" s="2" t="s">
        <v>10</v>
      </c>
      <c r="B6" s="10">
        <v>1.5088663967611338</v>
      </c>
      <c r="C6" s="10">
        <v>1.2748178137651822</v>
      </c>
      <c r="D6" s="10">
        <v>1.6518721461187218</v>
      </c>
      <c r="E6" s="10">
        <v>1.6574733637747339</v>
      </c>
      <c r="F6" s="10">
        <v>1.0258965517241379</v>
      </c>
      <c r="G6" s="10">
        <v>1.0647931034482758</v>
      </c>
      <c r="H6" s="10">
        <f t="shared" si="0"/>
        <v>1.3639532292653642</v>
      </c>
      <c r="I6" s="10">
        <f t="shared" si="1"/>
        <v>0.25877126919461918</v>
      </c>
    </row>
    <row r="7" spans="1:9" x14ac:dyDescent="0.3">
      <c r="A7" s="2" t="s">
        <v>11</v>
      </c>
      <c r="B7" s="10">
        <v>0.85157894736842121</v>
      </c>
      <c r="C7" s="10">
        <v>0.98076923076923084</v>
      </c>
      <c r="D7" s="10">
        <v>0.93589041095890413</v>
      </c>
      <c r="E7" s="10">
        <v>1.1061643835616437</v>
      </c>
      <c r="F7" s="10">
        <v>1.1516091954022989</v>
      </c>
      <c r="G7" s="10">
        <v>1.5188045977011493</v>
      </c>
      <c r="H7" s="10">
        <f t="shared" si="0"/>
        <v>1.090802794293608</v>
      </c>
      <c r="I7" s="10">
        <f t="shared" si="1"/>
        <v>0.21619906764782598</v>
      </c>
    </row>
    <row r="8" spans="1:9" x14ac:dyDescent="0.3">
      <c r="A8" s="2" t="s">
        <v>12</v>
      </c>
      <c r="B8" s="10">
        <v>1.1264507422402159</v>
      </c>
      <c r="C8" s="10">
        <v>1.3616599190283403</v>
      </c>
      <c r="D8" s="10">
        <v>1.2316590563165906</v>
      </c>
      <c r="E8" s="10">
        <v>1.2828919330289192</v>
      </c>
      <c r="F8" s="10">
        <v>0.74022988505747134</v>
      </c>
      <c r="G8" s="10">
        <v>0.90151724137931033</v>
      </c>
      <c r="H8" s="10">
        <f t="shared" si="0"/>
        <v>1.1074014628418078</v>
      </c>
      <c r="I8" s="10">
        <f t="shared" si="1"/>
        <v>0.21926026104094301</v>
      </c>
    </row>
    <row r="9" spans="1:9" x14ac:dyDescent="0.3">
      <c r="A9" s="2" t="s">
        <v>13</v>
      </c>
      <c r="B9" s="10">
        <v>0.76906882591093129</v>
      </c>
      <c r="C9" s="10">
        <v>0.86183535762483143</v>
      </c>
      <c r="D9" s="10">
        <v>0.99992389649923885</v>
      </c>
      <c r="E9" s="10">
        <v>1.0345357686453576</v>
      </c>
      <c r="F9" s="10">
        <v>0.76968965517241372</v>
      </c>
      <c r="G9" s="10">
        <v>0.68301149425287355</v>
      </c>
      <c r="H9" s="10">
        <f t="shared" si="0"/>
        <v>0.85301083301760772</v>
      </c>
      <c r="I9" s="10">
        <f t="shared" si="1"/>
        <v>0.1274761919770479</v>
      </c>
    </row>
    <row r="10" spans="1:9" x14ac:dyDescent="0.3">
      <c r="A10" s="2" t="s">
        <v>14</v>
      </c>
      <c r="B10" s="10">
        <v>0.38834008097165995</v>
      </c>
      <c r="C10" s="10">
        <v>0.34017543859649124</v>
      </c>
      <c r="D10" s="10">
        <v>0.27109589041095888</v>
      </c>
      <c r="E10" s="10">
        <v>0.3882191780821917</v>
      </c>
      <c r="F10" s="10">
        <v>0.34922988505747127</v>
      </c>
      <c r="G10" s="10">
        <v>0.29701149425287354</v>
      </c>
      <c r="H10" s="10">
        <f t="shared" si="0"/>
        <v>0.33901199456194114</v>
      </c>
      <c r="I10" s="10">
        <f t="shared" si="1"/>
        <v>4.3468389158673668E-2</v>
      </c>
    </row>
    <row r="11" spans="1:9" x14ac:dyDescent="0.3">
      <c r="A11" s="19" t="s">
        <v>28</v>
      </c>
      <c r="B11" s="10">
        <v>1.5466710166109217</v>
      </c>
      <c r="C11" s="10">
        <v>1.4475100923099173</v>
      </c>
      <c r="D11" s="10">
        <v>1.2814841676307751</v>
      </c>
      <c r="E11" s="10">
        <v>1.1928499755859374</v>
      </c>
      <c r="F11" s="10">
        <v>1.4841662145248009</v>
      </c>
      <c r="G11" s="10">
        <v>1.3812851365602277</v>
      </c>
      <c r="H11" s="10">
        <f t="shared" si="0"/>
        <v>1.3889944338704299</v>
      </c>
      <c r="I11" s="10">
        <f t="shared" si="1"/>
        <v>0.12071605388120861</v>
      </c>
    </row>
  </sheetData>
  <mergeCells count="5">
    <mergeCell ref="B2:C2"/>
    <mergeCell ref="D2:E2"/>
    <mergeCell ref="F2:G2"/>
    <mergeCell ref="H2:H3"/>
    <mergeCell ref="I2:I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6C08D-3788-407E-B5A9-0F057859E5CB}">
  <dimension ref="A1:S20"/>
  <sheetViews>
    <sheetView tabSelected="1" workbookViewId="0">
      <selection activeCell="R28" sqref="R28"/>
    </sheetView>
  </sheetViews>
  <sheetFormatPr defaultRowHeight="14.4" x14ac:dyDescent="0.3"/>
  <cols>
    <col min="1" max="1" width="19.77734375" customWidth="1"/>
    <col min="3" max="3" width="18.109375" customWidth="1"/>
    <col min="6" max="6" width="19.44140625" customWidth="1"/>
    <col min="13" max="13" width="21.5546875" bestFit="1" customWidth="1"/>
    <col min="14" max="14" width="9.33203125" customWidth="1"/>
    <col min="15" max="15" width="12.77734375" bestFit="1" customWidth="1"/>
    <col min="16" max="16" width="12.77734375" customWidth="1"/>
    <col min="17" max="17" width="8.33203125" bestFit="1" customWidth="1"/>
    <col min="18" max="18" width="12.77734375" bestFit="1" customWidth="1"/>
    <col min="19" max="19" width="12" customWidth="1"/>
  </cols>
  <sheetData>
    <row r="1" spans="1:19" x14ac:dyDescent="0.3">
      <c r="A1" t="s">
        <v>0</v>
      </c>
      <c r="B1" t="s">
        <v>26</v>
      </c>
    </row>
    <row r="2" spans="1:19" x14ac:dyDescent="0.3">
      <c r="A2" t="s">
        <v>19</v>
      </c>
      <c r="B2" t="s">
        <v>20</v>
      </c>
    </row>
    <row r="3" spans="1:19" ht="23.4" x14ac:dyDescent="0.45">
      <c r="A3" t="s">
        <v>17</v>
      </c>
      <c r="B3">
        <v>95.3</v>
      </c>
      <c r="N3" s="8" t="s">
        <v>18</v>
      </c>
    </row>
    <row r="4" spans="1:19" ht="23.4" x14ac:dyDescent="0.45">
      <c r="C4" s="1" t="s">
        <v>1</v>
      </c>
      <c r="M4" s="2"/>
      <c r="N4" s="18" t="s">
        <v>4</v>
      </c>
      <c r="O4" s="18"/>
      <c r="P4" s="18"/>
      <c r="Q4" s="18" t="s">
        <v>5</v>
      </c>
      <c r="R4" s="18"/>
      <c r="S4" s="18"/>
    </row>
    <row r="5" spans="1:19" x14ac:dyDescent="0.3">
      <c r="A5" s="16" t="s">
        <v>2</v>
      </c>
      <c r="B5" s="16" t="s">
        <v>3</v>
      </c>
      <c r="C5" s="12" t="s">
        <v>4</v>
      </c>
      <c r="D5" s="12"/>
      <c r="E5" s="13"/>
      <c r="F5" s="14" t="s">
        <v>5</v>
      </c>
      <c r="G5" s="14"/>
      <c r="H5" s="14"/>
      <c r="M5" s="2"/>
      <c r="N5" s="2" t="s">
        <v>15</v>
      </c>
      <c r="O5" s="2" t="s">
        <v>27</v>
      </c>
      <c r="P5" s="2" t="s">
        <v>29</v>
      </c>
      <c r="Q5" s="2" t="s">
        <v>15</v>
      </c>
      <c r="R5" s="2" t="s">
        <v>27</v>
      </c>
      <c r="S5" s="2" t="s">
        <v>29</v>
      </c>
    </row>
    <row r="6" spans="1:19" x14ac:dyDescent="0.3">
      <c r="A6" s="16"/>
      <c r="B6" s="16"/>
      <c r="C6" s="4" t="s">
        <v>6</v>
      </c>
      <c r="D6" s="4" t="s">
        <v>7</v>
      </c>
      <c r="E6" s="4" t="s">
        <v>15</v>
      </c>
      <c r="F6" s="4" t="s">
        <v>6</v>
      </c>
      <c r="G6" s="4" t="s">
        <v>7</v>
      </c>
      <c r="H6" s="3" t="s">
        <v>15</v>
      </c>
      <c r="M6" s="2" t="s">
        <v>8</v>
      </c>
      <c r="N6" s="6">
        <f>MAX(E7:E8)</f>
        <v>0.17489506820566633</v>
      </c>
      <c r="O6" s="11">
        <f>N6/'Control Summary'!H4*100</f>
        <v>14.199514571937618</v>
      </c>
      <c r="P6" s="11">
        <v>4</v>
      </c>
      <c r="Q6" s="6">
        <f>MAX(H7:H8)</f>
        <v>0.12993704092339978</v>
      </c>
      <c r="R6" s="11">
        <f>Q6/'Control Summary'!H4*100</f>
        <v>10.549427865264947</v>
      </c>
      <c r="S6" s="2">
        <v>4</v>
      </c>
    </row>
    <row r="7" spans="1:19" x14ac:dyDescent="0.3">
      <c r="A7" s="15" t="s">
        <v>8</v>
      </c>
      <c r="B7" s="3">
        <v>1</v>
      </c>
      <c r="C7" s="2">
        <v>295</v>
      </c>
      <c r="D7" s="2">
        <v>56.5</v>
      </c>
      <c r="E7" s="6">
        <f>C7*D7/1000/$B$3</f>
        <v>0.17489506820566633</v>
      </c>
      <c r="F7" s="2">
        <v>290</v>
      </c>
      <c r="G7" s="2">
        <v>42.7</v>
      </c>
      <c r="H7" s="7">
        <f>F7*G7/1000/$B$3</f>
        <v>0.12993704092339978</v>
      </c>
      <c r="M7" s="2" t="s">
        <v>9</v>
      </c>
      <c r="N7" s="6">
        <f>MAX(E9:E10)</f>
        <v>0.21204092339979014</v>
      </c>
      <c r="O7" s="11">
        <f>N7/'Control Summary'!H5*100</f>
        <v>27.678077444966696</v>
      </c>
      <c r="P7" s="11">
        <v>4</v>
      </c>
      <c r="Q7" s="6">
        <f>MAX(H9:H10)</f>
        <v>0.1570199370409234</v>
      </c>
      <c r="R7" s="11">
        <f>Q7/'Control Summary'!H5*100</f>
        <v>20.496090604304424</v>
      </c>
      <c r="S7" s="2">
        <v>4</v>
      </c>
    </row>
    <row r="8" spans="1:19" x14ac:dyDescent="0.3">
      <c r="A8" s="15"/>
      <c r="B8" s="3">
        <v>2</v>
      </c>
      <c r="C8" s="2">
        <v>295</v>
      </c>
      <c r="D8" s="2">
        <v>50.3</v>
      </c>
      <c r="E8" s="6">
        <f>C8*D8/1000/$B$3</f>
        <v>0.15570304302203569</v>
      </c>
      <c r="F8" s="2">
        <v>290</v>
      </c>
      <c r="G8" s="2">
        <v>39.1</v>
      </c>
      <c r="H8" s="7">
        <f>F8*G8/1000/$B$3</f>
        <v>0.11898216159496328</v>
      </c>
      <c r="M8" s="2" t="s">
        <v>10</v>
      </c>
      <c r="N8" s="6">
        <f>MAX(E11:E12)</f>
        <v>0.75125918153200422</v>
      </c>
      <c r="O8" s="11">
        <f>N8/'Control Summary'!H6*100</f>
        <v>55.07954124912613</v>
      </c>
      <c r="P8" s="11">
        <v>5</v>
      </c>
      <c r="Q8" s="6">
        <f>MAX(H11:H12)</f>
        <v>0.78459601259181544</v>
      </c>
      <c r="R8" s="11">
        <f>Q8/'Control Summary'!H6*100</f>
        <v>57.523674254901316</v>
      </c>
      <c r="S8" s="2">
        <v>5</v>
      </c>
    </row>
    <row r="9" spans="1:19" x14ac:dyDescent="0.3">
      <c r="A9" s="15" t="s">
        <v>9</v>
      </c>
      <c r="B9" s="3">
        <v>1</v>
      </c>
      <c r="C9" s="2">
        <v>295</v>
      </c>
      <c r="D9" s="2">
        <v>68.5</v>
      </c>
      <c r="E9" s="6">
        <f t="shared" ref="E9:E20" si="0">C9*D9/1000/$B$3</f>
        <v>0.21204092339979014</v>
      </c>
      <c r="F9" s="2">
        <v>290</v>
      </c>
      <c r="G9" s="2">
        <v>44.5</v>
      </c>
      <c r="H9" s="7">
        <f t="shared" ref="H9:H20" si="1">F9*G9/1000/$B$3</f>
        <v>0.13541448058761804</v>
      </c>
      <c r="M9" s="2" t="s">
        <v>11</v>
      </c>
      <c r="N9" s="6">
        <f>MAX(E13:E14)</f>
        <v>0.34627492130115428</v>
      </c>
      <c r="O9" s="11">
        <f>N9/'Control Summary'!H7*100</f>
        <v>31.744960969356345</v>
      </c>
      <c r="P9" s="11">
        <v>4</v>
      </c>
      <c r="Q9" s="6">
        <f>MAX(H13:H14)</f>
        <v>0.51781741867785935</v>
      </c>
      <c r="R9" s="11">
        <f>Q9/'Control Summary'!H7*100</f>
        <v>47.471222239872631</v>
      </c>
      <c r="S9" s="2">
        <v>4</v>
      </c>
    </row>
    <row r="10" spans="1:19" x14ac:dyDescent="0.3">
      <c r="A10" s="15"/>
      <c r="B10" s="3">
        <v>2</v>
      </c>
      <c r="C10" s="2">
        <v>295</v>
      </c>
      <c r="D10" s="2">
        <v>65.400000000000006</v>
      </c>
      <c r="E10" s="6">
        <f t="shared" si="0"/>
        <v>0.2024449108079748</v>
      </c>
      <c r="F10" s="2">
        <v>290</v>
      </c>
      <c r="G10" s="2">
        <v>51.6</v>
      </c>
      <c r="H10" s="7">
        <f t="shared" si="1"/>
        <v>0.1570199370409234</v>
      </c>
      <c r="M10" s="2" t="s">
        <v>12</v>
      </c>
      <c r="N10" s="6">
        <f>MAX(E15:E16)</f>
        <v>1.441232948583421</v>
      </c>
      <c r="O10" s="11">
        <f>N10/'Control Summary'!H8*100</f>
        <v>130.1454799314547</v>
      </c>
      <c r="P10" s="11">
        <v>5</v>
      </c>
      <c r="Q10" s="6">
        <f>MAX(H15:H16)</f>
        <v>1.5595487932843652</v>
      </c>
      <c r="R10" s="11">
        <f>Q10/'Control Summary'!H8*100</f>
        <v>140.8295767717571</v>
      </c>
      <c r="S10" s="2">
        <v>5</v>
      </c>
    </row>
    <row r="11" spans="1:19" x14ac:dyDescent="0.3">
      <c r="A11" s="15" t="s">
        <v>10</v>
      </c>
      <c r="B11" s="3">
        <v>1</v>
      </c>
      <c r="C11" s="2">
        <v>370</v>
      </c>
      <c r="D11" s="2">
        <v>193.5</v>
      </c>
      <c r="E11" s="6">
        <f t="shared" si="0"/>
        <v>0.75125918153200422</v>
      </c>
      <c r="F11" s="2">
        <v>360</v>
      </c>
      <c r="G11" s="2">
        <v>201.5</v>
      </c>
      <c r="H11" s="7">
        <f t="shared" si="1"/>
        <v>0.76117523609653737</v>
      </c>
      <c r="M11" s="2" t="s">
        <v>13</v>
      </c>
      <c r="N11" s="6">
        <f>MAX(E17:E18)</f>
        <v>0.57258656873032532</v>
      </c>
      <c r="O11" s="11">
        <f>N11/'Control Summary'!H9*100</f>
        <v>67.125357213195684</v>
      </c>
      <c r="P11" s="11">
        <v>4</v>
      </c>
      <c r="Q11" s="6">
        <f>MAX(H17:H18)</f>
        <v>0.69265477439664225</v>
      </c>
      <c r="R11" s="11">
        <f>Q11/'Control Summary'!H9*100</f>
        <v>81.20116973735368</v>
      </c>
      <c r="S11" s="2">
        <v>5</v>
      </c>
    </row>
    <row r="12" spans="1:19" x14ac:dyDescent="0.3">
      <c r="A12" s="15"/>
      <c r="B12" s="3">
        <v>2</v>
      </c>
      <c r="C12" s="2">
        <v>370</v>
      </c>
      <c r="D12" s="2">
        <v>187.3</v>
      </c>
      <c r="E12" s="6">
        <f t="shared" si="0"/>
        <v>0.72718782791185732</v>
      </c>
      <c r="F12" s="2">
        <v>360</v>
      </c>
      <c r="G12" s="2">
        <v>207.7</v>
      </c>
      <c r="H12" s="7">
        <f t="shared" si="1"/>
        <v>0.78459601259181544</v>
      </c>
      <c r="M12" s="2" t="s">
        <v>14</v>
      </c>
      <c r="N12" s="6">
        <f>MAX(E19:E20)</f>
        <v>6.0020986358866733E-2</v>
      </c>
      <c r="O12" s="11">
        <f>N12/'Control Summary'!H10*100</f>
        <v>17.704679280278459</v>
      </c>
      <c r="P12" s="11">
        <v>5</v>
      </c>
      <c r="Q12" s="6">
        <f>MAX(H19:H20)</f>
        <v>9.1290661070304299E-2</v>
      </c>
      <c r="R12" s="11">
        <f>Q12/'Control Summary'!H10*100</f>
        <v>26.928445758465493</v>
      </c>
      <c r="S12" s="2">
        <v>5</v>
      </c>
    </row>
    <row r="13" spans="1:19" x14ac:dyDescent="0.3">
      <c r="A13" s="15" t="s">
        <v>11</v>
      </c>
      <c r="B13" s="3">
        <v>1</v>
      </c>
      <c r="C13" s="2">
        <v>750</v>
      </c>
      <c r="D13" s="2">
        <v>44</v>
      </c>
      <c r="E13" s="6">
        <f t="shared" si="0"/>
        <v>0.34627492130115428</v>
      </c>
      <c r="F13" s="2">
        <v>730</v>
      </c>
      <c r="G13" s="2">
        <v>51.2</v>
      </c>
      <c r="H13" s="7">
        <f t="shared" si="1"/>
        <v>0.39219307450157398</v>
      </c>
      <c r="M13" s="19" t="s">
        <v>28</v>
      </c>
      <c r="N13" s="6">
        <v>0.45954023514568398</v>
      </c>
      <c r="O13" s="11">
        <f>N13/'Control Summary'!H11*100</f>
        <v>33.084382769279799</v>
      </c>
      <c r="P13" s="20">
        <v>2</v>
      </c>
      <c r="Q13" s="6">
        <v>1.2010256683689</v>
      </c>
      <c r="R13" s="11">
        <f>Q13/'Control Summary'!H11*100</f>
        <v>86.467277267788944</v>
      </c>
      <c r="S13" s="19">
        <v>3</v>
      </c>
    </row>
    <row r="14" spans="1:19" x14ac:dyDescent="0.3">
      <c r="A14" s="15"/>
      <c r="B14" s="3">
        <v>2</v>
      </c>
      <c r="C14" s="2">
        <v>750</v>
      </c>
      <c r="D14" s="2">
        <v>42.7</v>
      </c>
      <c r="E14" s="6">
        <f t="shared" si="0"/>
        <v>0.33604407135362024</v>
      </c>
      <c r="F14" s="2">
        <v>730</v>
      </c>
      <c r="G14" s="2">
        <v>67.599999999999994</v>
      </c>
      <c r="H14" s="7">
        <f t="shared" si="1"/>
        <v>0.51781741867785935</v>
      </c>
    </row>
    <row r="15" spans="1:19" x14ac:dyDescent="0.3">
      <c r="A15" s="15" t="s">
        <v>12</v>
      </c>
      <c r="B15" s="3">
        <v>1</v>
      </c>
      <c r="C15" s="2">
        <v>365</v>
      </c>
      <c r="D15" s="2">
        <v>376.3</v>
      </c>
      <c r="E15" s="6">
        <f t="shared" si="0"/>
        <v>1.441232948583421</v>
      </c>
      <c r="F15" s="2">
        <v>410</v>
      </c>
      <c r="G15" s="2">
        <v>359</v>
      </c>
      <c r="H15" s="7">
        <f t="shared" si="1"/>
        <v>1.5444910807974817</v>
      </c>
    </row>
    <row r="16" spans="1:19" x14ac:dyDescent="0.3">
      <c r="A16" s="15"/>
      <c r="B16" s="3">
        <v>2</v>
      </c>
      <c r="C16" s="2">
        <v>365</v>
      </c>
      <c r="D16" s="2">
        <v>360.7</v>
      </c>
      <c r="E16" s="6">
        <f t="shared" si="0"/>
        <v>1.3814847848898215</v>
      </c>
      <c r="F16" s="2">
        <v>410</v>
      </c>
      <c r="G16" s="2">
        <v>362.5</v>
      </c>
      <c r="H16" s="7">
        <f t="shared" si="1"/>
        <v>1.5595487932843652</v>
      </c>
    </row>
    <row r="17" spans="1:8" x14ac:dyDescent="0.3">
      <c r="A17" s="15" t="s">
        <v>13</v>
      </c>
      <c r="B17" s="3">
        <v>1</v>
      </c>
      <c r="C17" s="2">
        <v>365</v>
      </c>
      <c r="D17" s="2">
        <v>149.5</v>
      </c>
      <c r="E17" s="6">
        <f t="shared" si="0"/>
        <v>0.57258656873032532</v>
      </c>
      <c r="F17" s="2">
        <v>410</v>
      </c>
      <c r="G17" s="2">
        <v>151.19999999999999</v>
      </c>
      <c r="H17" s="7">
        <f t="shared" si="1"/>
        <v>0.65049317943336826</v>
      </c>
    </row>
    <row r="18" spans="1:8" x14ac:dyDescent="0.3">
      <c r="A18" s="15"/>
      <c r="B18" s="3">
        <v>2</v>
      </c>
      <c r="C18" s="5">
        <v>365</v>
      </c>
      <c r="D18" s="2">
        <v>149</v>
      </c>
      <c r="E18" s="6">
        <f t="shared" si="0"/>
        <v>0.5706715634837356</v>
      </c>
      <c r="F18" s="2">
        <v>410</v>
      </c>
      <c r="G18" s="2">
        <v>161</v>
      </c>
      <c r="H18" s="7">
        <f t="shared" si="1"/>
        <v>0.69265477439664225</v>
      </c>
    </row>
    <row r="19" spans="1:8" x14ac:dyDescent="0.3">
      <c r="A19" s="15" t="s">
        <v>14</v>
      </c>
      <c r="B19" s="3">
        <v>1</v>
      </c>
      <c r="C19" s="2">
        <v>110</v>
      </c>
      <c r="D19" s="2">
        <v>52</v>
      </c>
      <c r="E19" s="6">
        <f t="shared" si="0"/>
        <v>6.0020986358866733E-2</v>
      </c>
      <c r="F19" s="2">
        <v>120</v>
      </c>
      <c r="G19" s="2">
        <v>64.2</v>
      </c>
      <c r="H19" s="7">
        <f t="shared" si="1"/>
        <v>8.0839454354669465E-2</v>
      </c>
    </row>
    <row r="20" spans="1:8" x14ac:dyDescent="0.3">
      <c r="A20" s="15"/>
      <c r="B20" s="3">
        <v>2</v>
      </c>
      <c r="C20" s="2">
        <v>110</v>
      </c>
      <c r="D20" s="2">
        <v>50</v>
      </c>
      <c r="E20" s="6">
        <f t="shared" si="0"/>
        <v>5.7712486883525711E-2</v>
      </c>
      <c r="F20" s="2">
        <v>120</v>
      </c>
      <c r="G20" s="2">
        <v>72.5</v>
      </c>
      <c r="H20" s="7">
        <f t="shared" si="1"/>
        <v>9.1290661070304299E-2</v>
      </c>
    </row>
  </sheetData>
  <mergeCells count="13">
    <mergeCell ref="A19:A20"/>
    <mergeCell ref="N4:P4"/>
    <mergeCell ref="A5:A6"/>
    <mergeCell ref="B5:B6"/>
    <mergeCell ref="C5:E5"/>
    <mergeCell ref="F5:H5"/>
    <mergeCell ref="A7:A8"/>
    <mergeCell ref="A9:A10"/>
    <mergeCell ref="Q4:S4"/>
    <mergeCell ref="A11:A12"/>
    <mergeCell ref="A13:A14"/>
    <mergeCell ref="A15:A16"/>
    <mergeCell ref="A17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CS13</vt:lpstr>
      <vt:lpstr>CS14</vt:lpstr>
      <vt:lpstr>CS15</vt:lpstr>
      <vt:lpstr>Control Summary</vt:lpstr>
      <vt:lpstr>RSS15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Nhat Minh Truong Tat</dc:creator>
  <cp:keywords/>
  <dc:description/>
  <cp:lastModifiedBy>Minh Truong</cp:lastModifiedBy>
  <cp:revision/>
  <dcterms:created xsi:type="dcterms:W3CDTF">2022-05-30T15:34:23Z</dcterms:created>
  <dcterms:modified xsi:type="dcterms:W3CDTF">2023-03-24T20:30:27Z</dcterms:modified>
  <cp:category/>
  <cp:contentStatus/>
</cp:coreProperties>
</file>