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istrator\Desktop\FPTpoly\Xác suất thống kê\"/>
    </mc:Choice>
  </mc:AlternateContent>
  <xr:revisionPtr revIDLastSave="0" documentId="13_ncr:1_{AC04CBF4-99D1-4AD2-BAD6-C7C136F9C689}" xr6:coauthVersionLast="47" xr6:coauthVersionMax="47" xr10:uidLastSave="{00000000-0000-0000-0000-000000000000}"/>
  <bookViews>
    <workbookView xWindow="-120" yWindow="-120" windowWidth="29040" windowHeight="15840" activeTab="3" xr2:uid="{00000000-000D-0000-FFFF-FFFF00000000}"/>
  </bookViews>
  <sheets>
    <sheet name="Dữ liệu gốc" sheetId="5" r:id="rId1"/>
    <sheet name="Chọn lọc và làm sạch" sheetId="1" r:id="rId2"/>
    <sheet name="Thống kê dữ liệu" sheetId="2" r:id="rId3"/>
    <sheet name="Assignment 1" sheetId="4" r:id="rId4"/>
  </sheets>
  <definedNames>
    <definedName name="_xlnm._FilterDatabase" localSheetId="1" hidden="1">'Chọn lọc và làm sạch'!$A$1:$U$203</definedName>
  </definedNames>
  <calcPr calcId="181029"/>
</workbook>
</file>

<file path=xl/calcChain.xml><?xml version="1.0" encoding="utf-8"?>
<calcChain xmlns="http://schemas.openxmlformats.org/spreadsheetml/2006/main">
  <c r="L33" i="2" l="1"/>
  <c r="D154" i="4"/>
  <c r="D97" i="4"/>
  <c r="A97" i="4"/>
  <c r="C139" i="4"/>
  <c r="B151" i="4"/>
  <c r="C186" i="4" l="1"/>
  <c r="C180" i="4"/>
  <c r="B180" i="4"/>
  <c r="F176" i="4"/>
  <c r="F177" i="4"/>
  <c r="F178" i="4"/>
  <c r="F179" i="4"/>
  <c r="E176" i="4"/>
  <c r="E177" i="4"/>
  <c r="E178" i="4"/>
  <c r="E179" i="4"/>
  <c r="F175" i="4"/>
  <c r="E175" i="4"/>
  <c r="D176" i="4"/>
  <c r="D177" i="4"/>
  <c r="D178" i="4"/>
  <c r="D179" i="4"/>
  <c r="D175" i="4"/>
  <c r="E180" i="4" l="1"/>
  <c r="F180" i="4"/>
  <c r="D180" i="4"/>
  <c r="F183" i="4" l="1"/>
  <c r="L146" i="2"/>
  <c r="M146" i="2"/>
  <c r="N146" i="2"/>
  <c r="O146" i="2"/>
  <c r="L147" i="2"/>
  <c r="M147" i="2"/>
  <c r="N147" i="2"/>
  <c r="O147" i="2"/>
  <c r="L148" i="2"/>
  <c r="M148" i="2"/>
  <c r="N148" i="2"/>
  <c r="O148" i="2"/>
  <c r="O149" i="2"/>
  <c r="L149" i="2"/>
  <c r="M149" i="2"/>
  <c r="N149" i="2"/>
  <c r="L150" i="2"/>
  <c r="M150" i="2"/>
  <c r="N150" i="2"/>
  <c r="O150" i="2"/>
  <c r="K150" i="2"/>
  <c r="K149" i="2"/>
  <c r="K148" i="2"/>
  <c r="K147" i="2"/>
  <c r="K146" i="2"/>
  <c r="L133" i="2"/>
  <c r="M133" i="2"/>
  <c r="N133" i="2"/>
  <c r="O133" i="2"/>
  <c r="L132" i="2"/>
  <c r="M132" i="2"/>
  <c r="N132" i="2"/>
  <c r="O132" i="2"/>
  <c r="L131" i="2"/>
  <c r="M131" i="2"/>
  <c r="N131" i="2"/>
  <c r="O131" i="2"/>
  <c r="L130" i="2"/>
  <c r="M130" i="2"/>
  <c r="N130" i="2"/>
  <c r="O130" i="2"/>
  <c r="K133" i="2"/>
  <c r="K132" i="2"/>
  <c r="K131" i="2"/>
  <c r="K130" i="2"/>
  <c r="L129" i="2"/>
  <c r="K139" i="2" s="1"/>
  <c r="N60" i="4" s="1"/>
  <c r="M129" i="2"/>
  <c r="L139" i="2" s="1"/>
  <c r="O60" i="4" s="1"/>
  <c r="N129" i="2"/>
  <c r="M139" i="2" s="1"/>
  <c r="P60" i="4" s="1"/>
  <c r="O129" i="2"/>
  <c r="N139" i="2" s="1"/>
  <c r="Q60" i="4" s="1"/>
  <c r="K129" i="2"/>
  <c r="J139" i="2" s="1"/>
  <c r="M60" i="4" s="1"/>
  <c r="L116" i="2"/>
  <c r="M116" i="2"/>
  <c r="N116" i="2"/>
  <c r="O116" i="2"/>
  <c r="O115" i="2"/>
  <c r="L115" i="2"/>
  <c r="M115" i="2"/>
  <c r="N115" i="2"/>
  <c r="L114" i="2"/>
  <c r="M114" i="2"/>
  <c r="N114" i="2"/>
  <c r="O114" i="2"/>
  <c r="L113" i="2"/>
  <c r="M113" i="2"/>
  <c r="N113" i="2"/>
  <c r="O113" i="2"/>
  <c r="K116" i="2"/>
  <c r="K115" i="2"/>
  <c r="K114" i="2"/>
  <c r="K113" i="2"/>
  <c r="L112" i="2"/>
  <c r="K122" i="2" s="1"/>
  <c r="N52" i="4" s="1"/>
  <c r="M112" i="2"/>
  <c r="L122" i="2" s="1"/>
  <c r="O52" i="4" s="1"/>
  <c r="N112" i="2"/>
  <c r="M122" i="2" s="1"/>
  <c r="P52" i="4" s="1"/>
  <c r="O112" i="2"/>
  <c r="N122" i="2" s="1"/>
  <c r="Q52" i="4" s="1"/>
  <c r="K112" i="2"/>
  <c r="J122" i="2" s="1"/>
  <c r="M52" i="4" s="1"/>
  <c r="L98" i="2"/>
  <c r="M98" i="2"/>
  <c r="N98" i="2"/>
  <c r="O98" i="2"/>
  <c r="O99" i="2"/>
  <c r="L99" i="2"/>
  <c r="M99" i="2"/>
  <c r="N99" i="2"/>
  <c r="K99" i="2"/>
  <c r="K98" i="2"/>
  <c r="O97" i="2"/>
  <c r="L97" i="2"/>
  <c r="M97" i="2"/>
  <c r="N97" i="2"/>
  <c r="K97" i="2"/>
  <c r="L96" i="2"/>
  <c r="M96" i="2"/>
  <c r="N96" i="2"/>
  <c r="O96" i="2"/>
  <c r="K96" i="2"/>
  <c r="L95" i="2"/>
  <c r="M95" i="2"/>
  <c r="M100" i="2" s="1"/>
  <c r="N95" i="2"/>
  <c r="M105" i="2" s="1"/>
  <c r="P44" i="4" s="1"/>
  <c r="O95" i="2"/>
  <c r="N105" i="2" s="1"/>
  <c r="Q44" i="4" s="1"/>
  <c r="K95" i="2"/>
  <c r="L82" i="2"/>
  <c r="M82" i="2"/>
  <c r="N82" i="2"/>
  <c r="O82" i="2"/>
  <c r="L81" i="2"/>
  <c r="M81" i="2"/>
  <c r="N81" i="2"/>
  <c r="O81" i="2"/>
  <c r="L80" i="2"/>
  <c r="M80" i="2"/>
  <c r="N80" i="2"/>
  <c r="O80" i="2"/>
  <c r="L79" i="2"/>
  <c r="M79" i="2"/>
  <c r="N79" i="2"/>
  <c r="O79" i="2"/>
  <c r="K82" i="2"/>
  <c r="K81" i="2"/>
  <c r="K80" i="2"/>
  <c r="K79" i="2"/>
  <c r="L78" i="2"/>
  <c r="K88" i="2" s="1"/>
  <c r="N36" i="4" s="1"/>
  <c r="M78" i="2"/>
  <c r="L88" i="2" s="1"/>
  <c r="O36" i="4" s="1"/>
  <c r="N78" i="2"/>
  <c r="M88" i="2" s="1"/>
  <c r="P36" i="4" s="1"/>
  <c r="O78" i="2"/>
  <c r="N88" i="2" s="1"/>
  <c r="Q36" i="4" s="1"/>
  <c r="K78" i="2"/>
  <c r="L65" i="2"/>
  <c r="M65" i="2"/>
  <c r="N65" i="2"/>
  <c r="O65" i="2"/>
  <c r="K65" i="2"/>
  <c r="L64" i="2"/>
  <c r="M64" i="2"/>
  <c r="N64" i="2"/>
  <c r="O64" i="2"/>
  <c r="L63" i="2"/>
  <c r="M63" i="2"/>
  <c r="N63" i="2"/>
  <c r="O63" i="2"/>
  <c r="L62" i="2"/>
  <c r="M62" i="2"/>
  <c r="N62" i="2"/>
  <c r="O62" i="2"/>
  <c r="K64" i="2"/>
  <c r="K63" i="2"/>
  <c r="K62" i="2"/>
  <c r="L61" i="2"/>
  <c r="M61" i="2"/>
  <c r="M66" i="2" s="1"/>
  <c r="N61" i="2"/>
  <c r="M71" i="2" s="1"/>
  <c r="P28" i="4" s="1"/>
  <c r="O61" i="2"/>
  <c r="O66" i="2" s="1"/>
  <c r="K61" i="2"/>
  <c r="O47" i="2"/>
  <c r="N47" i="2"/>
  <c r="M47" i="2"/>
  <c r="L47" i="2"/>
  <c r="K47" i="2"/>
  <c r="L43" i="2"/>
  <c r="M43" i="2"/>
  <c r="N43" i="2"/>
  <c r="O43" i="2"/>
  <c r="L44" i="2"/>
  <c r="M44" i="2"/>
  <c r="N44" i="2"/>
  <c r="O44" i="2"/>
  <c r="O45" i="2"/>
  <c r="L45" i="2"/>
  <c r="M45" i="2"/>
  <c r="N45" i="2"/>
  <c r="L46" i="2"/>
  <c r="M46" i="2"/>
  <c r="N46" i="2"/>
  <c r="O46" i="2"/>
  <c r="K46" i="2"/>
  <c r="K45" i="2"/>
  <c r="K44" i="2"/>
  <c r="K43" i="2"/>
  <c r="K34" i="2"/>
  <c r="L35" i="2"/>
  <c r="M35" i="2"/>
  <c r="N35" i="2"/>
  <c r="O35" i="2"/>
  <c r="P35" i="2"/>
  <c r="Q35" i="2"/>
  <c r="L34" i="2"/>
  <c r="M34" i="2"/>
  <c r="N34" i="2"/>
  <c r="O34" i="2"/>
  <c r="P34" i="2"/>
  <c r="Q34" i="2"/>
  <c r="M33" i="2"/>
  <c r="N33" i="2"/>
  <c r="O33" i="2"/>
  <c r="P33" i="2"/>
  <c r="Q33" i="2"/>
  <c r="K35" i="2"/>
  <c r="K33" i="2"/>
  <c r="L32" i="2"/>
  <c r="M32" i="2"/>
  <c r="N32" i="2"/>
  <c r="O32" i="2"/>
  <c r="P32" i="2"/>
  <c r="Q32" i="2"/>
  <c r="K32" i="2"/>
  <c r="L31" i="2"/>
  <c r="M31" i="2"/>
  <c r="N31" i="2"/>
  <c r="O31" i="2"/>
  <c r="P31" i="2"/>
  <c r="Q31" i="2"/>
  <c r="K31" i="2"/>
  <c r="L14" i="2"/>
  <c r="M14" i="2"/>
  <c r="N14" i="2"/>
  <c r="O14" i="2"/>
  <c r="K14" i="2"/>
  <c r="L13" i="2"/>
  <c r="M13" i="2"/>
  <c r="N13" i="2"/>
  <c r="O13" i="2"/>
  <c r="K13" i="2"/>
  <c r="L12" i="2"/>
  <c r="M12" i="2"/>
  <c r="N12" i="2"/>
  <c r="O12" i="2"/>
  <c r="K12" i="2"/>
  <c r="B5" i="2"/>
  <c r="A5" i="2"/>
  <c r="K5" i="2"/>
  <c r="B23" i="2"/>
  <c r="C23" i="2"/>
  <c r="F23" i="2"/>
  <c r="D23" i="2"/>
  <c r="E23" i="2"/>
  <c r="G23" i="2"/>
  <c r="A23" i="2"/>
  <c r="K71" i="2" l="1"/>
  <c r="N28" i="4" s="1"/>
  <c r="J105" i="2"/>
  <c r="M44" i="4" s="1"/>
  <c r="K105" i="2"/>
  <c r="N44" i="4" s="1"/>
  <c r="K66" i="2"/>
  <c r="K83" i="2"/>
  <c r="J156" i="2"/>
  <c r="M69" i="4" s="1"/>
  <c r="K48" i="2"/>
  <c r="O48" i="2"/>
  <c r="N151" i="2"/>
  <c r="N48" i="2"/>
  <c r="M151" i="2"/>
  <c r="M48" i="2"/>
  <c r="L151" i="2"/>
  <c r="L48" i="2"/>
  <c r="O151" i="2"/>
  <c r="L66" i="2"/>
  <c r="M83" i="2"/>
  <c r="N100" i="2"/>
  <c r="O117" i="2"/>
  <c r="K134" i="2"/>
  <c r="L134" i="2"/>
  <c r="L83" i="2"/>
  <c r="N117" i="2"/>
  <c r="O134" i="2"/>
  <c r="K151" i="2"/>
  <c r="N66" i="2"/>
  <c r="O83" i="2"/>
  <c r="K100" i="2"/>
  <c r="L100" i="2"/>
  <c r="M117" i="2"/>
  <c r="N134" i="2"/>
  <c r="N83" i="2"/>
  <c r="O100" i="2"/>
  <c r="K117" i="2"/>
  <c r="L117" i="2"/>
  <c r="M134" i="2"/>
  <c r="I40" i="4"/>
  <c r="I41" i="4"/>
  <c r="I47" i="4"/>
  <c r="I46" i="4"/>
  <c r="I39" i="4"/>
  <c r="I45" i="4"/>
  <c r="P151" i="2"/>
  <c r="P70" i="4" s="1"/>
  <c r="N156" i="2"/>
  <c r="Q69" i="4" s="1"/>
  <c r="M156" i="2"/>
  <c r="P69" i="4" s="1"/>
  <c r="L156" i="2"/>
  <c r="O69" i="4" s="1"/>
  <c r="K156" i="2"/>
  <c r="N69" i="4" s="1"/>
  <c r="L71" i="2"/>
  <c r="O28" i="4" s="1"/>
  <c r="J71" i="2"/>
  <c r="M28" i="4" s="1"/>
  <c r="L105" i="2"/>
  <c r="O44" i="4" s="1"/>
  <c r="I34" i="4" s="1"/>
  <c r="N71" i="2"/>
  <c r="Q28" i="4" s="1"/>
  <c r="J88" i="2"/>
  <c r="M36" i="4" s="1"/>
  <c r="I29" i="4" s="1"/>
  <c r="L53" i="2"/>
  <c r="O20" i="4" s="1"/>
  <c r="K53" i="2"/>
  <c r="N20" i="4" s="1"/>
  <c r="J53" i="2"/>
  <c r="M20" i="4" s="1"/>
  <c r="N53" i="2"/>
  <c r="Q20" i="4" s="1"/>
  <c r="M53" i="2"/>
  <c r="P20" i="4" s="1"/>
  <c r="P14" i="4" s="1"/>
  <c r="K21" i="2"/>
  <c r="N5" i="4" s="1"/>
  <c r="L5" i="2"/>
  <c r="M5" i="2"/>
  <c r="N5" i="2"/>
  <c r="J5" i="2"/>
  <c r="C17" i="2"/>
  <c r="D17" i="2"/>
  <c r="B17" i="2"/>
  <c r="C11" i="2"/>
  <c r="D11" i="2"/>
  <c r="B11" i="2"/>
  <c r="P66" i="2" l="1"/>
  <c r="M29" i="4" s="1"/>
  <c r="P134" i="2"/>
  <c r="Q61" i="4" s="1"/>
  <c r="P100" i="2"/>
  <c r="O45" i="4" s="1"/>
  <c r="P117" i="2"/>
  <c r="O53" i="4" s="1"/>
  <c r="P48" i="2"/>
  <c r="N21" i="4" s="1"/>
  <c r="Q14" i="4"/>
  <c r="N14" i="4"/>
  <c r="O14" i="4"/>
  <c r="I23" i="4"/>
  <c r="I53" i="4"/>
  <c r="I33" i="4"/>
  <c r="I21" i="4"/>
  <c r="I35" i="4"/>
  <c r="I52" i="4"/>
  <c r="I28" i="4"/>
  <c r="M70" i="4"/>
  <c r="P21" i="4"/>
  <c r="O29" i="4"/>
  <c r="I27" i="4"/>
  <c r="I22" i="4"/>
  <c r="O61" i="4"/>
  <c r="M61" i="4"/>
  <c r="N29" i="4"/>
  <c r="O70" i="4"/>
  <c r="I51" i="4"/>
  <c r="P83" i="2"/>
  <c r="M37" i="4" s="1"/>
  <c r="Q70" i="4"/>
  <c r="Q29" i="4"/>
  <c r="M21" i="4"/>
  <c r="P29" i="4"/>
  <c r="P45" i="4"/>
  <c r="N70" i="4"/>
  <c r="O21" i="4"/>
  <c r="I16" i="4"/>
  <c r="I17" i="4"/>
  <c r="M14" i="4"/>
  <c r="I15" i="4"/>
  <c r="L21" i="2"/>
  <c r="O5" i="4" s="1"/>
  <c r="J21" i="2"/>
  <c r="M5" i="4" s="1"/>
  <c r="N21" i="2"/>
  <c r="Q5" i="4" s="1"/>
  <c r="M21" i="2"/>
  <c r="P5" i="4" s="1"/>
  <c r="O5" i="2"/>
  <c r="N6" i="4" s="1"/>
  <c r="N53" i="4" l="1"/>
  <c r="P61" i="4"/>
  <c r="N61" i="4"/>
  <c r="Q21" i="4"/>
  <c r="I18" i="4" s="1"/>
  <c r="Q45" i="4"/>
  <c r="M45" i="4"/>
  <c r="I36" i="4" s="1"/>
  <c r="N45" i="4"/>
  <c r="M53" i="4"/>
  <c r="Q53" i="4"/>
  <c r="P53" i="4"/>
  <c r="N37" i="4"/>
  <c r="I24" i="4"/>
  <c r="Q37" i="4"/>
  <c r="I48" i="4"/>
  <c r="O37" i="4"/>
  <c r="P37" i="4"/>
  <c r="I54" i="4"/>
  <c r="D11" i="4"/>
  <c r="H63" i="4"/>
  <c r="D10" i="4"/>
  <c r="D9" i="4"/>
  <c r="D86" i="4" s="1"/>
  <c r="I9" i="4"/>
  <c r="I10" i="4"/>
  <c r="I11" i="4"/>
  <c r="M6" i="4"/>
  <c r="P6" i="4"/>
  <c r="Q6" i="4"/>
  <c r="O6" i="4"/>
  <c r="C164" i="4" l="1"/>
  <c r="D170" i="4" s="1"/>
  <c r="P15" i="4"/>
  <c r="I42" i="4"/>
  <c r="Q15" i="4"/>
  <c r="M15" i="4"/>
  <c r="N15" i="4"/>
  <c r="A170" i="4"/>
  <c r="D116" i="4"/>
  <c r="D130" i="4"/>
  <c r="A130" i="4"/>
  <c r="I30" i="4"/>
  <c r="O15" i="4"/>
  <c r="D12" i="4"/>
  <c r="D60" i="4"/>
  <c r="D58" i="4"/>
  <c r="I12" i="4" l="1"/>
</calcChain>
</file>

<file path=xl/sharedStrings.xml><?xml version="1.0" encoding="utf-8"?>
<sst xmlns="http://schemas.openxmlformats.org/spreadsheetml/2006/main" count="5867" uniqueCount="922">
  <si>
    <t>Địa chỉ email</t>
  </si>
  <si>
    <t>Nam</t>
  </si>
  <si>
    <t>&lt; 18 tuổi</t>
  </si>
  <si>
    <t>Hà Đông</t>
  </si>
  <si>
    <t>Nhân viên văn phòng</t>
  </si>
  <si>
    <t>5 - 8 triệu</t>
  </si>
  <si>
    <t>Ăn uống</t>
  </si>
  <si>
    <t>VNTN</t>
  </si>
  <si>
    <t>Học sinh - sinh viên</t>
  </si>
  <si>
    <t>8 - 15 triệu</t>
  </si>
  <si>
    <t>20 - 30%</t>
  </si>
  <si>
    <t>&lt; 10%</t>
  </si>
  <si>
    <t>Không xác định</t>
  </si>
  <si>
    <t>Trần Duy Quang</t>
  </si>
  <si>
    <t>18 - 25 tuổi</t>
  </si>
  <si>
    <t>Bắc Từ Liêm</t>
  </si>
  <si>
    <t>10 - 20%</t>
  </si>
  <si>
    <t>Nguyễn Văn Quang</t>
  </si>
  <si>
    <t>Thanh Xuân</t>
  </si>
  <si>
    <t>Long Biên</t>
  </si>
  <si>
    <t>Vũ Thị Thanh Thu</t>
  </si>
  <si>
    <t>Nữ</t>
  </si>
  <si>
    <t>Cầu Giấy</t>
  </si>
  <si>
    <t>&lt; 5 triệu</t>
  </si>
  <si>
    <t>30 - 40%</t>
  </si>
  <si>
    <t>Nguyễn Công Tâm Long</t>
  </si>
  <si>
    <t>Nam Từ Liêm</t>
  </si>
  <si>
    <t>Nhà ở</t>
  </si>
  <si>
    <t>Tiện ích khác</t>
  </si>
  <si>
    <t>Khác</t>
  </si>
  <si>
    <t>phamthilinh160202@gmail.com</t>
  </si>
  <si>
    <t>phamthilinh16022002@gmail.com</t>
  </si>
  <si>
    <t>Nguyễn Thu Trang</t>
  </si>
  <si>
    <t>trangntph49509@gmail.com</t>
  </si>
  <si>
    <t>30 - 40 tuổi</t>
  </si>
  <si>
    <t>minhptph49042@gmail.com</t>
  </si>
  <si>
    <t>Bùi Thị Vy</t>
  </si>
  <si>
    <t>40 -50%</t>
  </si>
  <si>
    <t>vybui18404@gmail.com</t>
  </si>
  <si>
    <t>Đỗ thị ánh tuyết</t>
  </si>
  <si>
    <t>dtat03@gmail.com</t>
  </si>
  <si>
    <t>Lê Huy Toàn</t>
  </si>
  <si>
    <t>Hoàng Mai</t>
  </si>
  <si>
    <t>huytoanxzy@gmail.com</t>
  </si>
  <si>
    <t>doanthihang5674@gmail.com</t>
  </si>
  <si>
    <t>Trần Ngọc Mai</t>
  </si>
  <si>
    <t>25 - 30 tuổi</t>
  </si>
  <si>
    <t>Công nhân</t>
  </si>
  <si>
    <t>iloveflowersld@gmail.com</t>
  </si>
  <si>
    <t>Nguyễn Văn Quân</t>
  </si>
  <si>
    <t>15 - 30 triệu</t>
  </si>
  <si>
    <t>quannguyen.qn.ftu@gmail.com</t>
  </si>
  <si>
    <t>Hoàng văn thương</t>
  </si>
  <si>
    <t>Hai Bà Trưng</t>
  </si>
  <si>
    <t>Tiêu dùng</t>
  </si>
  <si>
    <t>vn@gmail.com.vn</t>
  </si>
  <si>
    <t>Trần Thị Thu Hường</t>
  </si>
  <si>
    <t>Nghề nghiệp khác</t>
  </si>
  <si>
    <t>Giải trí</t>
  </si>
  <si>
    <t>ajisaihuong@icloud.com</t>
  </si>
  <si>
    <t>Nguyễn Mạnh Dũng</t>
  </si>
  <si>
    <t>dungnmph48535@gmail.com</t>
  </si>
  <si>
    <t>Ngô Thị Hồng Thắm</t>
  </si>
  <si>
    <t>ngomuc71@yahoo.com</t>
  </si>
  <si>
    <t>lunanaaa510@gmail.com</t>
  </si>
  <si>
    <t>theooonguyenthanh@gmail.com</t>
  </si>
  <si>
    <t>thuttph48733@fpt.edu.vn</t>
  </si>
  <si>
    <t>hellomyne123@gmail.com</t>
  </si>
  <si>
    <t>Thắm suti</t>
  </si>
  <si>
    <t>duongtham383@gmail.com</t>
  </si>
  <si>
    <t>Vũ Thị Thu</t>
  </si>
  <si>
    <t>thuvttph48496@fpt.edu.vn</t>
  </si>
  <si>
    <t>Lê Thị Thùy</t>
  </si>
  <si>
    <t>Đống Đa</t>
  </si>
  <si>
    <t>lilili3008@gmail.com</t>
  </si>
  <si>
    <t>Hiền</t>
  </si>
  <si>
    <t>vuthanhien115@gmail.com</t>
  </si>
  <si>
    <t>Trịnh văn Hiếu</t>
  </si>
  <si>
    <t>Ba Đình</t>
  </si>
  <si>
    <t>&gt; 30 triệu</t>
  </si>
  <si>
    <t>trinhvanhieu257204@gmail.com</t>
  </si>
  <si>
    <t>Lê xuân Anh</t>
  </si>
  <si>
    <t>xuananhle2008@gmail.com</t>
  </si>
  <si>
    <t>Hoàng Văn Thiện</t>
  </si>
  <si>
    <t>Công chức - viên chức</t>
  </si>
  <si>
    <t>thiencoyaho@gamil.com</t>
  </si>
  <si>
    <t>&gt; 20%</t>
  </si>
  <si>
    <t>trinhhieu257204@gmail.com</t>
  </si>
  <si>
    <t>Thu Hà</t>
  </si>
  <si>
    <t>thuhatran04122003@gmail.con</t>
  </si>
  <si>
    <t>Xe cộ</t>
  </si>
  <si>
    <t>minhtruong220604@gmail.com</t>
  </si>
  <si>
    <t>Lê Thuý Hiền</t>
  </si>
  <si>
    <t>Lethuyhien1612@gmail.com</t>
  </si>
  <si>
    <t>Lê Thanh An</t>
  </si>
  <si>
    <t>lethithanhan240903@gmail.com</t>
  </si>
  <si>
    <t>Lê công Minh Thảo</t>
  </si>
  <si>
    <t>Tây Hồ</t>
  </si>
  <si>
    <t>lecongminhthao2004@gmail.com</t>
  </si>
  <si>
    <t>Vũ Thị Thanh Hương</t>
  </si>
  <si>
    <t>thanhhuong19793@gmail.com</t>
  </si>
  <si>
    <t>Bùi Văn Sinh</t>
  </si>
  <si>
    <t>sinhbvph48833@fpt.edu.vn</t>
  </si>
  <si>
    <t>Vũ thị thanh thu</t>
  </si>
  <si>
    <t>thanhthuvu0708@gmail.com</t>
  </si>
  <si>
    <t>Phạm Văn Đức</t>
  </si>
  <si>
    <t>pvduc1712002@gmail.com</t>
  </si>
  <si>
    <t>Lê thị thuần</t>
  </si>
  <si>
    <t>chaykenh2701@gmail.com</t>
  </si>
  <si>
    <t>thaihoangchung2002@gmail.com</t>
  </si>
  <si>
    <t>lê thị phương</t>
  </si>
  <si>
    <t>phuongltph48349@fpt.edu.vn</t>
  </si>
  <si>
    <t>Hoàng Tuấn Linh</t>
  </si>
  <si>
    <t>caothikhanhhuyen09012003@gmail.com</t>
  </si>
  <si>
    <t>Vũ Thuỳ Trang</t>
  </si>
  <si>
    <t>thuytrangvu2810@gmail.com</t>
  </si>
  <si>
    <t>Bùi Duy Linh</t>
  </si>
  <si>
    <t>builinh251104@gmail.com</t>
  </si>
  <si>
    <t>Phạm xuân hiếu</t>
  </si>
  <si>
    <t>hiubk3115@gmail.com</t>
  </si>
  <si>
    <t>ngô văn ngáo</t>
  </si>
  <si>
    <t>asdasda@gmail.com</t>
  </si>
  <si>
    <t>Khuất Trần Phú</t>
  </si>
  <si>
    <t>khuattranphu2004@gmail.com</t>
  </si>
  <si>
    <t>Hoakieutrang2004@gmail.com</t>
  </si>
  <si>
    <t>Cuong</t>
  </si>
  <si>
    <t>cuongnmha16@gmail.com</t>
  </si>
  <si>
    <t>Vũ Trung Nghĩa</t>
  </si>
  <si>
    <t>vutrungnghia270400@gmail.com</t>
  </si>
  <si>
    <t>Hà Mỹ Anh</t>
  </si>
  <si>
    <t>lisonlyone233@gmail.com</t>
  </si>
  <si>
    <t>Bùi Ngọc Minh Hưởng</t>
  </si>
  <si>
    <t>huong021204@gmail.com</t>
  </si>
  <si>
    <t>Lê Trung Nghia</t>
  </si>
  <si>
    <t>hacma4545@gmail.com</t>
  </si>
  <si>
    <t>dinh ngoc an khang</t>
  </si>
  <si>
    <t>dinhngocankhang.133@gmail.com</t>
  </si>
  <si>
    <t>tưởng quỳnh an</t>
  </si>
  <si>
    <t>picalhai@gmail.com</t>
  </si>
  <si>
    <t>Hoa</t>
  </si>
  <si>
    <t>nguyenhoahp652@gmail.com</t>
  </si>
  <si>
    <t>Nguyễn Công Việt Huy</t>
  </si>
  <si>
    <t>huyncvph48898@gmail.com</t>
  </si>
  <si>
    <t>Nguyễn Hữu Cường</t>
  </si>
  <si>
    <t>cuongnhph48860@gmail.com</t>
  </si>
  <si>
    <t>Tạ Đức Anh</t>
  </si>
  <si>
    <t>anhtdph37665@fpt.edu.vn</t>
  </si>
  <si>
    <t>MinhLuu</t>
  </si>
  <si>
    <t>luuduongminh99@gmail.com</t>
  </si>
  <si>
    <t>Kieu quang long</t>
  </si>
  <si>
    <t>kieuquanglong2004@gmail.com</t>
  </si>
  <si>
    <t>Đinh Văn Vinh</t>
  </si>
  <si>
    <t>dinhvanvinh1001@gmail.com</t>
  </si>
  <si>
    <t>Trình Thị Hà Anh</t>
  </si>
  <si>
    <t>trinhanh156@gmail.com</t>
  </si>
  <si>
    <t>Phạm Thanh Sơn</t>
  </si>
  <si>
    <t>sonphamsuper@gmail.com</t>
  </si>
  <si>
    <t>Trần Văn An</t>
  </si>
  <si>
    <t>an0227468@huce.edu.vn</t>
  </si>
  <si>
    <t>Nguyễn Thanh Tùng</t>
  </si>
  <si>
    <t>tungnguyn2503@gmail.com</t>
  </si>
  <si>
    <t>Phạm Xuân Chiến</t>
  </si>
  <si>
    <t>phamxc1702@gmail.com</t>
  </si>
  <si>
    <t>Nguyễn Khánh Linh</t>
  </si>
  <si>
    <t>thanhhai1999@gmail.com</t>
  </si>
  <si>
    <t>Nguyen Thi Lan</t>
  </si>
  <si>
    <t>nguyenbaolan@gmail.com</t>
  </si>
  <si>
    <t>Trần Linh Đan</t>
  </si>
  <si>
    <t>linhdantran555@gmail.com</t>
  </si>
  <si>
    <t>Trần Phương Giang</t>
  </si>
  <si>
    <t>phuonggiang1302@gmail.com</t>
  </si>
  <si>
    <t>Nguyễn Văn Nhất</t>
  </si>
  <si>
    <t>sonnh1@mbbank.com.vn</t>
  </si>
  <si>
    <t>Đinh Thị Yến Nhi</t>
  </si>
  <si>
    <t>info@nct.vn</t>
  </si>
  <si>
    <t>Trần Đức Tài</t>
  </si>
  <si>
    <t>trantai31820@gmail.com</t>
  </si>
  <si>
    <t>Nguyễn Thị Phương Anh</t>
  </si>
  <si>
    <t>tuyendung@bighomes.com.vn</t>
  </si>
  <si>
    <t>Nguyễn Văn Thắng</t>
  </si>
  <si>
    <t>&gt; 40 tuổi</t>
  </si>
  <si>
    <t>dpbachhung21@gmail.com</t>
  </si>
  <si>
    <t>Vũ Thị Huệ</t>
  </si>
  <si>
    <t>vuthihue893@gmail.com</t>
  </si>
  <si>
    <t>Lê Thị Hằng</t>
  </si>
  <si>
    <t>kt@jhlvietnam.com</t>
  </si>
  <si>
    <t>newera.hosiplility@gmail.com</t>
  </si>
  <si>
    <t>Hoàng Việt Hà</t>
  </si>
  <si>
    <t>vicincovietnam@gmail.com</t>
  </si>
  <si>
    <t>Nguyễn Văn Thành</t>
  </si>
  <si>
    <t>nguyen@tractebel.engine.com</t>
  </si>
  <si>
    <t>Ngô Đức Thịnh</t>
  </si>
  <si>
    <t>thinhtph@gmail.com</t>
  </si>
  <si>
    <t>Vũ Thị Linh</t>
  </si>
  <si>
    <t>hathithai@ravi.vn</t>
  </si>
  <si>
    <t>Ngô Đức My</t>
  </si>
  <si>
    <t>nguyenducmy68@gmail.com</t>
  </si>
  <si>
    <t>Lê Thị Hương</t>
  </si>
  <si>
    <t>hungnq1@pvi.com.vn</t>
  </si>
  <si>
    <t>Ngô Gia Bảo</t>
  </si>
  <si>
    <t>bao.hoang@ibsvietnam.com</t>
  </si>
  <si>
    <t>Lê Hồng Nhung</t>
  </si>
  <si>
    <t>ansinh9968@gmail.com</t>
  </si>
  <si>
    <t>Từ Văn Chỉnh</t>
  </si>
  <si>
    <t>binhyenmaimai2004@gmail.com</t>
  </si>
  <si>
    <t>Vũ Vân Anh</t>
  </si>
  <si>
    <t>minhnguyen.atp@gmail.com</t>
  </si>
  <si>
    <t>Ngô Quỳnh Anh</t>
  </si>
  <si>
    <t>quynhanh9973@gmail.com</t>
  </si>
  <si>
    <t>Ha Mi Kyung</t>
  </si>
  <si>
    <t>hami337@naver.com</t>
  </si>
  <si>
    <t>Tạ Phương Thảo</t>
  </si>
  <si>
    <t>Hoàn Kiếm</t>
  </si>
  <si>
    <t>thaotp.aasc@gmail.com</t>
  </si>
  <si>
    <t>Bùi Duy Biền</t>
  </si>
  <si>
    <t>bienduybien@gmail.com</t>
  </si>
  <si>
    <t>Lê Thu Trang</t>
  </si>
  <si>
    <t>turbine.vn23@gmail.com</t>
  </si>
  <si>
    <t>Lê Thành Đạt</t>
  </si>
  <si>
    <t>lethanhdat415@gmail.com</t>
  </si>
  <si>
    <t>Lê Thị Hoa</t>
  </si>
  <si>
    <t>phuthanhcons.jsc@gmail.com</t>
  </si>
  <si>
    <t>Vũ Thị Nhung</t>
  </si>
  <si>
    <t>phuongnhung.company.88@gmail.com</t>
  </si>
  <si>
    <t>Ngô Anh Đức</t>
  </si>
  <si>
    <t>haihaketoan43@gmail.com</t>
  </si>
  <si>
    <t>Nguyễn chí thanh</t>
  </si>
  <si>
    <t>nguyenthanh88skd@gmail.com</t>
  </si>
  <si>
    <t>Nguyễn Văn Minh</t>
  </si>
  <si>
    <t>Ngô Thành Đạt</t>
  </si>
  <si>
    <t>huongdat12@gmail.com</t>
  </si>
  <si>
    <t>Lê Tuyết Ngọc</t>
  </si>
  <si>
    <t>ngoctuyet507@gmail.com</t>
  </si>
  <si>
    <t>Phạm Tràng Quang</t>
  </si>
  <si>
    <t>nguyendobn1996@gmail.com</t>
  </si>
  <si>
    <t>Ngô Thị Uyên</t>
  </si>
  <si>
    <t>d2tu12346@gmail.com</t>
  </si>
  <si>
    <t>Lê Cao Ngân</t>
  </si>
  <si>
    <t>ngan.mhd@gmail.com</t>
  </si>
  <si>
    <t>Huỳnh Thanh Mai</t>
  </si>
  <si>
    <t>huynhthanhmai72@gmail.com</t>
  </si>
  <si>
    <t>Phan Thị Phương</t>
  </si>
  <si>
    <t>phanphuong8686@gmail.com</t>
  </si>
  <si>
    <t>Trần Đức Mạnh</t>
  </si>
  <si>
    <t>manhtd8799@gmail.com</t>
  </si>
  <si>
    <t>Đỗ Thị Hồng</t>
  </si>
  <si>
    <t>hong.dt.fwd@gmail.com</t>
  </si>
  <si>
    <t>Trần Thanh Tuấn</t>
  </si>
  <si>
    <t>photonamviet112@gmail.com</t>
  </si>
  <si>
    <t>lynguyetanh1310@gmail.com</t>
  </si>
  <si>
    <t>Nguyễn Anh Dũng</t>
  </si>
  <si>
    <t>tiendungxl2@gmail.com</t>
  </si>
  <si>
    <t>Trịnh Minh Đạo</t>
  </si>
  <si>
    <t>trinhdao15705@gmail.com</t>
  </si>
  <si>
    <t>Nguyễn Vân</t>
  </si>
  <si>
    <t>bachhien2700@gmail.com</t>
  </si>
  <si>
    <t>Lê Hoàng Tuyết Anh</t>
  </si>
  <si>
    <t>tuyetanhnet2003@gmail.com</t>
  </si>
  <si>
    <t>nguyenthanhhang2002dx@gmail.com</t>
  </si>
  <si>
    <t>a@gmail.com</t>
  </si>
  <si>
    <t>Mai Hữu Thịnh</t>
  </si>
  <si>
    <t>errorsans112@gmail.com</t>
  </si>
  <si>
    <t>Minh Anh</t>
  </si>
  <si>
    <t>htmt.info@gmail.com</t>
  </si>
  <si>
    <t>Nguyễn Hương Ly</t>
  </si>
  <si>
    <t>ly27032004@gmail.com</t>
  </si>
  <si>
    <t>Phạm Thị Huyền Trang</t>
  </si>
  <si>
    <t>trangpthph53596@gmail.com</t>
  </si>
  <si>
    <t>Trần Văn Xuân</t>
  </si>
  <si>
    <t>tranvanxuan@gmail.com</t>
  </si>
  <si>
    <t>Đinh Hoàng Hải</t>
  </si>
  <si>
    <t>huanhoangggia2222@gmail.com</t>
  </si>
  <si>
    <t>Trần Minh kiên</t>
  </si>
  <si>
    <t>kien67281@icloud.com</t>
  </si>
  <si>
    <t>Nguyễn Hải Ngọc Nguyên</t>
  </si>
  <si>
    <t>Mua sắm</t>
  </si>
  <si>
    <t>n14902nn@gmail.com</t>
  </si>
  <si>
    <t>Chu Thị Ngân</t>
  </si>
  <si>
    <t>nganct4@fpt.edu.vn</t>
  </si>
  <si>
    <t>Quách Dương Thanh</t>
  </si>
  <si>
    <t>qdthanh1410@gmail.com</t>
  </si>
  <si>
    <t>Nguyễn Tiến Thành</t>
  </si>
  <si>
    <t>hankjack0812@gmail.com</t>
  </si>
  <si>
    <t>Đỗ Trang</t>
  </si>
  <si>
    <t>dotrang5112004@gmail.com</t>
  </si>
  <si>
    <t>Au Quynh Nhu</t>
  </si>
  <si>
    <t>nhuau142@gmail.com</t>
  </si>
  <si>
    <t>Phạm Ngọc Huyền</t>
  </si>
  <si>
    <t>phuyn19082004@gmail.com</t>
  </si>
  <si>
    <t>Cao Thi Sao Mai</t>
  </si>
  <si>
    <t>caothisaomai246@gmail.com</t>
  </si>
  <si>
    <t>Quang Lồn</t>
  </si>
  <si>
    <t>quangmatlon@gmail.com</t>
  </si>
  <si>
    <t>Trần Bảo Linh</t>
  </si>
  <si>
    <t>tranlinh020304@gmail.com</t>
  </si>
  <si>
    <t>hemuxuan2023@gmail.com</t>
  </si>
  <si>
    <t>Tú Anh</t>
  </si>
  <si>
    <t>phamtuanh.hn@gmail.com</t>
  </si>
  <si>
    <t>mk79.kim@gmail.com</t>
  </si>
  <si>
    <t>Giới Tính</t>
  </si>
  <si>
    <t>Độ Tuổi</t>
  </si>
  <si>
    <t>Nghề Nghiệp</t>
  </si>
  <si>
    <t>Khoảng Lương</t>
  </si>
  <si>
    <t>Khoản Chi Tiêu</t>
  </si>
  <si>
    <t>Du lịch</t>
  </si>
  <si>
    <t>Hoạt Động Hàng Tháng</t>
  </si>
  <si>
    <t>Y1 :</t>
  </si>
  <si>
    <t>Lương Trung Bình Ngành Nghề</t>
  </si>
  <si>
    <t>Số người theo nhóm lương ở ngành nghề</t>
  </si>
  <si>
    <t>Số người theo % nc Nhà ở theo Nghề</t>
  </si>
  <si>
    <t>a, Chủ đề : Khảo sát mức thu nhập và chi tiêu của người dân nội thành Hà Nội</t>
  </si>
  <si>
    <t>c, Giới thiệu :</t>
  </si>
  <si>
    <t xml:space="preserve">Y2 : </t>
  </si>
  <si>
    <t>Bảng 1</t>
  </si>
  <si>
    <t>Bảng 2</t>
  </si>
  <si>
    <t>Y3 :</t>
  </si>
  <si>
    <t>Z-score Bảng 1 :</t>
  </si>
  <si>
    <t>Y4 :</t>
  </si>
  <si>
    <t>Hiệp phương sai :</t>
  </si>
  <si>
    <t>Y5 :</t>
  </si>
  <si>
    <t>Giá trị</t>
  </si>
  <si>
    <t>Bảng 3</t>
  </si>
  <si>
    <t>Bảng 4</t>
  </si>
  <si>
    <t>Bảng 5</t>
  </si>
  <si>
    <t>Bảng 6</t>
  </si>
  <si>
    <t>Bảng 7</t>
  </si>
  <si>
    <t>Bảng 8</t>
  </si>
  <si>
    <t>Bảng 9</t>
  </si>
  <si>
    <t>Bảng 10</t>
  </si>
  <si>
    <t>Bảng 11</t>
  </si>
  <si>
    <t>Tổng</t>
  </si>
  <si>
    <t>Khoảng &gt;30 đang lấy từ 30-50</t>
  </si>
  <si>
    <t>Giá trị = số người * giá trị trung bình của từng khoảng lương / tổng số người trong ngành nghề</t>
  </si>
  <si>
    <t xml:space="preserve">Giá trị : Số người * giá trị trung bình của từng khoảng % chi tiêu /tổng số người trong ngành nghề </t>
  </si>
  <si>
    <t>Phần trăm Trung Bình chi tiêu vào Nhà ở theo Ngành Nghề</t>
  </si>
  <si>
    <t>Y6 :</t>
  </si>
  <si>
    <t>Kiểm định giả thuyết cho giá trị trung bình tổng thể :</t>
  </si>
  <si>
    <t>Bảng 1 :</t>
  </si>
  <si>
    <t>Bảng 2 :</t>
  </si>
  <si>
    <t>Giá trị trung bình :</t>
  </si>
  <si>
    <t>Phương sai :</t>
  </si>
  <si>
    <t>Độ lệch chuẩn  :</t>
  </si>
  <si>
    <t>Giá trị kỳ vọng :</t>
  </si>
  <si>
    <t>Giá trị kỳ vọng  :</t>
  </si>
  <si>
    <t>Xác suất</t>
  </si>
  <si>
    <t>Bảng 12</t>
  </si>
  <si>
    <t>Bảng 13</t>
  </si>
  <si>
    <t>Bảng 14</t>
  </si>
  <si>
    <t>Bảng 15</t>
  </si>
  <si>
    <t>Bảng 16</t>
  </si>
  <si>
    <t>Bảng 17</t>
  </si>
  <si>
    <t>Phần trăm Trung Bình chi tiêu vào Tiêu dùng</t>
  </si>
  <si>
    <t>Phần trăm Trung Bình chi tiêu vào Xe cộ</t>
  </si>
  <si>
    <t>Phần trăm Trung Bình chi tiêu vào Giải trí</t>
  </si>
  <si>
    <t>Phần trăm Trung Bình chi tiêu vào Mua sắm</t>
  </si>
  <si>
    <t>Phần trăm Trung Bình chi tiêu vào Du lịch</t>
  </si>
  <si>
    <t>Phần trăm Trung Bình chi tiêu vào Tiện ích khác</t>
  </si>
  <si>
    <t>Trần Văn Quang</t>
  </si>
  <si>
    <t>Phạm Thị Linh</t>
  </si>
  <si>
    <t>Phạm Phương Linh</t>
  </si>
  <si>
    <t>Phạm Thị Minh</t>
  </si>
  <si>
    <t>Đoàn Thị Hằng</t>
  </si>
  <si>
    <t>Mai Thị Gia Lý</t>
  </si>
  <si>
    <t>Nguyễn Thanh Thảo</t>
  </si>
  <si>
    <t>Trần Thư Thư</t>
  </si>
  <si>
    <t>Vũ Ngọc Phương Trinh</t>
  </si>
  <si>
    <t>Trịnh long vũ</t>
  </si>
  <si>
    <t>Bùi minh trường</t>
  </si>
  <si>
    <t>Thái Hoàng Chung</t>
  </si>
  <si>
    <t>Đỗ Nguyễn Kiều Trang</t>
  </si>
  <si>
    <t>Lý Nguyệt Anh</t>
  </si>
  <si>
    <t>Nguyễn Thanh Hằng</t>
  </si>
  <si>
    <t>Bảng 18</t>
  </si>
  <si>
    <t>Bảng 19</t>
  </si>
  <si>
    <t>Bảng 21</t>
  </si>
  <si>
    <t>Bảng 22</t>
  </si>
  <si>
    <t>Bảng 23</t>
  </si>
  <si>
    <t>Số người theo % nc Tiêu dùng ở theo Nghề</t>
  </si>
  <si>
    <t>Số người theo % nc Xe cộ theo Nghề</t>
  </si>
  <si>
    <t>Số người theo % nc Mua sắm theo Nghề</t>
  </si>
  <si>
    <t>Số người theo % nc Du lịch theo Nghề</t>
  </si>
  <si>
    <t>Số người theo % nc Giải trí theo Nghề</t>
  </si>
  <si>
    <t>Số người theo % nc Tiện ích khác theo Nghề</t>
  </si>
  <si>
    <t>Bảng 20</t>
  </si>
  <si>
    <t>Bảng 3 :</t>
  </si>
  <si>
    <t>Bảng 4 :</t>
  </si>
  <si>
    <t>Bảng 5 :</t>
  </si>
  <si>
    <t>Bảng 6 :</t>
  </si>
  <si>
    <t>Bảng 7 :</t>
  </si>
  <si>
    <t>Bảng 8 :</t>
  </si>
  <si>
    <t>Giá trị : Bảng 11 sheet Bảng số liệu thống kê</t>
  </si>
  <si>
    <t>Giá trị : Bảng 13 sheet Bảng số liệu thống kê</t>
  </si>
  <si>
    <t>Giá trị : Bảng 15 sheet Bảng số liệu thống kê</t>
  </si>
  <si>
    <t>Giá trị : Bảng 17 sheet Bảng số liệu thống kê</t>
  </si>
  <si>
    <t>Giá trị : Bảng 19 sheet Bảng số liệu thống kê</t>
  </si>
  <si>
    <t>Giá trị : Bảng 21 sheet Bảng số liệu thống kê</t>
  </si>
  <si>
    <t>Giá trị : Bảng 23 sheet Bảng số liệu thống kê</t>
  </si>
  <si>
    <t>Giá trị : Bảng 8 sheet Bảng số liệu thống kê</t>
  </si>
  <si>
    <t>Xác suất : tổng số người trong ngành nghề / tổng số người ( Bảng 6 sheet Bảng số liệu thống kê)</t>
  </si>
  <si>
    <t>Xác suất : tổng số người trong ngành nghề / tổng số người ( Bảng 10 sheet Bảng số liệu thống kê)</t>
  </si>
  <si>
    <t>Xác suất : tổng số người trong ngành nghề / tổng số người ( Bảng 12 sheet Bảng số liệu thống kê)</t>
  </si>
  <si>
    <t>Xác suất : tổng số người trong ngành nghề / tổng số người ( Bảng 14 sheet Bảng số liệu thống kê)</t>
  </si>
  <si>
    <t>Xác suất : tổng số người trong ngành nghề / tổng số người ( Bảng 16 sheet Bảng số liệu thống kê)</t>
  </si>
  <si>
    <t>Xác suất : tổng số người trong ngành nghề / tổng số người ( Bảng 18 sheet Bảng số liệu thống kê)</t>
  </si>
  <si>
    <t>Xác suất : tổng số người trong ngành nghề / tổng số người ( Bảng 20 sheet Bảng số liệu thống kê)</t>
  </si>
  <si>
    <t>Xác suất : tổng số người trong ngành nghề / tổng số người ( Bảng 22 sheet Bảng số liệu thống kê)</t>
  </si>
  <si>
    <t>Bảng A</t>
  </si>
  <si>
    <t>Z-score Bảng A :</t>
  </si>
  <si>
    <t>Bảng A :</t>
  </si>
  <si>
    <t>Trung bình lương theo Ngành Nghề</t>
  </si>
  <si>
    <t>Trung bình phần trăm các khoản chi tiêu theo Ngành Nghề</t>
  </si>
  <si>
    <t>Trung bình phần trăm chi tiêu vào Nhà ở theo Ngành nghề</t>
  </si>
  <si>
    <t>Trung bình phần trăm chi tiêu vào Tiêu dùng</t>
  </si>
  <si>
    <t>Trung bình phần trăm chi tiêu vào Xe cộ</t>
  </si>
  <si>
    <t>Trung bình phần trăm chi tiêu vào Mua sắm</t>
  </si>
  <si>
    <t>Trung bình phần trăm chi tiêu vào Du lịch</t>
  </si>
  <si>
    <t>Trung bình phần trăm chi tiêu vào Giải trí</t>
  </si>
  <si>
    <t>Trung bình phần trăm chi tiêu vào Tiện ích khác</t>
  </si>
  <si>
    <t>&gt; Tiền lương mọi người càng cao thì mọi người sẵn sàng tăng thêm phần chi tiêu trong các hạng mục đã khảo sát</t>
  </si>
  <si>
    <t>( Làm ra nhiều tiền thì tiêu càng nhiều)</t>
  </si>
  <si>
    <t>Giả sử x=15</t>
  </si>
  <si>
    <t>Giả sử x=0.16</t>
  </si>
  <si>
    <t>Dấu thời gian</t>
  </si>
  <si>
    <t>Họ và tên/ name/ 名前/이름</t>
  </si>
  <si>
    <t>Giới tính của bạn là ?Your gender is?あなたの性別は?당신의 성별은?</t>
  </si>
  <si>
    <t>Tuổi của bạn là ?Your age is?あなたの年齢は?당신의 나이는?</t>
  </si>
  <si>
    <t>Địa chỉ hiện tại của bạn là ?Your current address?あなたの現住所?현재 주소?</t>
  </si>
  <si>
    <t>Bạn đang làm /job/仕事/직업</t>
  </si>
  <si>
    <t>Mức thu nhập bình quân hàng tháng của bạn là ?monthly income level/月収レベル/월 소득 수준</t>
  </si>
  <si>
    <t>Các khoản thường chi hàng tháng của bạn là /monthly expenses/毎月の費用/월별 비용</t>
  </si>
  <si>
    <t>Bạn thường chi bao nhiêu % thu nhập cho các hoạt động hàng tháng/How much% of monthly income do you spend?あなたは月収の何％を使っていますか?월수입의 몇%를 지출하시나요? [Nhà ở/House/家/집]</t>
  </si>
  <si>
    <t>Bạn thường chi bao nhiêu % thu nhập cho các hoạt động hàng tháng/How much% of monthly income do you spend?あなたは月収の何％を使っていますか?월수입의 몇%를 지출하시나요? [Tiêu dùng/consumption/消費/소비]</t>
  </si>
  <si>
    <t>Bạn thường chi bao nhiêu % thu nhập cho các hoạt động hàng tháng/How much% of monthly income do you spend?あなたは月収の何％を使っていますか?월수입의 몇%를 지출하시나요? [Xe cộ/move/動く/이동하다]</t>
  </si>
  <si>
    <t>Bạn thường chi bao nhiêu % thu nhập cho các hoạt động hàng tháng/How much% of monthly income do you spend?あなたは月収の何％を使っていますか?월수입의 몇%를 지출하시나요? [Mua sắm/shopping/買い物/쇼핑/]</t>
  </si>
  <si>
    <t>Bạn thường chi bao nhiêu % thu nhập cho các hoạt động hàng tháng/How much% of monthly income do you spend?あなたは月収の何％を使っていますか?월수입의 몇%를 지출하시나요? [Du lịch/tourism/観光/관광 여행/]</t>
  </si>
  <si>
    <t>Bạn thường chi bao nhiêu % thu nhập cho các hoạt động hàng tháng/How much% of monthly income do you spend?あなたは月収の何％を使っていますか?월수입의 몇%를 지출하시나요? [Giải trí/entertainment/エンターテインメント/오락/]</t>
  </si>
  <si>
    <t>Bạn thường chi bao nhiêu % thu nhập cho các hoạt động hàng tháng/How much% of monthly income do you spend?あなたは月収の何％を使っていますか?월수입의 몇%를 지출하시나요? [Tiện ích khác/other]</t>
  </si>
  <si>
    <t>Bạn thường tiết kiệm bao nhiều % thu nhập của mình ?How much % do you save every month?毎月何％節約していますか?매달 몇% 정도 저축하시나요?</t>
  </si>
  <si>
    <t>15/01/2024 22:04:53</t>
  </si>
  <si>
    <t>16/01/2024 1:48:08</t>
  </si>
  <si>
    <t>Nhà ở, Tiêu dùng, Xe cộ, Mua sắm, Du lịch, Giải trí, Tiện ích khác</t>
  </si>
  <si>
    <t>16/01/2024 7:56:58</t>
  </si>
  <si>
    <t>Nhà ở, Tiêu dùng, Xe cộ, Mua sắm, Du lịch, Giải trí</t>
  </si>
  <si>
    <t>16/01/2024 7:58:36</t>
  </si>
  <si>
    <t>16/01/2024 8:00:47</t>
  </si>
  <si>
    <t>16/01/2024 9:18:19</t>
  </si>
  <si>
    <t>Nhà ở, Tiêu dùng, Xe cộ, Mua sắm, Giải trí</t>
  </si>
  <si>
    <t>16/01/2024 9:19:21</t>
  </si>
  <si>
    <t>16/01/2024 20:08:50</t>
  </si>
  <si>
    <t>16/01/2024 20:09:37</t>
  </si>
  <si>
    <t>16/01/2024 20:13:57</t>
  </si>
  <si>
    <t>Nhà ở, Tiêu dùng, Xe cộ, Mua sắm, Tiện ích khác</t>
  </si>
  <si>
    <t>16/01/2024 20:14:47</t>
  </si>
  <si>
    <t>Tiêu dùng, Xe cộ, Mua sắm</t>
  </si>
  <si>
    <t>16/01/2024 20:15:16</t>
  </si>
  <si>
    <t>16/01/2024 20:19:33</t>
  </si>
  <si>
    <t>Tiêu dùng, Mua sắm</t>
  </si>
  <si>
    <t>16/01/2024 20:16:10</t>
  </si>
  <si>
    <t>16/01/2024 20:28:17</t>
  </si>
  <si>
    <t>16/01/2024 20:29:50</t>
  </si>
  <si>
    <t>16/01/2024 20:38:55</t>
  </si>
  <si>
    <t>Nhà ở, Xe cộ, Mua sắm, Du lịch, Giải trí</t>
  </si>
  <si>
    <t>16/01/2024 20:45:23</t>
  </si>
  <si>
    <t>16/01/2024 20:50:54</t>
  </si>
  <si>
    <t>16/01/2024 20:51:08</t>
  </si>
  <si>
    <t>Nhà ở, Tiêu dùng, Xe cộ, Mua sắm, Giải trí, Tiện ích khác</t>
  </si>
  <si>
    <t>16/01/2024 20:53:53</t>
  </si>
  <si>
    <t>Nhà ở, Tiêu dùng, Mua sắm</t>
  </si>
  <si>
    <t>16/01/2024 21:00:35</t>
  </si>
  <si>
    <t>16/01/2024 21:02:16</t>
  </si>
  <si>
    <t>Nhà ở, Xe cộ, Mua sắm, Giải trí</t>
  </si>
  <si>
    <t>16/01/2024 21:14:13</t>
  </si>
  <si>
    <t>Tiêu dùng, Xe cộ, Tiện ích khác</t>
  </si>
  <si>
    <t>16/01/2024 21:15:13</t>
  </si>
  <si>
    <t>16/01/2024 21:15:30</t>
  </si>
  <si>
    <t>16/01/2024 21:21:06</t>
  </si>
  <si>
    <t>Nhà ở, Tiêu dùng, Xe cộ, Mua sắm</t>
  </si>
  <si>
    <t>16/01/2024 21:23:49</t>
  </si>
  <si>
    <t>16/01/2024 21:26:42</t>
  </si>
  <si>
    <t>16/01/2024 21:27:19</t>
  </si>
  <si>
    <t>Nhà ở, Tiêu dùng, Mua sắm, Du lịch, Giải trí</t>
  </si>
  <si>
    <t>16/01/2024 21:27:38</t>
  </si>
  <si>
    <t>16/01/2024 21:28:02</t>
  </si>
  <si>
    <t>Mua sắm, Du lịch, Giải trí</t>
  </si>
  <si>
    <t>16/01/2024 21:28:04</t>
  </si>
  <si>
    <t>Tiêu dùng, Xe cộ</t>
  </si>
  <si>
    <t>16/01/2024 21:28:24</t>
  </si>
  <si>
    <t>16/01/2024 21:31:17</t>
  </si>
  <si>
    <t>16/01/2024 21:34:04</t>
  </si>
  <si>
    <t>Tiêu dùng, Mua sắm, Giải trí</t>
  </si>
  <si>
    <t>16/01/2024 21:42:14</t>
  </si>
  <si>
    <t>Nhà ở, Tiêu dùng, Mua sắm, Giải trí, Tiện ích khác</t>
  </si>
  <si>
    <t>16/01/2024 21:50:03</t>
  </si>
  <si>
    <t>Nhà ở, Tiện ích khác</t>
  </si>
  <si>
    <t>16/01/2024 21:52:35</t>
  </si>
  <si>
    <t>16/01/2024 21:58:41</t>
  </si>
  <si>
    <t>Tiêu dùng, Xe cộ, Mua sắm, Giải trí</t>
  </si>
  <si>
    <t>16/01/2024 22:02:45</t>
  </si>
  <si>
    <t>16/01/2024 22:12:47</t>
  </si>
  <si>
    <t>16/01/2024 22:25:17</t>
  </si>
  <si>
    <t>16/01/2024 22:41:59</t>
  </si>
  <si>
    <t>16/01/2024 22:49:23</t>
  </si>
  <si>
    <t>16/01/2024 22:57:07</t>
  </si>
  <si>
    <t>16/01/2024 23:38:32</t>
  </si>
  <si>
    <t>Nhà ở, Tiêu dùng, Mua sắm, Tiện ích khác</t>
  </si>
  <si>
    <t>17/01/2024 0:29:19</t>
  </si>
  <si>
    <t>Tiêu dùng, Xe cộ, Mua sắm, Du lịch, Giải trí, Tiện ích khác</t>
  </si>
  <si>
    <t>17/01/2024 0:35:42</t>
  </si>
  <si>
    <t>Xe cộ, Mua sắm, Giải trí</t>
  </si>
  <si>
    <t>17/01/2024 0:37:04</t>
  </si>
  <si>
    <t>17/01/2024 0:48:10</t>
  </si>
  <si>
    <t>17/01/2024 2:58:10</t>
  </si>
  <si>
    <t>17/01/2024 3:10:16</t>
  </si>
  <si>
    <t>17/01/2024 5:22:42</t>
  </si>
  <si>
    <t>Nhà ở, Tiêu dùng, Xe cộ, Giải trí, Tiện ích khác</t>
  </si>
  <si>
    <t>17/01/2024 6:23:46</t>
  </si>
  <si>
    <t>17/01/2024 6:24:03</t>
  </si>
  <si>
    <t>17/01/2024 6:26:47</t>
  </si>
  <si>
    <t>17/01/2024 6:44:35</t>
  </si>
  <si>
    <t>Nhà ở, Tiêu dùng, Xe cộ, Giải trí</t>
  </si>
  <si>
    <t>17/01/2024 6:44:45</t>
  </si>
  <si>
    <t>17/01/2024 6:52:01</t>
  </si>
  <si>
    <t>Nhà ở, Tiêu dùng</t>
  </si>
  <si>
    <t>17/01/2024 9:22:18</t>
  </si>
  <si>
    <t>Du lịch, Giải trí</t>
  </si>
  <si>
    <t>17/01/2024 9:22:49</t>
  </si>
  <si>
    <t>17/01/2024 9:23:38</t>
  </si>
  <si>
    <t>17/01/2024 9:29:39</t>
  </si>
  <si>
    <t>17/01/2024 9:31:51</t>
  </si>
  <si>
    <t>Nhà ở, Tiêu dùng, Xe cộ</t>
  </si>
  <si>
    <t>17/01/2024 9:32:03</t>
  </si>
  <si>
    <t>Nhà ở, Mua sắm</t>
  </si>
  <si>
    <t>17/01/2024 9:34:19</t>
  </si>
  <si>
    <t>17/01/2024 12:58:01</t>
  </si>
  <si>
    <t>17/01/2024 13:09:36</t>
  </si>
  <si>
    <t>17/01/2024 13:42:25</t>
  </si>
  <si>
    <t>17/01/2024 14:10:18</t>
  </si>
  <si>
    <t>Mua sắm, Giải trí, Tiện ích khác</t>
  </si>
  <si>
    <t>17/01/2024 14:13:46</t>
  </si>
  <si>
    <t>17/01/2024 14:30:10</t>
  </si>
  <si>
    <t>Tiêu dùng, Xe cộ, Mua sắm, Du lịch, Giải trí</t>
  </si>
  <si>
    <t>17/01/2024 14:47:51</t>
  </si>
  <si>
    <t>17/01/2024 15:29:37</t>
  </si>
  <si>
    <t>17/01/2024 15:29:40</t>
  </si>
  <si>
    <t>17/01/2024 15:36:41</t>
  </si>
  <si>
    <t>17/01/2024 15:39:09</t>
  </si>
  <si>
    <t>17/01/2024 16:03:11</t>
  </si>
  <si>
    <t>17/01/2024 16:12:04</t>
  </si>
  <si>
    <t>17/01/2024 17:01:10</t>
  </si>
  <si>
    <t>17/01/2024 17:04:02</t>
  </si>
  <si>
    <t>17/01/2024 17:05:39</t>
  </si>
  <si>
    <t>17/01/2024 17:07:22</t>
  </si>
  <si>
    <t>17/01/2024 17:09:03</t>
  </si>
  <si>
    <t>17/01/2024 17:11:19</t>
  </si>
  <si>
    <t>17/01/2024 17:13:14</t>
  </si>
  <si>
    <t>17/01/2024 17:16:57</t>
  </si>
  <si>
    <t>17/01/2024 17:19:12</t>
  </si>
  <si>
    <t>17/01/2024 17:20:42</t>
  </si>
  <si>
    <t>17/01/2024 17:21:52</t>
  </si>
  <si>
    <t>17/01/2024 17:23:00</t>
  </si>
  <si>
    <t>17/01/2024 17:24:28</t>
  </si>
  <si>
    <t>17/01/2024 17:24:33</t>
  </si>
  <si>
    <t>17/01/2024 17:25:53</t>
  </si>
  <si>
    <t>17/01/2024 17:27:26</t>
  </si>
  <si>
    <t>17/01/2024 17:29:14</t>
  </si>
  <si>
    <t>17/01/2024 17:30:53</t>
  </si>
  <si>
    <t>17/01/2024 17:32:42</t>
  </si>
  <si>
    <t>17/01/2024 17:33:09</t>
  </si>
  <si>
    <t>17/01/2024 17:33:51</t>
  </si>
  <si>
    <t>Nhà ở, Tiêu dùng, Xe cộ, Mua sắm, Du lịch</t>
  </si>
  <si>
    <t>17/01/2024 17:35:34</t>
  </si>
  <si>
    <t>17/01/2024 17:39:10</t>
  </si>
  <si>
    <t>17/01/2024 17:41:39</t>
  </si>
  <si>
    <t>17/01/2024 17:42:26</t>
  </si>
  <si>
    <t>17/01/2024 17:44:01</t>
  </si>
  <si>
    <t>Nhà ở, Tiêu dùng, Xe cộ, Du lịch</t>
  </si>
  <si>
    <t>17/01/2024 17:45:29</t>
  </si>
  <si>
    <t>17/01/2024 17:46:49</t>
  </si>
  <si>
    <t>17/01/2024 17:48:17</t>
  </si>
  <si>
    <t>17/01/2024 17:49:35</t>
  </si>
  <si>
    <t>17/01/2024 17:50:51</t>
  </si>
  <si>
    <t>17/01/2024 17:52:16</t>
  </si>
  <si>
    <t>17/01/2024 17:53:42</t>
  </si>
  <si>
    <t>17/01/2024 17:54:56</t>
  </si>
  <si>
    <t>17/01/2024 17:57:08</t>
  </si>
  <si>
    <t>17/01/2024 18:03:37</t>
  </si>
  <si>
    <t>17/01/2024 18:12:47</t>
  </si>
  <si>
    <t>17/01/2024 18:19:55</t>
  </si>
  <si>
    <t>17/01/2024 19:19:31</t>
  </si>
  <si>
    <t>17/01/2024 19:28:46</t>
  </si>
  <si>
    <t>17/01/2024 19:32:29</t>
  </si>
  <si>
    <t>17/01/2024 20:58:41</t>
  </si>
  <si>
    <t>A</t>
  </si>
  <si>
    <t>17/01/2024 21:05:51</t>
  </si>
  <si>
    <t>Nhà ở, Tiêu dùng, Du lịch, Giải trí</t>
  </si>
  <si>
    <t>17/01/2024 21:20:55</t>
  </si>
  <si>
    <t>Xe cộ, Du lịch</t>
  </si>
  <si>
    <t>17/01/2024 21:36:47</t>
  </si>
  <si>
    <t>Nhà ở, Tiêu dùng, Mua sắm, Giải trí</t>
  </si>
  <si>
    <t>17/01/2024 22:27:40</t>
  </si>
  <si>
    <t>18/01/2024 7:25:07</t>
  </si>
  <si>
    <t>18/01/2024 7:31:35</t>
  </si>
  <si>
    <t>Nhà ở, Xe cộ, Mua sắm, Giải trí, Tiện ích khác</t>
  </si>
  <si>
    <t>18/01/2024 7:41:48</t>
  </si>
  <si>
    <t>18/01/2024 7:54:56</t>
  </si>
  <si>
    <t>18/01/2024 8:09:44</t>
  </si>
  <si>
    <t>18/01/2024 8:34:14</t>
  </si>
  <si>
    <t>18/01/2024 8:37:02</t>
  </si>
  <si>
    <t>18/01/2024 9:51:36</t>
  </si>
  <si>
    <t>18/01/2024 10:07:28</t>
  </si>
  <si>
    <t>Nhà ở, Tiêu dùng, Mua sắm, Du lịch, Giải trí, Tiện ích khác</t>
  </si>
  <si>
    <t>18/01/2024 10:12:16</t>
  </si>
  <si>
    <t>18/01/2024 11:04:13</t>
  </si>
  <si>
    <t>18/01/2024 11:19:16</t>
  </si>
  <si>
    <t>Xe cộ, Mua sắm, Du lịch, Giải trí</t>
  </si>
  <si>
    <t>18/01/2024 13:57:01</t>
  </si>
  <si>
    <t>18/01/2024 19:41:25</t>
  </si>
  <si>
    <t>devin he</t>
  </si>
  <si>
    <t>Nhà ở, Xe cộ, Du lịch</t>
  </si>
  <si>
    <t>18/01/2024 21:09:49</t>
  </si>
  <si>
    <t>Nữ/female/女性/여성</t>
  </si>
  <si>
    <t>Nhân viên văn phòng/office staff/オフィススタッフ/사무 직원</t>
  </si>
  <si>
    <t>Tiêu dùng/consumption/消費/소비, Mua sắm/shopping/買い物/쇼핑/, Giải trí/entertainment/エンターテインメント/오락/</t>
  </si>
  <si>
    <t>Không xác định/Unknown/未知/알려지지 않은/</t>
  </si>
  <si>
    <t>18/01/2024 21:25:01</t>
  </si>
  <si>
    <t>ㅣ</t>
  </si>
  <si>
    <t>Nam/male/男/남성</t>
  </si>
  <si>
    <t>Du lịch/tourism/観光/관광 여행/</t>
  </si>
  <si>
    <t>29/01/2024 15:42:43</t>
  </si>
  <si>
    <t>Nguyễn Văn Thanh</t>
  </si>
  <si>
    <t>Công chức - viên chức/Public servants/公務員/공무원</t>
  </si>
  <si>
    <t>Nhà ở/House/家/집, Tiêu dùng/consumption/消費/소비, Xe cộ/move/動く/이동하다, Mua sắm/shopping/買い物/쇼핑/, Du lịch/tourism/観光/관광 여행/, Giải trí/entertainment/エンターテインメント/오락/, Tiện ích khác/other</t>
  </si>
  <si>
    <t>minhldph48146@fpt.edu.vn</t>
  </si>
  <si>
    <t>29/01/2024 15:44:21</t>
  </si>
  <si>
    <t>Nguyễn Ngọc Huy</t>
  </si>
  <si>
    <t>Nghề nghiệp khác/other/他の/다른</t>
  </si>
  <si>
    <t>Tiêu dùng/consumption/消費/소비, Xe cộ/move/動く/이동하다, Mua sắm/shopping/買い物/쇼핑/, Giải trí/entertainment/エンターテインメント/오락/</t>
  </si>
  <si>
    <t>29/01/2024 15:46:45</t>
  </si>
  <si>
    <t>Lưu Thị Thùy Dương</t>
  </si>
  <si>
    <t>Nhà ở/House/家/집, Tiêu dùng/consumption/消費/소비, Xe cộ/move/動く/이동하다, Mua sắm/shopping/買い物/쇼핑/, Giải trí/entertainment/エンターテインメント/오락/, Tiện ích khác/other</t>
  </si>
  <si>
    <t>luuduongminhs@gmail.com</t>
  </si>
  <si>
    <t>29/01/2024 15:50:11</t>
  </si>
  <si>
    <t>Trần Thi Ly</t>
  </si>
  <si>
    <t>Tiêu dùng/consumption/消費/소비, Xe cộ/move/動く/이동하다, Mua sắm/shopping/買い物/쇼핑/, Giải trí/entertainment/エンターテインメント/오락/, Tiện ích khác/other</t>
  </si>
  <si>
    <t>luuduongminhshopify1@gmail.com</t>
  </si>
  <si>
    <t>29/01/2024 15:58:12</t>
  </si>
  <si>
    <t>Mai Huy Hoàng</t>
  </si>
  <si>
    <t>Khác/other</t>
  </si>
  <si>
    <t>matoushoang98@gmail.com</t>
  </si>
  <si>
    <t>29/01/2024 16:23:55</t>
  </si>
  <si>
    <t>phạm đình thuấn</t>
  </si>
  <si>
    <t>thuanpham96@gmail.com</t>
  </si>
  <si>
    <t>29/01/2024 21:42:24</t>
  </si>
  <si>
    <t>đức hạnh</t>
  </si>
  <si>
    <t>duchanh6886@gmail.com</t>
  </si>
  <si>
    <t>29/01/2024 23:18:37</t>
  </si>
  <si>
    <t>Trần thi loan</t>
  </si>
  <si>
    <t>Tiêu dùng/consumption/消費/소비, Mua sắm/shopping/買い物/쇼핑/, Tiện ích khác/other</t>
  </si>
  <si>
    <t>tranthiloan@gmail.com</t>
  </si>
  <si>
    <t>30/01/2024 12:27:18</t>
  </si>
  <si>
    <t>Hoàng thị hường</t>
  </si>
  <si>
    <t>hoanghuongchina@gmail.com</t>
  </si>
  <si>
    <t>30/01/2024 15:15:31</t>
  </si>
  <si>
    <t>đào văn bách</t>
  </si>
  <si>
    <t>baovanbach@gmail.com</t>
  </si>
  <si>
    <t>30/01/2024 15:51:26</t>
  </si>
  <si>
    <t>mai thi ánh nguyệt</t>
  </si>
  <si>
    <t>Tiêu dùng/consumption/消費/소비, Xe cộ/move/動く/이동하다, Mua sắm/shopping/買い物/쇼핑/, Tiện ích khác/other</t>
  </si>
  <si>
    <t>nguyetmaianh@gmail.com</t>
  </si>
  <si>
    <t>30/01/2024 16:20:57</t>
  </si>
  <si>
    <t>nguyễn thị hằng</t>
  </si>
  <si>
    <t>Học sinh - sinh viên/student/学生/학생</t>
  </si>
  <si>
    <t>Nhà ở/House/家/집, Tiêu dùng/consumption/消費/소비, Xe cộ/move/動く/이동하다, Mua sắm/shopping/買い物/쇼핑/, Tiện ích khác/other</t>
  </si>
  <si>
    <t>hangnguyen03@gmail.com</t>
  </si>
  <si>
    <t>31/01/2024 15:22:25</t>
  </si>
  <si>
    <t>Lan</t>
  </si>
  <si>
    <t>Nhà ở/House/家/집, Tiêu dùng/consumption/消費/소비</t>
  </si>
  <si>
    <t>lantt.spiral@gmail.com</t>
  </si>
  <si>
    <t>31/01/2024 15:23:35</t>
  </si>
  <si>
    <t>Đăng quốc trung</t>
  </si>
  <si>
    <t>Tiện ích khác/other</t>
  </si>
  <si>
    <t>dangquoctrung2811@gmail.com</t>
  </si>
  <si>
    <t>31/01/2024 15:24:01</t>
  </si>
  <si>
    <t>Ngọc Huyền</t>
  </si>
  <si>
    <t>nguyenngochuyen2711@gmail.com</t>
  </si>
  <si>
    <t>31/01/2024 15:24:22</t>
  </si>
  <si>
    <t>Nguyễn Trang</t>
  </si>
  <si>
    <t>trangthu100593@gmail.com</t>
  </si>
  <si>
    <t>31/01/2024 15:25:15</t>
  </si>
  <si>
    <t>Thanh nguyễn</t>
  </si>
  <si>
    <t>nguyenthanh1988@gmail.com</t>
  </si>
  <si>
    <t>31/01/2024 15:31:38</t>
  </si>
  <si>
    <t>Nguyễn Kim Huệ</t>
  </si>
  <si>
    <t>Tiêu dùng/consumption/消費/소비, Xe cộ/move/動く/이동하다, Mua sắm/shopping/買い物/쇼핑/, Du lịch/tourism/観光/관광 여행/</t>
  </si>
  <si>
    <t>khanganhhd@gmail.com</t>
  </si>
  <si>
    <t>31/01/2024 15:37:29</t>
  </si>
  <si>
    <t>Vương Thúy Lệ</t>
  </si>
  <si>
    <t>Nhà ở/House/家/집, Tiêu dùng/consumption/消費/소비, Xe cộ/move/動く/이동하다, Mua sắm/shopping/買い物/쇼핑/</t>
  </si>
  <si>
    <t>dole@icvietnam.com.vn</t>
  </si>
  <si>
    <t>31/01/2024 15:43:58</t>
  </si>
  <si>
    <t>Đặng Văn Hùng</t>
  </si>
  <si>
    <t>ngathanhthanhthai@gmail.com</t>
  </si>
  <si>
    <t>31/01/2024 15:46:08</t>
  </si>
  <si>
    <t>Lê Văn Bình</t>
  </si>
  <si>
    <t>hoadonvitec2020@gmail.com</t>
  </si>
  <si>
    <t>31/01/2024 15:47:39</t>
  </si>
  <si>
    <t>Vũ Thị Thu Hằng</t>
  </si>
  <si>
    <t>hangtc4@gmail.com</t>
  </si>
  <si>
    <t>31/01/2024 15:49:56</t>
  </si>
  <si>
    <t>Nguyễn Hữu Phúc</t>
  </si>
  <si>
    <t>Công nhân/Worker/ワーカー/노동자</t>
  </si>
  <si>
    <t>phuchx82@gmail.com</t>
  </si>
  <si>
    <t>31/01/2024 15:52:48</t>
  </si>
  <si>
    <t>Nguyễn Xuân Long</t>
  </si>
  <si>
    <t>Nhà ở/House/家/집, Tiêu dùng/consumption/消費/소비, Xe cộ/move/動く/이동하다, Mua sắm/shopping/買い物/쇼핑/, Du lịch/tourism/観光/관광 여행/, Tiện ích khác/other</t>
  </si>
  <si>
    <t>chimyenxinh@gmail.com</t>
  </si>
  <si>
    <t>31/01/2024 15:54:40</t>
  </si>
  <si>
    <t>Lê Thị Lâm</t>
  </si>
  <si>
    <t>nguyent.duyen@gmail.com</t>
  </si>
  <si>
    <t>31/01/2024 15:56:16</t>
  </si>
  <si>
    <t>Nguyễn Chí Cương</t>
  </si>
  <si>
    <t>minhlonghn77@gmail.com</t>
  </si>
  <si>
    <t>31/01/2024 15:57:54</t>
  </si>
  <si>
    <t>Đinh Thị Nam</t>
  </si>
  <si>
    <t>nhvinh@lifemedia.com.vn</t>
  </si>
  <si>
    <t>31/01/2024 15:59:12</t>
  </si>
  <si>
    <t>Nguyễn Anh Tú</t>
  </si>
  <si>
    <t>Nhà ở/House/家/집, Tiêu dùng/consumption/消費/소비, Xe cộ/move/動く/이동하다, Mua sắm/shopping/買い物/쇼핑/, Du lịch/tourism/観光/관광 여행/</t>
  </si>
  <si>
    <t>anhkttbshc@gmail.com</t>
  </si>
  <si>
    <t>31/01/2024 16:02:26</t>
  </si>
  <si>
    <t>Vũ Văn Hà</t>
  </si>
  <si>
    <t>accouting@sangtaoadv.com.vn</t>
  </si>
  <si>
    <t>31/01/2024 16:04:33</t>
  </si>
  <si>
    <t>Nguyễn Thuận Quân</t>
  </si>
  <si>
    <t>Tiêu dùng/consumption/消費/소비, Xe cộ/move/動く/이동하다, Mua sắm/shopping/買い物/쇼핑/, Du lịch/tourism/観光/관광 여행/, Giải trí/entertainment/エンターテインメント/오락/</t>
  </si>
  <si>
    <t>symhaquynh2@gmail.com</t>
  </si>
  <si>
    <t>31/01/2024 16:10:01</t>
  </si>
  <si>
    <t>Nguyễn Công Tâm</t>
  </si>
  <si>
    <t>nct7pro@gmail.com</t>
  </si>
  <si>
    <t>31/01/2024 16:11:40</t>
  </si>
  <si>
    <t>Long Tâm Công</t>
  </si>
  <si>
    <t>longtamcong@gmail.com</t>
  </si>
  <si>
    <t>31/01/2024 16:13:46</t>
  </si>
  <si>
    <t>Nguyễn Long Tâm Công</t>
  </si>
  <si>
    <t>nguyenctlong@gmail.com</t>
  </si>
  <si>
    <t>31/01/2024 16:15:46</t>
  </si>
  <si>
    <t>Nguyễn Công Long</t>
  </si>
  <si>
    <t>Tiêu dùng/consumption/消費/소비, Xe cộ/move/動く/이동하다, Mua sắm/shopping/買い物/쇼핑/</t>
  </si>
  <si>
    <t>longnct@gmail.com</t>
  </si>
  <si>
    <t>31/01/2024 18:28:04</t>
  </si>
  <si>
    <t>Nguyễn minh anh</t>
  </si>
  <si>
    <t>minhanhnguyen@gmail.com</t>
  </si>
  <si>
    <t>31/01/2024 18:33:13</t>
  </si>
  <si>
    <t>Trần Phương Loan</t>
  </si>
  <si>
    <t>loanpt8@gmail.com</t>
  </si>
  <si>
    <t>31/01/2024 18:35:40</t>
  </si>
  <si>
    <t>Trần Văn Minh</t>
  </si>
  <si>
    <t>Nhà ở/House/家/집, Tiêu dùng/consumption/消費/소비, Xe cộ/move/動く/이동하다</t>
  </si>
  <si>
    <t>minhpanther789@gmail.com</t>
  </si>
  <si>
    <t>31/01/2024 18:45:32</t>
  </si>
  <si>
    <t>hoàng thị vân anh</t>
  </si>
  <si>
    <t>vananhhoang96@gmail.com</t>
  </si>
  <si>
    <t>31/01/2024 18:50:30</t>
  </si>
  <si>
    <t>mã thanh tâm</t>
  </si>
  <si>
    <t>tamma98@gmail.com</t>
  </si>
  <si>
    <t>31/01/2024 18:57:34</t>
  </si>
  <si>
    <t>nguyễn xuân anh</t>
  </si>
  <si>
    <t>xuananhnguyen@gmail.com</t>
  </si>
  <si>
    <t>31/01/2024 19:16:17</t>
  </si>
  <si>
    <t>duchanh.dhc@gmail.com</t>
  </si>
  <si>
    <t>31/01/2024 21:21:37</t>
  </si>
  <si>
    <t>Trần Hải Long</t>
  </si>
  <si>
    <t>longtran90@gmail.com</t>
  </si>
  <si>
    <t>31/01/2024 21:28:48</t>
  </si>
  <si>
    <t>Trần văn tuấn</t>
  </si>
  <si>
    <t>tuantranvan968@gmail.com</t>
  </si>
  <si>
    <t>31/01/2024 21:53:26</t>
  </si>
  <si>
    <t>Trần văn thiệp</t>
  </si>
  <si>
    <t>thieptran28261@gmail.com</t>
  </si>
  <si>
    <t>31/01/2024 21:59:47</t>
  </si>
  <si>
    <t>Đỗ huyền trang</t>
  </si>
  <si>
    <t>trangdo1516@gmail.com</t>
  </si>
  <si>
    <t>Hoàng văn Đạt</t>
  </si>
  <si>
    <t>dathoang8363@gmail.com</t>
  </si>
  <si>
    <t>Trần duy hưng</t>
  </si>
  <si>
    <t>hungduytran83@gmail.com</t>
  </si>
  <si>
    <t>Trần Huy Dũng</t>
  </si>
  <si>
    <t>dungtranhuy@gmail.com</t>
  </si>
  <si>
    <t>Nguyễn thị hương</t>
  </si>
  <si>
    <t>huongnguyen9889@gmail.com</t>
  </si>
  <si>
    <t>Huỳnh Công Hiếu</t>
  </si>
  <si>
    <t>huynhconghieu99@gmail.com</t>
  </si>
  <si>
    <t>Vũ Đức Hoàng</t>
  </si>
  <si>
    <t>hoang1412@gmail.com</t>
  </si>
  <si>
    <t>Nguyễn Đức Bình</t>
  </si>
  <si>
    <t>Chimsedimua@aoe.gov.vn</t>
  </si>
  <si>
    <t>Lý A Chơ</t>
  </si>
  <si>
    <t>Nhà ở/House/家/집, Tiêu dùng/consumption/消費/소비, Xe cộ/move/動く/이동하다, Mua sắm/shopping/買い物/쇼핑/, Giải trí/entertainment/エンターテインメント/오락/</t>
  </si>
  <si>
    <t>boychungtinh87@gmail.com</t>
  </si>
  <si>
    <t>Lý Tâm Giang</t>
  </si>
  <si>
    <t>nhiephonhoa@gmail.com</t>
  </si>
  <si>
    <t>Phạm văn trường</t>
  </si>
  <si>
    <t>Tiêu dùng/consumption/消費/소비, Mua sắm/shopping/買い物/쇼핑/, Giải trí/entertainment/エンターテインメント/오락/, Tiện ích khác/other</t>
  </si>
  <si>
    <t>vantruongpham1516@gmail.com</t>
  </si>
  <si>
    <t>Cao Văn Xướng</t>
  </si>
  <si>
    <t>doichoideodep@gmail.com</t>
  </si>
  <si>
    <t>Mai Tuấn anh</t>
  </si>
  <si>
    <t>tuananhmai06@gmail.com</t>
  </si>
  <si>
    <t>Đặng như quỳnh</t>
  </si>
  <si>
    <t>nhuquynhhn29@gmail.com</t>
  </si>
  <si>
    <t>Phùng Minh Phượng</t>
  </si>
  <si>
    <t>minhphuongphung06012@gmail.com</t>
  </si>
  <si>
    <t>lê gia hân</t>
  </si>
  <si>
    <t>giahanbui1203@gmail.com</t>
  </si>
  <si>
    <t>Nhà Ở</t>
  </si>
  <si>
    <t>Tiêu Dùng</t>
  </si>
  <si>
    <t>Xe Cộ</t>
  </si>
  <si>
    <t>Mua Sắm</t>
  </si>
  <si>
    <t>Du Lịch</t>
  </si>
  <si>
    <t>Giải Trí</t>
  </si>
  <si>
    <t>Tiện Ích Khác</t>
  </si>
  <si>
    <t>P(x): 53.4732%</t>
  </si>
  <si>
    <t>P(x): 96.7593%</t>
  </si>
  <si>
    <t>Giả sử:</t>
  </si>
  <si>
    <t>Z :</t>
  </si>
  <si>
    <t xml:space="preserve">Độ lệch chuẩn mới : </t>
  </si>
  <si>
    <t>Khoảng tin cậy :</t>
  </si>
  <si>
    <t>Y7 :</t>
  </si>
  <si>
    <t>Y8 :</t>
  </si>
  <si>
    <t>Số lương</t>
  </si>
  <si>
    <t>Phần trăm lương chi tiêu</t>
  </si>
  <si>
    <t xml:space="preserve">B1: </t>
  </si>
  <si>
    <t>x2</t>
  </si>
  <si>
    <t>y2</t>
  </si>
  <si>
    <t>xy</t>
  </si>
  <si>
    <t>Trung bình</t>
  </si>
  <si>
    <t>Hệ số tường quan :</t>
  </si>
  <si>
    <t>Phương trình hồi quy tuyến tính một biến :</t>
  </si>
  <si>
    <t>B0 :</t>
  </si>
  <si>
    <t>3447/27800</t>
  </si>
  <si>
    <t>1/834</t>
  </si>
  <si>
    <t>Công thức</t>
  </si>
  <si>
    <t>Kích thức mẫu :</t>
  </si>
  <si>
    <t>Kích thức tổng :</t>
  </si>
  <si>
    <t>Giả sử :</t>
  </si>
  <si>
    <t>Pa :</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</si>
  <si>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</si>
  <si>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</si>
  <si>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</si>
  <si>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</si>
  <si>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</si>
  <si>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</si>
  <si>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</si>
  <si>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</si>
  <si>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</si>
  <si>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</si>
  <si>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</si>
  <si>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</si>
  <si>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</si>
  <si>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</si>
  <si>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</si>
  <si>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</si>
  <si>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</si>
  <si>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</si>
  <si>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</si>
  <si>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</si>
  <si>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</si>
  <si>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</si>
  <si>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</si>
  <si>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</si>
  <si>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57% sự biến động không được mô hình giải quyết</t>
  </si>
  <si>
    <t>Y=0.112+0.0016*x1</t>
  </si>
  <si>
    <t xml:space="preserve">Khoảng tin cậy : </t>
  </si>
  <si>
    <t>Giá trị trung bình : Hàm AVERAGE</t>
  </si>
  <si>
    <t>Phương sai : Hàm VAR.P</t>
  </si>
  <si>
    <t>Độ lệch chuẩn  : Hàm STDEV.P</t>
  </si>
  <si>
    <t xml:space="preserve">Giá trị kỳ vọng : </t>
  </si>
  <si>
    <t>Tổng thể :</t>
  </si>
  <si>
    <t>Mẫu :</t>
  </si>
  <si>
    <t>Phương sai : Hàm VAR.S</t>
  </si>
  <si>
    <t>Độ lệch chuẩn  : Hàm STDEV.S</t>
  </si>
  <si>
    <t>có thể dùng hàm COVARIANCE.P</t>
  </si>
  <si>
    <t>Hàm Excel CORREL :</t>
  </si>
  <si>
    <t xml:space="preserve">Độ tin cậy là : </t>
  </si>
  <si>
    <t>Giả thuyết :</t>
  </si>
  <si>
    <t>Tỉ lệ mẫu</t>
  </si>
  <si>
    <t>P value = 0.006 &lt; 0.05 Bộ dữ liệu tương đối chính xác, dùng được</t>
  </si>
  <si>
    <t>Hệ số tương quan dương thì hai giá trị đồng biến, cùng tăng</t>
  </si>
  <si>
    <t>Từ dữ liệu khảo sát thu được</t>
  </si>
  <si>
    <t xml:space="preserve">cách tính lương trung bình theo ngành nghề , nói rõ cách tính, trong khảo sát lương để theo khoảng lương -&gt; cách tính : lấy trung bình của từng khoảng + lại rồi chia lấy trung bình </t>
  </si>
  <si>
    <t>Hệ số góc dương thì thì hàm đồng biến, khi biến x tăng thì giá trị của hàm tăng</t>
  </si>
  <si>
    <t>Mô hình hồi quy giải quyết được 43% sự biến động của x1</t>
  </si>
  <si>
    <t>Số lương có ý nghĩa với mô hình</t>
  </si>
  <si>
    <t>Hệ số chặn Bo : 0.11 khi x1=0</t>
  </si>
  <si>
    <t xml:space="preserve">Hệ số B1 : 0.0016 khi số lương tăng 1 đơn vị thì % chi tiêu cũng tăng </t>
  </si>
  <si>
    <t>% Chi tiêu trung bình tăng khi số lương trung bình tăng</t>
  </si>
  <si>
    <t>Mức độ phù hợp :</t>
  </si>
  <si>
    <t>Kiểm định :</t>
  </si>
  <si>
    <t>Kết luận :</t>
  </si>
  <si>
    <t xml:space="preserve"> Z không nằm trong khoảng giá trị tới hạn ( +2.1318,+oo), Ho bị bác bỏ, Ha được công nhận</t>
  </si>
  <si>
    <t>Ho: giá trị trung bình của trung bình lương theo ngành nghề là 14.54</t>
  </si>
  <si>
    <t>Ha: giá trị trung bình của trung bình lương theo ngành nghề &gt; giá trị trung bình của trung bình lương theo ngành nghề Ho</t>
  </si>
  <si>
    <t xml:space="preserve"> Tiền lương trung bình của từng ngành nghề có tăng khi tăng giá trị lương trung bình và độ lệch chuẩn giảm</t>
  </si>
  <si>
    <t xml:space="preserve">Kết luận :  </t>
  </si>
  <si>
    <t xml:space="preserve"> Z nằm trong khoảng giá trị tới hạn (-oo,-2.1318), Ha bị bác bỏ, Ho được giữ nguyên</t>
  </si>
  <si>
    <t>X là giá trị lương trung bình mới :</t>
  </si>
  <si>
    <t>X là giá trị trung bình của trung bình phần trăm các khoản chi tiêu theo ngành nghề mới  :</t>
  </si>
  <si>
    <t>Ho: giá trị trung bình của trung bình phần trăm các khoản chi tiêu theo ngành nghề là 0.135</t>
  </si>
  <si>
    <t>Ha: giá trị trung bình của trung bình phần trăm các khoản chi tiêu theo ngành nghề &lt; giá trị trung bình của trung bình phần trăm các khoản chi tiêu theo ngành nghề Ho</t>
  </si>
  <si>
    <t xml:space="preserve"> Chưa đủ điều kiện để kết luận khi giảm giá trị trung bình của trung bình phần trăm các khoản chi tiêu theo ngành nghề thì trung bình phần trăm các khoản chi tiêu theo ngành nghề cũng giảm xuống</t>
  </si>
  <si>
    <t xml:space="preserve">Kết luân : </t>
  </si>
  <si>
    <t>Po :</t>
  </si>
  <si>
    <t xml:space="preserve"> Chưa đủ điều kiện để kết luận tỉ lệ số lượng học sinh có lương cao hơn trung bình tăng thì số lượng học sinh có lương cao hơn trung bình tăng </t>
  </si>
  <si>
    <t>Mô hình hồi quy tuyến tính 1 biến :</t>
  </si>
  <si>
    <t>Diễn giải các giá trị tham số :</t>
  </si>
  <si>
    <t>b, Dữ liệu chọn : Mức lương và phần trăm chi tiêu theo từng ngành nghề</t>
  </si>
  <si>
    <t>Chọn mẫu : số lượng người có lương cao hơn lương trung bình của học sinh</t>
  </si>
  <si>
    <t xml:space="preserve"> Z trong khoảng giá trị tới hạn (1.7139,+oo) -&gt; Ha bị bác bỏ, Ho được giữ nguyên</t>
  </si>
  <si>
    <t>Lương Trung Bình Tháng</t>
  </si>
  <si>
    <t>P là tỉ lệ số lượng học sinh có lương cao hơn trung bình mới là : 0.4</t>
  </si>
  <si>
    <t>Ho : Tỉ lệ số lượng học sinh có lương cao hơn trung bình là : = 0.32</t>
  </si>
  <si>
    <t>Ha : Tỉ lệ số lượng học sinh có lương cao hơn trung bình là : &gt; 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</si>
</sst>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
    <numFmt numFmtId="166" formatCode="0.000"/>
    <numFmt numFmtId="167" formatCode="0.0000%"/>
    <numFmt numFmtId="168" formatCode="0.0"/>
  </numFmts>
  <fonts count="10" x14ac:knownFonts="1">
    <font>
      <sz val="10"/>
      <color rgb="FF000000"/>
      <name val="Arial"/>
      <scheme val="minor"/>
    </font>
    <font>
      <sz val="11"/>
      <color theme="1"/>
      <name val="Arial"/>
      <family val="2"/>
      <scheme val="minor"/>
    </font>
    <font>
      <sz val="10"/>
      <color theme="1"/>
      <name val="Arial"/>
      <family val="2"/>
      <scheme val="minor"/>
    </font>
    <font>
      <sz val="12"/>
      <color rgb="FF000000"/>
      <name val="Times New Roman"/>
      <family val="1"/>
    </font>
    <font>
      <sz val="8"/>
      <name val="Arial"/>
      <family val="2"/>
      <scheme val="minor"/>
    </font>
    <font>
      <sz val="11"/>
      <color rgb="FF000000"/>
      <name val="Arial"/>
      <family val="2"/>
      <scheme val="minor"/>
    </font>
    <font>
      <sz val="10"/>
      <color rgb="FF000000"/>
      <name val="Arial"/>
      <scheme val="minor"/>
    </font>
    <font>
      <sz val="10"/>
      <color rgb="FF000000"/>
      <name val="Arial"/>
      <family val="2"/>
      <scheme val="minor"/>
    </font>
    <font>
      <sz val="12"/>
      <color theme="1"/>
      <name val="Times New Roman"/>
      <family val="1"/>
    </font>
    <font>
      <i/>
      <sz val="12"/>
      <color rgb="FF000000"/>
      <name val="Times New Roman"/>
      <family val="1"/>
    </font>
  </fonts>
  <fills count="9">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6" fillId="0" borderId="0" applyFont="0" applyFill="0" applyBorder="0" applyAlignment="0" applyProtection="0"/>
  </cellStyleXfs>
  <cellXfs count="83">
    <xf numFmtId="0" fontId="0" fillId="0" borderId="0" xfId="0" applyFont="1" applyAlignment="1"/>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2" fontId="3" fillId="0" borderId="1" xfId="0" applyNumberFormat="1" applyFont="1" applyBorder="1" applyAlignment="1">
      <alignment horizontal="center" vertical="center"/>
    </xf>
    <xf numFmtId="0" fontId="0" fillId="0" borderId="0" xfId="0" applyFont="1" applyAlignment="1">
      <alignment horizontal="center" vertical="center"/>
    </xf>
    <xf numFmtId="0" fontId="3" fillId="0" borderId="0" xfId="0" applyFont="1" applyAlignment="1">
      <alignment horizontal="left" vertical="center"/>
    </xf>
    <xf numFmtId="2" fontId="3" fillId="0" borderId="0" xfId="0" applyNumberFormat="1" applyFont="1" applyAlignment="1">
      <alignment horizontal="left" vertical="center"/>
    </xf>
    <xf numFmtId="164" fontId="3" fillId="0" borderId="0" xfId="0" applyNumberFormat="1" applyFont="1" applyAlignment="1">
      <alignment horizontal="left" vertical="center"/>
    </xf>
    <xf numFmtId="165" fontId="3" fillId="0" borderId="0" xfId="0" applyNumberFormat="1" applyFont="1" applyAlignment="1">
      <alignment horizontal="left" vertical="center"/>
    </xf>
    <xf numFmtId="0" fontId="3" fillId="5" borderId="0" xfId="0" applyFont="1" applyFill="1" applyAlignment="1">
      <alignment horizontal="center" vertical="center"/>
    </xf>
    <xf numFmtId="0" fontId="3" fillId="0" borderId="0" xfId="0" applyFont="1" applyAlignment="1"/>
    <xf numFmtId="0" fontId="3" fillId="5" borderId="1" xfId="0" applyFont="1" applyFill="1" applyBorder="1" applyAlignment="1">
      <alignment horizontal="center" vertical="center"/>
    </xf>
    <xf numFmtId="2" fontId="3" fillId="0" borderId="0" xfId="0" applyNumberFormat="1" applyFont="1" applyBorder="1" applyAlignment="1">
      <alignment horizontal="center" vertical="center"/>
    </xf>
    <xf numFmtId="2" fontId="3" fillId="0" borderId="0" xfId="0" applyNumberFormat="1" applyFont="1" applyBorder="1" applyAlignment="1">
      <alignment horizontal="left" vertical="center"/>
    </xf>
    <xf numFmtId="0" fontId="3" fillId="4" borderId="0" xfId="0" applyFont="1" applyFill="1" applyAlignment="1"/>
    <xf numFmtId="0" fontId="3" fillId="4" borderId="0" xfId="0" applyFont="1" applyFill="1" applyAlignment="1">
      <alignment horizontal="left" vertical="center"/>
    </xf>
    <xf numFmtId="0" fontId="2" fillId="0" borderId="0" xfId="0" applyFont="1" applyAlignment="1">
      <alignment horizontal="center" vertical="center" wrapText="1"/>
    </xf>
    <xf numFmtId="166" fontId="3" fillId="0" borderId="0" xfId="0" applyNumberFormat="1" applyFont="1" applyAlignment="1">
      <alignment horizontal="left" vertical="center"/>
    </xf>
    <xf numFmtId="0" fontId="3" fillId="3" borderId="2" xfId="0" applyFont="1" applyFill="1" applyBorder="1" applyAlignment="1">
      <alignment horizontal="center" vertical="center"/>
    </xf>
    <xf numFmtId="0" fontId="3" fillId="0" borderId="0" xfId="0" applyFont="1" applyFill="1" applyBorder="1" applyAlignment="1">
      <alignment horizontal="center" vertical="center"/>
    </xf>
    <xf numFmtId="2" fontId="3" fillId="0" borderId="0" xfId="0" applyNumberFormat="1" applyFont="1" applyAlignment="1">
      <alignment horizontal="center" vertical="center"/>
    </xf>
    <xf numFmtId="0" fontId="3" fillId="5" borderId="6" xfId="0" applyFont="1" applyFill="1" applyBorder="1" applyAlignment="1">
      <alignment horizontal="center" vertical="center"/>
    </xf>
    <xf numFmtId="0" fontId="3" fillId="0" borderId="0" xfId="0" applyFont="1" applyFill="1" applyAlignment="1">
      <alignment horizontal="center" vertical="center"/>
    </xf>
    <xf numFmtId="167" fontId="3" fillId="0" borderId="0" xfId="1" applyNumberFormat="1" applyFont="1" applyAlignment="1">
      <alignment horizontal="left" vertical="center"/>
    </xf>
    <xf numFmtId="0" fontId="3" fillId="4" borderId="1" xfId="0" applyFont="1" applyFill="1" applyBorder="1" applyAlignment="1">
      <alignment horizontal="center" vertical="center"/>
    </xf>
    <xf numFmtId="0" fontId="7" fillId="0" borderId="7" xfId="0" applyFont="1" applyBorder="1" applyAlignment="1">
      <alignment vertical="center"/>
    </xf>
    <xf numFmtId="0" fontId="1" fillId="6" borderId="0" xfId="0" applyFont="1" applyFill="1" applyAlignment="1">
      <alignment horizontal="center" vertical="center" wrapText="1"/>
    </xf>
    <xf numFmtId="0" fontId="5" fillId="6" borderId="0" xfId="0" applyFont="1" applyFill="1" applyAlignment="1">
      <alignment horizontal="center" vertical="center"/>
    </xf>
    <xf numFmtId="0" fontId="3" fillId="6" borderId="7" xfId="0" applyFont="1" applyFill="1" applyBorder="1" applyAlignment="1">
      <alignment horizontal="center" vertical="center"/>
    </xf>
    <xf numFmtId="0" fontId="3" fillId="0" borderId="7" xfId="0" applyFont="1" applyBorder="1" applyAlignment="1">
      <alignment horizontal="center"/>
    </xf>
    <xf numFmtId="0" fontId="3" fillId="0" borderId="7" xfId="0" applyFont="1" applyBorder="1" applyAlignment="1">
      <alignment horizontal="center" vertical="center"/>
    </xf>
    <xf numFmtId="0" fontId="7" fillId="0" borderId="7" xfId="0" applyFont="1" applyBorder="1" applyAlignment="1">
      <alignment horizontal="right" vertical="center"/>
    </xf>
    <xf numFmtId="0" fontId="7" fillId="0" borderId="7" xfId="0" applyFont="1" applyBorder="1" applyAlignment="1">
      <alignment horizontal="right"/>
    </xf>
    <xf numFmtId="0" fontId="7" fillId="0" borderId="7" xfId="0" applyFont="1" applyBorder="1" applyAlignment="1"/>
    <xf numFmtId="22" fontId="7" fillId="0" borderId="7" xfId="0" applyNumberFormat="1" applyFont="1" applyBorder="1" applyAlignment="1">
      <alignment horizontal="right"/>
    </xf>
    <xf numFmtId="0" fontId="8" fillId="6" borderId="0" xfId="0" applyFont="1" applyFill="1" applyAlignment="1">
      <alignment horizontal="center" vertical="center" wrapText="1"/>
    </xf>
    <xf numFmtId="0" fontId="3" fillId="0" borderId="0" xfId="0" applyFont="1" applyAlignment="1">
      <alignment horizontal="center" vertical="center" wrapText="1"/>
    </xf>
    <xf numFmtId="0" fontId="3" fillId="6" borderId="1" xfId="0" applyFont="1" applyFill="1" applyBorder="1" applyAlignment="1">
      <alignment horizontal="center" vertical="center"/>
    </xf>
    <xf numFmtId="0" fontId="3" fillId="4" borderId="1" xfId="0" applyFont="1" applyFill="1" applyBorder="1" applyAlignment="1">
      <alignment horizontal="center"/>
    </xf>
    <xf numFmtId="165" fontId="3" fillId="0" borderId="0" xfId="0" applyNumberFormat="1" applyFont="1" applyAlignment="1">
      <alignment horizontal="center" vertical="center"/>
    </xf>
    <xf numFmtId="0" fontId="3" fillId="6" borderId="1" xfId="0" applyFont="1" applyFill="1" applyBorder="1" applyAlignment="1">
      <alignment horizontal="center" vertical="center"/>
    </xf>
    <xf numFmtId="0" fontId="3" fillId="0" borderId="1" xfId="0" applyFont="1" applyBorder="1" applyAlignment="1">
      <alignment horizontal="center" vertical="center"/>
    </xf>
    <xf numFmtId="2" fontId="3" fillId="0" borderId="1" xfId="0" applyNumberFormat="1" applyFont="1" applyBorder="1" applyAlignment="1">
      <alignment horizontal="center" vertical="center"/>
    </xf>
    <xf numFmtId="0" fontId="3" fillId="6" borderId="1" xfId="0" applyFont="1" applyFill="1" applyBorder="1" applyAlignment="1">
      <alignment horizontal="center" vertical="center" wrapText="1"/>
    </xf>
    <xf numFmtId="2" fontId="3" fillId="0" borderId="6" xfId="0" applyNumberFormat="1" applyFont="1" applyBorder="1" applyAlignment="1">
      <alignment horizontal="center" vertical="center"/>
    </xf>
    <xf numFmtId="0" fontId="3" fillId="0" borderId="6" xfId="0" applyFont="1" applyBorder="1" applyAlignment="1">
      <alignment horizontal="center" vertical="center"/>
    </xf>
    <xf numFmtId="0" fontId="3" fillId="0" borderId="0" xfId="0" applyFont="1" applyFill="1" applyAlignment="1">
      <alignment horizontal="left" vertical="center"/>
    </xf>
    <xf numFmtId="0" fontId="3" fillId="7" borderId="0" xfId="0" applyFont="1" applyFill="1" applyAlignment="1">
      <alignment horizontal="center" vertical="center"/>
    </xf>
    <xf numFmtId="0" fontId="3" fillId="7" borderId="1" xfId="0" applyFont="1" applyFill="1" applyBorder="1" applyAlignment="1">
      <alignment horizontal="left" vertical="center"/>
    </xf>
    <xf numFmtId="0" fontId="3" fillId="7" borderId="6" xfId="0" applyFont="1" applyFill="1" applyBorder="1" applyAlignment="1">
      <alignment horizontal="left" vertical="center"/>
    </xf>
    <xf numFmtId="0" fontId="3" fillId="7" borderId="1" xfId="0" applyFont="1" applyFill="1" applyBorder="1" applyAlignment="1">
      <alignment vertical="center"/>
    </xf>
    <xf numFmtId="0" fontId="3" fillId="7" borderId="1" xfId="0" applyFont="1" applyFill="1" applyBorder="1" applyAlignment="1">
      <alignment horizontal="center" vertical="center"/>
    </xf>
    <xf numFmtId="9" fontId="3" fillId="7" borderId="1" xfId="0" applyNumberFormat="1" applyFont="1" applyFill="1" applyBorder="1" applyAlignment="1">
      <alignment horizontal="center" vertical="center"/>
    </xf>
    <xf numFmtId="165" fontId="3" fillId="0" borderId="0" xfId="0" applyNumberFormat="1" applyFont="1" applyAlignment="1">
      <alignment horizontal="right" vertical="center"/>
    </xf>
    <xf numFmtId="164" fontId="3" fillId="0" borderId="0" xfId="0" applyNumberFormat="1" applyFont="1" applyAlignment="1">
      <alignment horizontal="right" vertical="center"/>
    </xf>
    <xf numFmtId="165" fontId="3" fillId="0" borderId="0" xfId="0" applyNumberFormat="1" applyFont="1" applyFill="1" applyBorder="1" applyAlignment="1">
      <alignment horizontal="center" vertical="center"/>
    </xf>
    <xf numFmtId="168" fontId="3" fillId="0" borderId="0" xfId="0" applyNumberFormat="1" applyFont="1" applyAlignment="1">
      <alignment horizontal="left" vertical="center"/>
    </xf>
    <xf numFmtId="0" fontId="3" fillId="0" borderId="0" xfId="0" applyFont="1" applyFill="1" applyBorder="1" applyAlignment="1">
      <alignment horizontal="left" vertical="center"/>
    </xf>
    <xf numFmtId="9" fontId="3" fillId="0" borderId="0" xfId="0" applyNumberFormat="1" applyFont="1" applyFill="1" applyBorder="1" applyAlignment="1">
      <alignment horizontal="center" vertical="center"/>
    </xf>
    <xf numFmtId="0" fontId="3" fillId="7" borderId="10" xfId="0" applyFont="1" applyFill="1" applyBorder="1" applyAlignment="1">
      <alignment horizontal="left" vertical="center"/>
    </xf>
    <xf numFmtId="9" fontId="3" fillId="7" borderId="10" xfId="0" applyNumberFormat="1" applyFont="1" applyFill="1" applyBorder="1" applyAlignment="1">
      <alignment horizontal="center" vertical="center"/>
    </xf>
    <xf numFmtId="165" fontId="3" fillId="7" borderId="1" xfId="0" applyNumberFormat="1" applyFont="1" applyFill="1" applyBorder="1" applyAlignment="1">
      <alignment horizontal="center" vertical="center"/>
    </xf>
    <xf numFmtId="0" fontId="9" fillId="0" borderId="9" xfId="0" applyFont="1" applyFill="1" applyBorder="1" applyAlignment="1">
      <alignment horizontal="centerContinuous"/>
    </xf>
    <xf numFmtId="0" fontId="3" fillId="0" borderId="0" xfId="0" applyFont="1" applyFill="1" applyBorder="1" applyAlignment="1"/>
    <xf numFmtId="0" fontId="3" fillId="8" borderId="0" xfId="0" applyFont="1" applyFill="1" applyBorder="1" applyAlignment="1"/>
    <xf numFmtId="0" fontId="3" fillId="0" borderId="0" xfId="0" applyFont="1" applyFill="1" applyBorder="1" applyAlignment="1">
      <alignment horizontal="center"/>
    </xf>
    <xf numFmtId="0" fontId="3" fillId="0" borderId="8" xfId="0" applyFont="1" applyFill="1" applyBorder="1" applyAlignment="1"/>
    <xf numFmtId="0" fontId="9" fillId="0" borderId="9" xfId="0" applyFont="1" applyFill="1" applyBorder="1" applyAlignment="1">
      <alignment horizontal="center"/>
    </xf>
    <xf numFmtId="0" fontId="9" fillId="8" borderId="9" xfId="0" applyFont="1" applyFill="1" applyBorder="1" applyAlignment="1">
      <alignment horizontal="center"/>
    </xf>
    <xf numFmtId="0" fontId="3" fillId="8" borderId="8" xfId="0" applyFont="1" applyFill="1" applyBorder="1" applyAlignment="1"/>
    <xf numFmtId="9" fontId="3" fillId="7" borderId="6" xfId="0" applyNumberFormat="1" applyFont="1" applyFill="1" applyBorder="1" applyAlignment="1">
      <alignment horizontal="center" vertical="center"/>
    </xf>
    <xf numFmtId="0" fontId="3" fillId="7" borderId="10"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6"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baseline="0">
                <a:effectLst>
                  <a:outerShdw blurRad="50800" dist="38100" dir="5400000" algn="t" rotWithShape="0">
                    <a:srgbClr val="000000">
                      <a:alpha val="40000"/>
                    </a:srgbClr>
                  </a:outerShdw>
                </a:effectLst>
              </a:rPr>
              <a:t>Biểu đồ phân tán hồi quy tuyến tính một biến </a:t>
            </a:r>
            <a:endParaRPr lang="vi-VN" sz="16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vi-VN"/>
        </a:p>
      </c:txPr>
    </c:title>
    <c:autoTitleDeleted val="0"/>
    <c:plotArea>
      <c:layout/>
      <c:scatterChart>
        <c:scatterStyle val="smoothMarker"/>
        <c:varyColors val="0"/>
        <c:ser>
          <c:idx val="0"/>
          <c:order val="0"/>
          <c:tx>
            <c:strRef>
              <c:f>'Assignment 1'!$C$174</c:f>
              <c:strCache>
                <c:ptCount val="1"/>
                <c:pt idx="0">
                  <c:v>Phần trăm lương chi tiêu</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'Assignment 1'!$B$175:$B$179</c:f>
              <c:numCache>
                <c:formatCode>0.00</c:formatCode>
                <c:ptCount val="5"/>
                <c:pt idx="0">
                  <c:v>5.0066666666666668</c:v>
                </c:pt>
                <c:pt idx="1">
                  <c:v>15.245283018867925</c:v>
                </c:pt>
                <c:pt idx="2">
                  <c:v>17.136363636363637</c:v>
                </c:pt>
                <c:pt idx="3">
                  <c:v>13.533333333333333</c:v>
                </c:pt>
                <c:pt idx="4">
                  <c:v>21.689189189189189</c:v>
                </c:pt>
              </c:numCache>
            </c:numRef>
          </c:xVal>
          <c:yVal>
            <c:numRef>
              <c:f>'Assignment 1'!$C$175:$C$179</c:f>
              <c:numCache>
                <c:formatCode>0.00</c:formatCode>
                <c:ptCount val="5"/>
                <c:pt idx="0">
                  <c:v>0.12895238095238096</c:v>
                </c:pt>
                <c:pt idx="1">
                  <c:v>0.1307277628032345</c:v>
                </c:pt>
                <c:pt idx="2">
                  <c:v>0.14545454545454545</c:v>
                </c:pt>
                <c:pt idx="3">
                  <c:v>0.11666666666666667</c:v>
                </c:pt>
                <c:pt idx="4">
                  <c:v>0.15482625482625484</c:v>
                </c:pt>
              </c:numCache>
            </c:numRef>
          </c:yVal>
          <c:smooth val="1"/>
          <c:extLst>
            <c:ext xmlns:c16="http://schemas.microsoft.com/office/drawing/2014/chart" uri="{C3380CC4-5D6E-409C-BE32-E72D297353CC}">
              <c16:uniqueId val="{00000000-9164-40A4-9E9A-68539092F2FA}"/>
            </c:ext>
          </c:extLst>
        </c:ser>
        <c:dLbls>
          <c:showLegendKey val="0"/>
          <c:showVal val="0"/>
          <c:showCatName val="0"/>
          <c:showSerName val="0"/>
          <c:showPercent val="0"/>
          <c:showBubbleSize val="0"/>
        </c:dLbls>
        <c:axId val="1287642576"/>
        <c:axId val="1287635504"/>
      </c:scatterChart>
      <c:valAx>
        <c:axId val="128764257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Số</a:t>
                </a:r>
                <a:r>
                  <a:rPr lang="en-US" baseline="0"/>
                  <a:t> lương</a:t>
                </a:r>
                <a:endParaRPr lang="vi-V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vi-VN"/>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vi-VN"/>
          </a:p>
        </c:txPr>
        <c:crossAx val="1287635504"/>
        <c:crosses val="autoZero"/>
        <c:crossBetween val="midCat"/>
      </c:valAx>
      <c:valAx>
        <c:axId val="12876355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Phần</a:t>
                </a:r>
                <a:r>
                  <a:rPr lang="en-US" baseline="0"/>
                  <a:t> trăm lương chi  tiêu</a:t>
                </a:r>
                <a:endParaRPr lang="vi-V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vi-VN"/>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vi-VN"/>
          </a:p>
        </c:txPr>
        <c:crossAx val="1287642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12</xdr:col>
      <xdr:colOff>290766</xdr:colOff>
      <xdr:row>85</xdr:row>
      <xdr:rowOff>47339</xdr:rowOff>
    </xdr:from>
    <xdr:ext cx="65" cy="162224"/>
    <xdr:sp macro="" textlink="">
      <xdr:nvSpPr>
        <xdr:cNvPr id="3" name="TextBox 2">
          <a:extLst>
            <a:ext uri="{FF2B5EF4-FFF2-40B4-BE49-F238E27FC236}">
              <a16:creationId xmlns:a16="http://schemas.microsoft.com/office/drawing/2014/main" id="{56BCD13E-6155-4CAD-BA3F-FCAC6FAA3A20}"/>
            </a:ext>
          </a:extLst>
        </xdr:cNvPr>
        <xdr:cNvSpPr txBox="1"/>
      </xdr:nvSpPr>
      <xdr:spPr>
        <a:xfrm>
          <a:off x="8091741" y="15849314"/>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oneCellAnchor>
    <xdr:from>
      <xdr:col>0</xdr:col>
      <xdr:colOff>438149</xdr:colOff>
      <xdr:row>82</xdr:row>
      <xdr:rowOff>123825</xdr:rowOff>
    </xdr:from>
    <xdr:ext cx="1362076" cy="19024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0570C0F-E940-4085-954E-9E17026CB60A}"/>
                </a:ext>
              </a:extLst>
            </xdr:cNvPr>
            <xdr:cNvSpPr txBox="1"/>
          </xdr:nvSpPr>
          <xdr:spPr>
            <a:xfrm>
              <a:off x="438149" y="15325725"/>
              <a:ext cx="1362076" cy="1902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vi-VN" sz="1200" i="1">
                          <a:solidFill>
                            <a:srgbClr val="836967"/>
                          </a:solidFill>
                          <a:latin typeface="Cambria Math" panose="02040503050406030204" pitchFamily="18" charset="0"/>
                        </a:rPr>
                      </m:ctrlPr>
                    </m:sSubSupPr>
                    <m:e>
                      <m:r>
                        <a:rPr lang="vi-VN" sz="1200" i="1">
                          <a:latin typeface="Cambria Math" panose="02040503050406030204" pitchFamily="18" charset="0"/>
                        </a:rPr>
                        <m:t>𝑡</m:t>
                      </m:r>
                    </m:e>
                    <m:sub>
                      <m:r>
                        <a:rPr lang="en-US" sz="1200" b="0" i="1">
                          <a:latin typeface="Cambria Math" panose="02040503050406030204" pitchFamily="18" charset="0"/>
                        </a:rPr>
                        <m:t>0.05</m:t>
                      </m:r>
                    </m:sub>
                    <m:sup>
                      <m:r>
                        <a:rPr lang="en-US" sz="1200" b="0" i="1">
                          <a:latin typeface="Cambria Math" panose="02040503050406030204" pitchFamily="18" charset="0"/>
                        </a:rPr>
                        <m:t>4</m:t>
                      </m:r>
                    </m:sup>
                  </m:sSubSup>
                </m:oMath>
              </a14:m>
              <a:r>
                <a:rPr lang="en-US" sz="1200">
                  <a:latin typeface="Times New Roman" panose="02020603050405020304" pitchFamily="18" charset="0"/>
                  <a:cs typeface="Times New Roman" panose="02020603050405020304" pitchFamily="18" charset="0"/>
                </a:rPr>
                <a:t>=2.1318</a:t>
              </a:r>
              <a:endParaRPr lang="vi-VN" sz="1200">
                <a:latin typeface="Times New Roman" panose="02020603050405020304" pitchFamily="18" charset="0"/>
                <a:cs typeface="Times New Roman" panose="02020603050405020304" pitchFamily="18" charset="0"/>
              </a:endParaRPr>
            </a:p>
          </xdr:txBody>
        </xdr:sp>
      </mc:Choice>
      <mc:Fallback xmlns="">
        <xdr:sp macro="" textlink="">
          <xdr:nvSpPr>
            <xdr:cNvPr id="4" name="TextBox 3">
              <a:extLst>
                <a:ext uri="{FF2B5EF4-FFF2-40B4-BE49-F238E27FC236}">
                  <a16:creationId xmlns:a16="http://schemas.microsoft.com/office/drawing/2014/main" id="{30570C0F-E940-4085-954E-9E17026CB60A}"/>
                </a:ext>
              </a:extLst>
            </xdr:cNvPr>
            <xdr:cNvSpPr txBox="1"/>
          </xdr:nvSpPr>
          <xdr:spPr>
            <a:xfrm>
              <a:off x="438149" y="15325725"/>
              <a:ext cx="1362076" cy="1902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vi-VN" sz="1200" i="0">
                  <a:latin typeface="Cambria Math" panose="02040503050406030204" pitchFamily="18" charset="0"/>
                </a:rPr>
                <a:t>𝑡</a:t>
              </a:r>
              <a:r>
                <a:rPr lang="vi-VN" sz="1200" i="0">
                  <a:solidFill>
                    <a:srgbClr val="836967"/>
                  </a:solidFill>
                  <a:latin typeface="Cambria Math" panose="02040503050406030204" pitchFamily="18" charset="0"/>
                </a:rPr>
                <a:t>_</a:t>
              </a:r>
              <a:r>
                <a:rPr lang="en-US" sz="1200" b="0" i="0">
                  <a:latin typeface="Cambria Math" panose="02040503050406030204" pitchFamily="18" charset="0"/>
                </a:rPr>
                <a:t>0.05^4</a:t>
              </a:r>
              <a:r>
                <a:rPr lang="en-US" sz="1200">
                  <a:latin typeface="Times New Roman" panose="02020603050405020304" pitchFamily="18" charset="0"/>
                  <a:cs typeface="Times New Roman" panose="02020603050405020304" pitchFamily="18" charset="0"/>
                </a:rPr>
                <a:t>=2.1318</a:t>
              </a:r>
              <a:endParaRPr lang="vi-VN" sz="12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12</xdr:col>
      <xdr:colOff>657225</xdr:colOff>
      <xdr:row>73</xdr:row>
      <xdr:rowOff>19050</xdr:rowOff>
    </xdr:from>
    <xdr:ext cx="65" cy="162224"/>
    <xdr:sp macro="" textlink="">
      <xdr:nvSpPr>
        <xdr:cNvPr id="5" name="TextBox 4">
          <a:extLst>
            <a:ext uri="{FF2B5EF4-FFF2-40B4-BE49-F238E27FC236}">
              <a16:creationId xmlns:a16="http://schemas.microsoft.com/office/drawing/2014/main" id="{B49DB4AB-298E-4B7B-ACCA-748D38968001}"/>
            </a:ext>
          </a:extLst>
        </xdr:cNvPr>
        <xdr:cNvSpPr txBox="1"/>
      </xdr:nvSpPr>
      <xdr:spPr>
        <a:xfrm>
          <a:off x="8458200" y="1442085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oneCellAnchor>
    <xdr:from>
      <xdr:col>8</xdr:col>
      <xdr:colOff>19050</xdr:colOff>
      <xdr:row>82</xdr:row>
      <xdr:rowOff>66673</xdr:rowOff>
    </xdr:from>
    <xdr:ext cx="413834" cy="238127"/>
    <xdr:sp macro="" textlink="">
      <xdr:nvSpPr>
        <xdr:cNvPr id="6" name="TextBox 5">
          <a:extLst>
            <a:ext uri="{FF2B5EF4-FFF2-40B4-BE49-F238E27FC236}">
              <a16:creationId xmlns:a16="http://schemas.microsoft.com/office/drawing/2014/main" id="{2981F78C-1439-497A-9672-33241243EB18}"/>
            </a:ext>
          </a:extLst>
        </xdr:cNvPr>
        <xdr:cNvSpPr txBox="1"/>
      </xdr:nvSpPr>
      <xdr:spPr>
        <a:xfrm>
          <a:off x="5343525" y="15268573"/>
          <a:ext cx="413834" cy="238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vi-VN" sz="1100">
            <a:latin typeface="Times New Roman" panose="02020603050405020304" pitchFamily="18" charset="0"/>
            <a:cs typeface="Times New Roman" panose="02020603050405020304" pitchFamily="18" charset="0"/>
          </a:endParaRPr>
        </a:p>
      </xdr:txBody>
    </xdr:sp>
    <xdr:clientData/>
  </xdr:oneCellAnchor>
  <xdr:oneCellAnchor>
    <xdr:from>
      <xdr:col>12</xdr:col>
      <xdr:colOff>657225</xdr:colOff>
      <xdr:row>73</xdr:row>
      <xdr:rowOff>19050</xdr:rowOff>
    </xdr:from>
    <xdr:ext cx="65" cy="162224"/>
    <xdr:sp macro="" textlink="">
      <xdr:nvSpPr>
        <xdr:cNvPr id="7" name="TextBox 6">
          <a:extLst>
            <a:ext uri="{FF2B5EF4-FFF2-40B4-BE49-F238E27FC236}">
              <a16:creationId xmlns:a16="http://schemas.microsoft.com/office/drawing/2014/main" id="{0F91C166-1F5E-4DF5-BCD6-E79DC9EA0CC1}"/>
            </a:ext>
          </a:extLst>
        </xdr:cNvPr>
        <xdr:cNvSpPr txBox="1"/>
      </xdr:nvSpPr>
      <xdr:spPr>
        <a:xfrm>
          <a:off x="8458200" y="1442085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oneCellAnchor>
    <xdr:from>
      <xdr:col>0</xdr:col>
      <xdr:colOff>514350</xdr:colOff>
      <xdr:row>93</xdr:row>
      <xdr:rowOff>47625</xdr:rowOff>
    </xdr:from>
    <xdr:ext cx="2318520" cy="339965"/>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E9E7CD29-9B72-4FBA-9A12-67E850D8C035}"/>
                </a:ext>
              </a:extLst>
            </xdr:cNvPr>
            <xdr:cNvSpPr txBox="1"/>
          </xdr:nvSpPr>
          <xdr:spPr>
            <a:xfrm>
              <a:off x="514350" y="18087975"/>
              <a:ext cx="2318520" cy="339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vi-VN" sz="1100" i="1">
                            <a:solidFill>
                              <a:schemeClr val="tx1"/>
                            </a:solidFill>
                            <a:effectLst/>
                            <a:latin typeface="Cambria Math" panose="02040503050406030204" pitchFamily="18" charset="0"/>
                            <a:ea typeface="+mn-ea"/>
                            <a:cs typeface="+mn-cs"/>
                          </a:rPr>
                        </m:ctrlPr>
                      </m:accPr>
                      <m:e>
                        <m:r>
                          <a:rPr lang="vi-VN" sz="1100" i="1">
                            <a:solidFill>
                              <a:schemeClr val="tx1"/>
                            </a:solidFill>
                            <a:effectLst/>
                            <a:latin typeface="Cambria Math" panose="02040503050406030204" pitchFamily="18" charset="0"/>
                            <a:ea typeface="+mn-ea"/>
                            <a:cs typeface="+mn-cs"/>
                          </a:rPr>
                          <m:t>𝑥</m:t>
                        </m:r>
                      </m:e>
                    </m:acc>
                    <m:r>
                      <a:rPr lang="vi-VN" sz="1200" i="0">
                        <a:latin typeface="Cambria Math" panose="02040503050406030204" pitchFamily="18" charset="0"/>
                      </a:rPr>
                      <m:t>−</m:t>
                    </m:r>
                    <m:sSubSup>
                      <m:sSubSupPr>
                        <m:ctrlPr>
                          <a:rPr lang="vi-VN" sz="1200" i="1">
                            <a:solidFill>
                              <a:srgbClr val="836967"/>
                            </a:solidFill>
                            <a:latin typeface="Cambria Math" panose="02040503050406030204" pitchFamily="18" charset="0"/>
                          </a:rPr>
                        </m:ctrlPr>
                      </m:sSubSupPr>
                      <m:e>
                        <m:r>
                          <a:rPr lang="vi-VN" sz="1200" i="1">
                            <a:latin typeface="Cambria Math" panose="02040503050406030204" pitchFamily="18" charset="0"/>
                          </a:rPr>
                          <m:t>𝑡</m:t>
                        </m:r>
                      </m:e>
                      <m:sub>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𝛼</m:t>
                            </m:r>
                          </m:num>
                          <m:den>
                            <m:r>
                              <a:rPr lang="vi-VN" sz="1200" i="0">
                                <a:latin typeface="Cambria Math" panose="02040503050406030204" pitchFamily="18" charset="0"/>
                              </a:rPr>
                              <m:t>2</m:t>
                            </m:r>
                          </m:den>
                        </m:f>
                      </m:sub>
                      <m:sup>
                        <m:r>
                          <a:rPr lang="vi-VN" sz="1200" i="1">
                            <a:latin typeface="Cambria Math" panose="02040503050406030204" pitchFamily="18" charset="0"/>
                          </a:rPr>
                          <m:t>𝑛</m:t>
                        </m:r>
                        <m:r>
                          <a:rPr lang="vi-VN" sz="1200" i="0">
                            <a:latin typeface="Cambria Math" panose="02040503050406030204" pitchFamily="18" charset="0"/>
                          </a:rPr>
                          <m:t>−1</m:t>
                        </m:r>
                      </m:sup>
                    </m:sSubSup>
                    <m:r>
                      <a:rPr lang="vi-VN" sz="1200" i="0">
                        <a:latin typeface="Cambria Math" panose="02040503050406030204" pitchFamily="18" charset="0"/>
                      </a:rPr>
                      <m:t>∗</m:t>
                    </m:r>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𝑠</m:t>
                        </m:r>
                      </m:num>
                      <m:den>
                        <m:rad>
                          <m:radPr>
                            <m:degHide m:val="on"/>
                            <m:ctrlPr>
                              <a:rPr lang="vi-VN" sz="1200" i="1">
                                <a:solidFill>
                                  <a:srgbClr val="836967"/>
                                </a:solidFill>
                                <a:latin typeface="Cambria Math" panose="02040503050406030204" pitchFamily="18" charset="0"/>
                              </a:rPr>
                            </m:ctrlPr>
                          </m:radPr>
                          <m:deg/>
                          <m:e>
                            <m:r>
                              <a:rPr lang="vi-VN" sz="1200" i="1">
                                <a:latin typeface="Cambria Math" panose="02040503050406030204" pitchFamily="18" charset="0"/>
                              </a:rPr>
                              <m:t>𝑛</m:t>
                            </m:r>
                          </m:e>
                        </m:rad>
                      </m:den>
                    </m:f>
                    <m:r>
                      <a:rPr lang="vi-VN" sz="1200" i="0">
                        <a:latin typeface="Cambria Math" panose="02040503050406030204" pitchFamily="18" charset="0"/>
                      </a:rPr>
                      <m:t>&lt;</m:t>
                    </m:r>
                    <m:r>
                      <a:rPr lang="vi-VN" sz="1200" i="1">
                        <a:latin typeface="Cambria Math" panose="02040503050406030204" pitchFamily="18" charset="0"/>
                      </a:rPr>
                      <m:t>𝜇</m:t>
                    </m:r>
                    <m:r>
                      <a:rPr lang="vi-VN" sz="1200" i="0">
                        <a:latin typeface="Cambria Math" panose="02040503050406030204" pitchFamily="18" charset="0"/>
                      </a:rPr>
                      <m:t>&lt;</m:t>
                    </m:r>
                    <m:acc>
                      <m:accPr>
                        <m:chr m:val="̅"/>
                        <m:ctrlPr>
                          <a:rPr lang="vi-VN" sz="1200" i="1">
                            <a:solidFill>
                              <a:srgbClr val="836967"/>
                            </a:solidFill>
                            <a:latin typeface="Cambria Math" panose="02040503050406030204" pitchFamily="18" charset="0"/>
                          </a:rPr>
                        </m:ctrlPr>
                      </m:accPr>
                      <m:e>
                        <m:r>
                          <a:rPr lang="vi-VN" sz="1200" i="1">
                            <a:latin typeface="Cambria Math" panose="02040503050406030204" pitchFamily="18" charset="0"/>
                          </a:rPr>
                          <m:t>𝑥</m:t>
                        </m:r>
                      </m:e>
                    </m:acc>
                    <m:r>
                      <a:rPr lang="vi-VN" sz="1200" i="0">
                        <a:latin typeface="Cambria Math" panose="02040503050406030204" pitchFamily="18" charset="0"/>
                      </a:rPr>
                      <m:t>+</m:t>
                    </m:r>
                    <m:sSubSup>
                      <m:sSubSupPr>
                        <m:ctrlPr>
                          <a:rPr lang="vi-VN" sz="1200" i="1">
                            <a:solidFill>
                              <a:srgbClr val="836967"/>
                            </a:solidFill>
                            <a:latin typeface="Cambria Math" panose="02040503050406030204" pitchFamily="18" charset="0"/>
                          </a:rPr>
                        </m:ctrlPr>
                      </m:sSubSupPr>
                      <m:e>
                        <m:r>
                          <a:rPr lang="vi-VN" sz="1200" i="1">
                            <a:latin typeface="Cambria Math" panose="02040503050406030204" pitchFamily="18" charset="0"/>
                          </a:rPr>
                          <m:t>𝑡</m:t>
                        </m:r>
                      </m:e>
                      <m:sub>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𝑎</m:t>
                            </m:r>
                          </m:num>
                          <m:den>
                            <m:r>
                              <a:rPr lang="vi-VN" sz="1200" i="0">
                                <a:latin typeface="Cambria Math" panose="02040503050406030204" pitchFamily="18" charset="0"/>
                              </a:rPr>
                              <m:t>2</m:t>
                            </m:r>
                          </m:den>
                        </m:f>
                      </m:sub>
                      <m:sup>
                        <m:r>
                          <a:rPr lang="vi-VN" sz="1200" i="1">
                            <a:latin typeface="Cambria Math" panose="02040503050406030204" pitchFamily="18" charset="0"/>
                          </a:rPr>
                          <m:t>𝑛</m:t>
                        </m:r>
                        <m:r>
                          <a:rPr lang="vi-VN" sz="1200" i="0">
                            <a:latin typeface="Cambria Math" panose="02040503050406030204" pitchFamily="18" charset="0"/>
                          </a:rPr>
                          <m:t>−1</m:t>
                        </m:r>
                      </m:sup>
                    </m:sSubSup>
                    <m:r>
                      <a:rPr lang="vi-VN" sz="1200" i="0">
                        <a:latin typeface="Cambria Math" panose="02040503050406030204" pitchFamily="18" charset="0"/>
                      </a:rPr>
                      <m:t>∗</m:t>
                    </m:r>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𝑠</m:t>
                        </m:r>
                      </m:num>
                      <m:den>
                        <m:rad>
                          <m:radPr>
                            <m:degHide m:val="on"/>
                            <m:ctrlPr>
                              <a:rPr lang="vi-VN" sz="1200" i="1">
                                <a:solidFill>
                                  <a:srgbClr val="836967"/>
                                </a:solidFill>
                                <a:latin typeface="Cambria Math" panose="02040503050406030204" pitchFamily="18" charset="0"/>
                              </a:rPr>
                            </m:ctrlPr>
                          </m:radPr>
                          <m:deg/>
                          <m:e>
                            <m:r>
                              <a:rPr lang="vi-VN" sz="1200" i="1">
                                <a:latin typeface="Cambria Math" panose="02040503050406030204" pitchFamily="18" charset="0"/>
                              </a:rPr>
                              <m:t>𝑛</m:t>
                            </m:r>
                          </m:e>
                        </m:rad>
                      </m:den>
                    </m:f>
                  </m:oMath>
                </m:oMathPara>
              </a14:m>
              <a:endParaRPr lang="vi-VN" sz="1200">
                <a:latin typeface="Times New Roman" panose="02020603050405020304" pitchFamily="18" charset="0"/>
                <a:cs typeface="Times New Roman" panose="02020603050405020304" pitchFamily="18" charset="0"/>
              </a:endParaRPr>
            </a:p>
          </xdr:txBody>
        </xdr:sp>
      </mc:Choice>
      <mc:Fallback xmlns="">
        <xdr:sp macro="" textlink="">
          <xdr:nvSpPr>
            <xdr:cNvPr id="8" name="TextBox 7">
              <a:extLst>
                <a:ext uri="{FF2B5EF4-FFF2-40B4-BE49-F238E27FC236}">
                  <a16:creationId xmlns:a16="http://schemas.microsoft.com/office/drawing/2014/main" id="{E9E7CD29-9B72-4FBA-9A12-67E850D8C035}"/>
                </a:ext>
              </a:extLst>
            </xdr:cNvPr>
            <xdr:cNvSpPr txBox="1"/>
          </xdr:nvSpPr>
          <xdr:spPr>
            <a:xfrm>
              <a:off x="514350" y="18087975"/>
              <a:ext cx="2318520" cy="339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vi-VN" sz="1100" i="0">
                  <a:solidFill>
                    <a:schemeClr val="tx1"/>
                  </a:solidFill>
                  <a:effectLst/>
                  <a:latin typeface="Cambria Math" panose="02040503050406030204" pitchFamily="18" charset="0"/>
                  <a:ea typeface="+mn-ea"/>
                  <a:cs typeface="+mn-cs"/>
                </a:rPr>
                <a:t>𝑥 ̅</a:t>
              </a:r>
              <a:r>
                <a:rPr lang="vi-VN" sz="1200" i="0">
                  <a:latin typeface="Cambria Math" panose="02040503050406030204" pitchFamily="18" charset="0"/>
                </a:rPr>
                <a:t>−𝑡</a:t>
              </a:r>
              <a:r>
                <a:rPr lang="vi-VN" sz="1200" i="0">
                  <a:solidFill>
                    <a:srgbClr val="836967"/>
                  </a:solidFill>
                  <a:latin typeface="Cambria Math" panose="02040503050406030204" pitchFamily="18" charset="0"/>
                </a:rPr>
                <a:t>_(</a:t>
              </a:r>
              <a:r>
                <a:rPr lang="vi-VN" sz="1200" i="0">
                  <a:latin typeface="Cambria Math" panose="02040503050406030204" pitchFamily="18" charset="0"/>
                </a:rPr>
                <a:t>𝛼</a:t>
              </a:r>
              <a:r>
                <a:rPr lang="vi-VN" sz="1200" i="0">
                  <a:solidFill>
                    <a:srgbClr val="836967"/>
                  </a:solidFill>
                  <a:latin typeface="Cambria Math" panose="02040503050406030204" pitchFamily="18" charset="0"/>
                </a:rPr>
                <a:t>/</a:t>
              </a:r>
              <a:r>
                <a:rPr lang="vi-VN" sz="1200" i="0">
                  <a:latin typeface="Cambria Math" panose="02040503050406030204" pitchFamily="18" charset="0"/>
                </a:rPr>
                <a:t>2</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𝑛−1</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∗𝑠</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𝑛&lt;𝜇&lt;𝑥</a:t>
              </a:r>
              <a:r>
                <a:rPr lang="vi-VN" sz="1200" i="0">
                  <a:solidFill>
                    <a:srgbClr val="836967"/>
                  </a:solidFill>
                  <a:latin typeface="Cambria Math" panose="02040503050406030204" pitchFamily="18" charset="0"/>
                </a:rPr>
                <a:t> ̅</a:t>
              </a:r>
              <a:r>
                <a:rPr lang="vi-VN" sz="1200" i="0">
                  <a:latin typeface="Cambria Math" panose="02040503050406030204" pitchFamily="18" charset="0"/>
                </a:rPr>
                <a:t>+𝑡</a:t>
              </a:r>
              <a:r>
                <a:rPr lang="vi-VN" sz="1200" i="0">
                  <a:solidFill>
                    <a:srgbClr val="836967"/>
                  </a:solidFill>
                  <a:latin typeface="Cambria Math" panose="02040503050406030204" pitchFamily="18" charset="0"/>
                </a:rPr>
                <a:t>_(</a:t>
              </a:r>
              <a:r>
                <a:rPr lang="vi-VN" sz="1200" i="0">
                  <a:latin typeface="Cambria Math" panose="02040503050406030204" pitchFamily="18" charset="0"/>
                </a:rPr>
                <a:t>𝑎</a:t>
              </a:r>
              <a:r>
                <a:rPr lang="vi-VN" sz="1200" i="0">
                  <a:solidFill>
                    <a:srgbClr val="836967"/>
                  </a:solidFill>
                  <a:latin typeface="Cambria Math" panose="02040503050406030204" pitchFamily="18" charset="0"/>
                </a:rPr>
                <a:t>/</a:t>
              </a:r>
              <a:r>
                <a:rPr lang="vi-VN" sz="1200" i="0">
                  <a:latin typeface="Cambria Math" panose="02040503050406030204" pitchFamily="18" charset="0"/>
                </a:rPr>
                <a:t>2</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𝑛−1</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∗𝑠</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a:t>
              </a:r>
              <a:endParaRPr lang="vi-VN" sz="12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571500</xdr:colOff>
      <xdr:row>95</xdr:row>
      <xdr:rowOff>190500</xdr:rowOff>
    </xdr:from>
    <xdr:ext cx="521810" cy="21050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C0F7A13-BE4F-47BE-9A34-9FDB47A9150E}"/>
                </a:ext>
              </a:extLst>
            </xdr:cNvPr>
            <xdr:cNvSpPr txBox="1"/>
          </xdr:nvSpPr>
          <xdr:spPr>
            <a:xfrm>
              <a:off x="1428750" y="18630900"/>
              <a:ext cx="52181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vi-VN" sz="1400" i="0">
                        <a:solidFill>
                          <a:schemeClr val="tx1"/>
                        </a:solidFill>
                        <a:effectLst/>
                        <a:latin typeface="Cambria Math" panose="02040503050406030204" pitchFamily="18" charset="0"/>
                        <a:ea typeface="+mn-ea"/>
                        <a:cs typeface="+mn-cs"/>
                      </a:rPr>
                      <m:t>&lt;</m:t>
                    </m:r>
                    <m:r>
                      <a:rPr lang="vi-VN" sz="1400" i="1">
                        <a:solidFill>
                          <a:schemeClr val="tx1"/>
                        </a:solidFill>
                        <a:effectLst/>
                        <a:latin typeface="Cambria Math" panose="02040503050406030204" pitchFamily="18" charset="0"/>
                        <a:ea typeface="+mn-ea"/>
                        <a:cs typeface="+mn-cs"/>
                      </a:rPr>
                      <m:t>𝜇</m:t>
                    </m:r>
                    <m:r>
                      <a:rPr lang="vi-VN" sz="1400" i="0">
                        <a:solidFill>
                          <a:schemeClr val="tx1"/>
                        </a:solidFill>
                        <a:effectLst/>
                        <a:latin typeface="Cambria Math" panose="02040503050406030204" pitchFamily="18" charset="0"/>
                        <a:ea typeface="+mn-ea"/>
                        <a:cs typeface="+mn-cs"/>
                      </a:rPr>
                      <m:t>&lt;</m:t>
                    </m:r>
                  </m:oMath>
                </m:oMathPara>
              </a14:m>
              <a:endParaRPr lang="vi-VN" sz="1100"/>
            </a:p>
          </xdr:txBody>
        </xdr:sp>
      </mc:Choice>
      <mc:Fallback xmlns="">
        <xdr:sp macro="" textlink="">
          <xdr:nvSpPr>
            <xdr:cNvPr id="9" name="TextBox 8">
              <a:extLst>
                <a:ext uri="{FF2B5EF4-FFF2-40B4-BE49-F238E27FC236}">
                  <a16:creationId xmlns:a16="http://schemas.microsoft.com/office/drawing/2014/main" id="{FC0F7A13-BE4F-47BE-9A34-9FDB47A9150E}"/>
                </a:ext>
              </a:extLst>
            </xdr:cNvPr>
            <xdr:cNvSpPr txBox="1"/>
          </xdr:nvSpPr>
          <xdr:spPr>
            <a:xfrm>
              <a:off x="1428750" y="18630900"/>
              <a:ext cx="52181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vi-VN" sz="1400" i="0">
                  <a:solidFill>
                    <a:schemeClr val="tx1"/>
                  </a:solidFill>
                  <a:effectLst/>
                  <a:latin typeface="Cambria Math" panose="02040503050406030204" pitchFamily="18" charset="0"/>
                  <a:ea typeface="+mn-ea"/>
                  <a:cs typeface="+mn-cs"/>
                </a:rPr>
                <a:t>&lt;𝜇&lt;</a:t>
              </a:r>
              <a:endParaRPr lang="vi-VN" sz="1100"/>
            </a:p>
          </xdr:txBody>
        </xdr:sp>
      </mc:Fallback>
    </mc:AlternateContent>
    <xdr:clientData/>
  </xdr:oneCellAnchor>
  <xdr:oneCellAnchor>
    <xdr:from>
      <xdr:col>0</xdr:col>
      <xdr:colOff>504825</xdr:colOff>
      <xdr:row>84</xdr:row>
      <xdr:rowOff>95250</xdr:rowOff>
    </xdr:from>
    <xdr:ext cx="806439" cy="438133"/>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20F5CCD9-FCA0-417B-AB70-CAA5576FAE9B}"/>
                </a:ext>
              </a:extLst>
            </xdr:cNvPr>
            <xdr:cNvSpPr txBox="1"/>
          </xdr:nvSpPr>
          <xdr:spPr>
            <a:xfrm>
              <a:off x="504825" y="15735300"/>
              <a:ext cx="806439" cy="438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vi-VN" sz="1400" i="1">
                        <a:latin typeface="Cambria Math" panose="02040503050406030204" pitchFamily="18" charset="0"/>
                      </a:rPr>
                      <m:t>𝑧</m:t>
                    </m:r>
                    <m:r>
                      <a:rPr lang="vi-VN" sz="1400" i="0">
                        <a:latin typeface="Cambria Math" panose="02040503050406030204" pitchFamily="18" charset="0"/>
                      </a:rPr>
                      <m:t>=</m:t>
                    </m:r>
                    <m:f>
                      <m:fPr>
                        <m:ctrlPr>
                          <a:rPr lang="vi-VN" sz="1400" i="1">
                            <a:solidFill>
                              <a:srgbClr val="836967"/>
                            </a:solidFill>
                            <a:latin typeface="Cambria Math" panose="02040503050406030204" pitchFamily="18" charset="0"/>
                          </a:rPr>
                        </m:ctrlPr>
                      </m:fPr>
                      <m:num>
                        <m:acc>
                          <m:accPr>
                            <m:chr m:val="̅"/>
                            <m:ctrlPr>
                              <a:rPr lang="vi-VN" sz="1400" i="1">
                                <a:solidFill>
                                  <a:srgbClr val="836967"/>
                                </a:solidFill>
                                <a:latin typeface="Cambria Math" panose="02040503050406030204" pitchFamily="18" charset="0"/>
                              </a:rPr>
                            </m:ctrlPr>
                          </m:accPr>
                          <m:e>
                            <m:r>
                              <a:rPr lang="vi-VN" sz="1400" i="1">
                                <a:latin typeface="Cambria Math" panose="02040503050406030204" pitchFamily="18" charset="0"/>
                              </a:rPr>
                              <m:t>𝑥</m:t>
                            </m:r>
                          </m:e>
                        </m:acc>
                        <m:r>
                          <a:rPr lang="vi-VN" sz="1400" i="0">
                            <a:latin typeface="Cambria Math" panose="02040503050406030204" pitchFamily="18" charset="0"/>
                          </a:rPr>
                          <m:t>−</m:t>
                        </m:r>
                        <m:r>
                          <a:rPr lang="vi-VN" sz="1400" i="1">
                            <a:latin typeface="Cambria Math" panose="02040503050406030204" pitchFamily="18" charset="0"/>
                          </a:rPr>
                          <m:t>𝜇</m:t>
                        </m:r>
                      </m:num>
                      <m:den>
                        <m:f>
                          <m:fPr>
                            <m:type m:val="lin"/>
                            <m:ctrlPr>
                              <a:rPr lang="vi-VN" sz="1400" i="1">
                                <a:latin typeface="Cambria Math" panose="02040503050406030204" pitchFamily="18" charset="0"/>
                              </a:rPr>
                            </m:ctrlPr>
                          </m:fPr>
                          <m:num>
                            <m:r>
                              <a:rPr lang="vi-VN" sz="1400" i="1">
                                <a:latin typeface="Cambria Math" panose="02040503050406030204" pitchFamily="18" charset="0"/>
                              </a:rPr>
                              <m:t>𝜎</m:t>
                            </m:r>
                          </m:num>
                          <m:den>
                            <m:rad>
                              <m:radPr>
                                <m:degHide m:val="on"/>
                                <m:ctrlPr>
                                  <a:rPr lang="vi-VN" sz="1400" i="1">
                                    <a:solidFill>
                                      <a:srgbClr val="836967"/>
                                    </a:solidFill>
                                    <a:latin typeface="Cambria Math" panose="02040503050406030204" pitchFamily="18" charset="0"/>
                                  </a:rPr>
                                </m:ctrlPr>
                              </m:radPr>
                              <m:deg/>
                              <m:e>
                                <m:r>
                                  <a:rPr lang="vi-VN" sz="1400" i="1">
                                    <a:latin typeface="Cambria Math" panose="02040503050406030204" pitchFamily="18" charset="0"/>
                                  </a:rPr>
                                  <m:t>𝑛</m:t>
                                </m:r>
                              </m:e>
                            </m:rad>
                          </m:den>
                        </m:f>
                      </m:den>
                    </m:f>
                  </m:oMath>
                </m:oMathPara>
              </a14:m>
              <a:endParaRPr lang="vi-VN" sz="1100"/>
            </a:p>
          </xdr:txBody>
        </xdr:sp>
      </mc:Choice>
      <mc:Fallback xmlns="">
        <xdr:sp macro="" textlink="">
          <xdr:nvSpPr>
            <xdr:cNvPr id="10" name="TextBox 9">
              <a:extLst>
                <a:ext uri="{FF2B5EF4-FFF2-40B4-BE49-F238E27FC236}">
                  <a16:creationId xmlns:a16="http://schemas.microsoft.com/office/drawing/2014/main" id="{20F5CCD9-FCA0-417B-AB70-CAA5576FAE9B}"/>
                </a:ext>
              </a:extLst>
            </xdr:cNvPr>
            <xdr:cNvSpPr txBox="1"/>
          </xdr:nvSpPr>
          <xdr:spPr>
            <a:xfrm>
              <a:off x="504825" y="15735300"/>
              <a:ext cx="806439" cy="438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vi-VN" sz="1400" i="0">
                  <a:latin typeface="Cambria Math" panose="02040503050406030204" pitchFamily="18" charset="0"/>
                </a:rPr>
                <a:t>𝑧=</a:t>
              </a:r>
              <a:r>
                <a:rPr lang="vi-VN" sz="1400" i="0">
                  <a:solidFill>
                    <a:srgbClr val="836967"/>
                  </a:solidFill>
                  <a:latin typeface="Cambria Math" panose="02040503050406030204" pitchFamily="18" charset="0"/>
                </a:rPr>
                <a:t>(</a:t>
              </a:r>
              <a:r>
                <a:rPr lang="vi-VN" sz="1400" i="0">
                  <a:latin typeface="Cambria Math" panose="02040503050406030204" pitchFamily="18" charset="0"/>
                </a:rPr>
                <a:t>𝑥</a:t>
              </a:r>
              <a:r>
                <a:rPr lang="vi-VN" sz="1400" i="0">
                  <a:solidFill>
                    <a:srgbClr val="836967"/>
                  </a:solidFill>
                  <a:latin typeface="Cambria Math" panose="02040503050406030204" pitchFamily="18" charset="0"/>
                </a:rPr>
                <a:t> ̅</a:t>
              </a:r>
              <a:r>
                <a:rPr lang="vi-VN" sz="1400" i="0">
                  <a:latin typeface="Cambria Math" panose="02040503050406030204" pitchFamily="18" charset="0"/>
                </a:rPr>
                <a:t>−𝜇</a:t>
              </a:r>
              <a:r>
                <a:rPr lang="vi-VN" sz="1400" i="0">
                  <a:solidFill>
                    <a:srgbClr val="836967"/>
                  </a:solidFill>
                  <a:latin typeface="Cambria Math" panose="02040503050406030204" pitchFamily="18" charset="0"/>
                </a:rPr>
                <a:t>)/(</a:t>
              </a:r>
              <a:r>
                <a:rPr lang="vi-VN" sz="1400" i="0">
                  <a:latin typeface="Cambria Math" panose="02040503050406030204" pitchFamily="18" charset="0"/>
                </a:rPr>
                <a:t>𝜎∕</a:t>
              </a:r>
              <a:r>
                <a:rPr lang="vi-VN" sz="1400" i="0">
                  <a:solidFill>
                    <a:srgbClr val="836967"/>
                  </a:solidFill>
                  <a:latin typeface="Cambria Math" panose="02040503050406030204" pitchFamily="18" charset="0"/>
                </a:rPr>
                <a:t>√</a:t>
              </a:r>
              <a:r>
                <a:rPr lang="vi-VN" sz="1400" i="0">
                  <a:latin typeface="Cambria Math" panose="02040503050406030204" pitchFamily="18" charset="0"/>
                </a:rPr>
                <a:t>𝑛</a:t>
              </a:r>
              <a:r>
                <a:rPr lang="vi-VN" sz="1400" i="0">
                  <a:solidFill>
                    <a:srgbClr val="836967"/>
                  </a:solidFill>
                  <a:latin typeface="Cambria Math" panose="02040503050406030204" pitchFamily="18" charset="0"/>
                </a:rPr>
                <a:t>)</a:t>
              </a:r>
              <a:endParaRPr lang="vi-VN" sz="1100"/>
            </a:p>
          </xdr:txBody>
        </xdr:sp>
      </mc:Fallback>
    </mc:AlternateContent>
    <xdr:clientData/>
  </xdr:oneCellAnchor>
  <xdr:oneCellAnchor>
    <xdr:from>
      <xdr:col>0</xdr:col>
      <xdr:colOff>495300</xdr:colOff>
      <xdr:row>126</xdr:row>
      <xdr:rowOff>19050</xdr:rowOff>
    </xdr:from>
    <xdr:ext cx="2318520" cy="339965"/>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7DA7DDE-483A-4A1B-89C5-9408813A7DC8}"/>
                </a:ext>
              </a:extLst>
            </xdr:cNvPr>
            <xdr:cNvSpPr txBox="1"/>
          </xdr:nvSpPr>
          <xdr:spPr>
            <a:xfrm>
              <a:off x="495300" y="22860000"/>
              <a:ext cx="2318520" cy="339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vi-VN" sz="1100" i="1">
                            <a:solidFill>
                              <a:schemeClr val="tx1"/>
                            </a:solidFill>
                            <a:effectLst/>
                            <a:latin typeface="Cambria Math" panose="02040503050406030204" pitchFamily="18" charset="0"/>
                            <a:ea typeface="+mn-ea"/>
                            <a:cs typeface="+mn-cs"/>
                          </a:rPr>
                        </m:ctrlPr>
                      </m:accPr>
                      <m:e>
                        <m:r>
                          <a:rPr lang="vi-VN" sz="1100" i="1">
                            <a:solidFill>
                              <a:schemeClr val="tx1"/>
                            </a:solidFill>
                            <a:effectLst/>
                            <a:latin typeface="Cambria Math" panose="02040503050406030204" pitchFamily="18" charset="0"/>
                            <a:ea typeface="+mn-ea"/>
                            <a:cs typeface="+mn-cs"/>
                          </a:rPr>
                          <m:t>𝑥</m:t>
                        </m:r>
                      </m:e>
                    </m:acc>
                    <m:r>
                      <a:rPr lang="vi-VN" sz="1200" i="0">
                        <a:latin typeface="Cambria Math" panose="02040503050406030204" pitchFamily="18" charset="0"/>
                      </a:rPr>
                      <m:t>−</m:t>
                    </m:r>
                    <m:sSubSup>
                      <m:sSubSupPr>
                        <m:ctrlPr>
                          <a:rPr lang="vi-VN" sz="1200" i="1">
                            <a:solidFill>
                              <a:srgbClr val="836967"/>
                            </a:solidFill>
                            <a:latin typeface="Cambria Math" panose="02040503050406030204" pitchFamily="18" charset="0"/>
                          </a:rPr>
                        </m:ctrlPr>
                      </m:sSubSupPr>
                      <m:e>
                        <m:r>
                          <a:rPr lang="vi-VN" sz="1200" i="1">
                            <a:latin typeface="Cambria Math" panose="02040503050406030204" pitchFamily="18" charset="0"/>
                          </a:rPr>
                          <m:t>𝑡</m:t>
                        </m:r>
                      </m:e>
                      <m:sub>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𝛼</m:t>
                            </m:r>
                          </m:num>
                          <m:den>
                            <m:r>
                              <a:rPr lang="vi-VN" sz="1200" i="0">
                                <a:latin typeface="Cambria Math" panose="02040503050406030204" pitchFamily="18" charset="0"/>
                              </a:rPr>
                              <m:t>2</m:t>
                            </m:r>
                          </m:den>
                        </m:f>
                      </m:sub>
                      <m:sup>
                        <m:r>
                          <a:rPr lang="vi-VN" sz="1200" i="1">
                            <a:latin typeface="Cambria Math" panose="02040503050406030204" pitchFamily="18" charset="0"/>
                          </a:rPr>
                          <m:t>𝑛</m:t>
                        </m:r>
                        <m:r>
                          <a:rPr lang="vi-VN" sz="1200" i="0">
                            <a:latin typeface="Cambria Math" panose="02040503050406030204" pitchFamily="18" charset="0"/>
                          </a:rPr>
                          <m:t>−1</m:t>
                        </m:r>
                      </m:sup>
                    </m:sSubSup>
                    <m:r>
                      <a:rPr lang="vi-VN" sz="1200" i="0">
                        <a:latin typeface="Cambria Math" panose="02040503050406030204" pitchFamily="18" charset="0"/>
                      </a:rPr>
                      <m:t>∗</m:t>
                    </m:r>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𝑠</m:t>
                        </m:r>
                      </m:num>
                      <m:den>
                        <m:rad>
                          <m:radPr>
                            <m:degHide m:val="on"/>
                            <m:ctrlPr>
                              <a:rPr lang="vi-VN" sz="1200" i="1">
                                <a:solidFill>
                                  <a:srgbClr val="836967"/>
                                </a:solidFill>
                                <a:latin typeface="Cambria Math" panose="02040503050406030204" pitchFamily="18" charset="0"/>
                              </a:rPr>
                            </m:ctrlPr>
                          </m:radPr>
                          <m:deg/>
                          <m:e>
                            <m:r>
                              <a:rPr lang="vi-VN" sz="1200" i="1">
                                <a:latin typeface="Cambria Math" panose="02040503050406030204" pitchFamily="18" charset="0"/>
                              </a:rPr>
                              <m:t>𝑛</m:t>
                            </m:r>
                          </m:e>
                        </m:rad>
                      </m:den>
                    </m:f>
                    <m:r>
                      <a:rPr lang="vi-VN" sz="1200" i="0">
                        <a:latin typeface="Cambria Math" panose="02040503050406030204" pitchFamily="18" charset="0"/>
                      </a:rPr>
                      <m:t>&lt;</m:t>
                    </m:r>
                    <m:r>
                      <a:rPr lang="vi-VN" sz="1200" i="1">
                        <a:latin typeface="Cambria Math" panose="02040503050406030204" pitchFamily="18" charset="0"/>
                      </a:rPr>
                      <m:t>𝜇</m:t>
                    </m:r>
                    <m:r>
                      <a:rPr lang="vi-VN" sz="1200" i="0">
                        <a:latin typeface="Cambria Math" panose="02040503050406030204" pitchFamily="18" charset="0"/>
                      </a:rPr>
                      <m:t>&lt;</m:t>
                    </m:r>
                    <m:acc>
                      <m:accPr>
                        <m:chr m:val="̅"/>
                        <m:ctrlPr>
                          <a:rPr lang="vi-VN" sz="1200" i="1">
                            <a:solidFill>
                              <a:srgbClr val="836967"/>
                            </a:solidFill>
                            <a:latin typeface="Cambria Math" panose="02040503050406030204" pitchFamily="18" charset="0"/>
                          </a:rPr>
                        </m:ctrlPr>
                      </m:accPr>
                      <m:e>
                        <m:r>
                          <a:rPr lang="vi-VN" sz="1200" i="1">
                            <a:latin typeface="Cambria Math" panose="02040503050406030204" pitchFamily="18" charset="0"/>
                          </a:rPr>
                          <m:t>𝑥</m:t>
                        </m:r>
                      </m:e>
                    </m:acc>
                    <m:r>
                      <a:rPr lang="vi-VN" sz="1200" i="0">
                        <a:latin typeface="Cambria Math" panose="02040503050406030204" pitchFamily="18" charset="0"/>
                      </a:rPr>
                      <m:t>+</m:t>
                    </m:r>
                    <m:sSubSup>
                      <m:sSubSupPr>
                        <m:ctrlPr>
                          <a:rPr lang="vi-VN" sz="1200" i="1">
                            <a:solidFill>
                              <a:srgbClr val="836967"/>
                            </a:solidFill>
                            <a:latin typeface="Cambria Math" panose="02040503050406030204" pitchFamily="18" charset="0"/>
                          </a:rPr>
                        </m:ctrlPr>
                      </m:sSubSupPr>
                      <m:e>
                        <m:r>
                          <a:rPr lang="vi-VN" sz="1200" i="1">
                            <a:latin typeface="Cambria Math" panose="02040503050406030204" pitchFamily="18" charset="0"/>
                          </a:rPr>
                          <m:t>𝑡</m:t>
                        </m:r>
                      </m:e>
                      <m:sub>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𝑎</m:t>
                            </m:r>
                          </m:num>
                          <m:den>
                            <m:r>
                              <a:rPr lang="vi-VN" sz="1200" i="0">
                                <a:latin typeface="Cambria Math" panose="02040503050406030204" pitchFamily="18" charset="0"/>
                              </a:rPr>
                              <m:t>2</m:t>
                            </m:r>
                          </m:den>
                        </m:f>
                      </m:sub>
                      <m:sup>
                        <m:r>
                          <a:rPr lang="vi-VN" sz="1200" i="1">
                            <a:latin typeface="Cambria Math" panose="02040503050406030204" pitchFamily="18" charset="0"/>
                          </a:rPr>
                          <m:t>𝑛</m:t>
                        </m:r>
                        <m:r>
                          <a:rPr lang="vi-VN" sz="1200" i="0">
                            <a:latin typeface="Cambria Math" panose="02040503050406030204" pitchFamily="18" charset="0"/>
                          </a:rPr>
                          <m:t>−1</m:t>
                        </m:r>
                      </m:sup>
                    </m:sSubSup>
                    <m:r>
                      <a:rPr lang="vi-VN" sz="1200" i="0">
                        <a:latin typeface="Cambria Math" panose="02040503050406030204" pitchFamily="18" charset="0"/>
                      </a:rPr>
                      <m:t>∗</m:t>
                    </m:r>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𝑠</m:t>
                        </m:r>
                      </m:num>
                      <m:den>
                        <m:rad>
                          <m:radPr>
                            <m:degHide m:val="on"/>
                            <m:ctrlPr>
                              <a:rPr lang="vi-VN" sz="1200" i="1">
                                <a:solidFill>
                                  <a:srgbClr val="836967"/>
                                </a:solidFill>
                                <a:latin typeface="Cambria Math" panose="02040503050406030204" pitchFamily="18" charset="0"/>
                              </a:rPr>
                            </m:ctrlPr>
                          </m:radPr>
                          <m:deg/>
                          <m:e>
                            <m:r>
                              <a:rPr lang="vi-VN" sz="1200" i="1">
                                <a:latin typeface="Cambria Math" panose="02040503050406030204" pitchFamily="18" charset="0"/>
                              </a:rPr>
                              <m:t>𝑛</m:t>
                            </m:r>
                          </m:e>
                        </m:rad>
                      </m:den>
                    </m:f>
                  </m:oMath>
                </m:oMathPara>
              </a14:m>
              <a:endParaRPr lang="vi-VN" sz="1200">
                <a:latin typeface="Times New Roman" panose="02020603050405020304" pitchFamily="18" charset="0"/>
                <a:cs typeface="Times New Roman" panose="02020603050405020304" pitchFamily="18" charset="0"/>
              </a:endParaRPr>
            </a:p>
          </xdr:txBody>
        </xdr:sp>
      </mc:Choice>
      <mc:Fallback xmlns="">
        <xdr:sp macro="" textlink="">
          <xdr:nvSpPr>
            <xdr:cNvPr id="11" name="TextBox 10">
              <a:extLst>
                <a:ext uri="{FF2B5EF4-FFF2-40B4-BE49-F238E27FC236}">
                  <a16:creationId xmlns:a16="http://schemas.microsoft.com/office/drawing/2014/main" id="{07DA7DDE-483A-4A1B-89C5-9408813A7DC8}"/>
                </a:ext>
              </a:extLst>
            </xdr:cNvPr>
            <xdr:cNvSpPr txBox="1"/>
          </xdr:nvSpPr>
          <xdr:spPr>
            <a:xfrm>
              <a:off x="495300" y="22860000"/>
              <a:ext cx="2318520" cy="339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vi-VN" sz="1100" i="0">
                  <a:solidFill>
                    <a:schemeClr val="tx1"/>
                  </a:solidFill>
                  <a:effectLst/>
                  <a:latin typeface="Cambria Math" panose="02040503050406030204" pitchFamily="18" charset="0"/>
                  <a:ea typeface="+mn-ea"/>
                  <a:cs typeface="+mn-cs"/>
                </a:rPr>
                <a:t>𝑥 ̅</a:t>
              </a:r>
              <a:r>
                <a:rPr lang="vi-VN" sz="1200" i="0">
                  <a:latin typeface="Cambria Math" panose="02040503050406030204" pitchFamily="18" charset="0"/>
                </a:rPr>
                <a:t>−𝑡</a:t>
              </a:r>
              <a:r>
                <a:rPr lang="vi-VN" sz="1200" i="0">
                  <a:solidFill>
                    <a:srgbClr val="836967"/>
                  </a:solidFill>
                  <a:latin typeface="Cambria Math" panose="02040503050406030204" pitchFamily="18" charset="0"/>
                </a:rPr>
                <a:t>_(</a:t>
              </a:r>
              <a:r>
                <a:rPr lang="vi-VN" sz="1200" i="0">
                  <a:latin typeface="Cambria Math" panose="02040503050406030204" pitchFamily="18" charset="0"/>
                </a:rPr>
                <a:t>𝛼</a:t>
              </a:r>
              <a:r>
                <a:rPr lang="vi-VN" sz="1200" i="0">
                  <a:solidFill>
                    <a:srgbClr val="836967"/>
                  </a:solidFill>
                  <a:latin typeface="Cambria Math" panose="02040503050406030204" pitchFamily="18" charset="0"/>
                </a:rPr>
                <a:t>/</a:t>
              </a:r>
              <a:r>
                <a:rPr lang="vi-VN" sz="1200" i="0">
                  <a:latin typeface="Cambria Math" panose="02040503050406030204" pitchFamily="18" charset="0"/>
                </a:rPr>
                <a:t>2</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𝑛−1</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∗𝑠</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𝑛&lt;𝜇&lt;𝑥</a:t>
              </a:r>
              <a:r>
                <a:rPr lang="vi-VN" sz="1200" i="0">
                  <a:solidFill>
                    <a:srgbClr val="836967"/>
                  </a:solidFill>
                  <a:latin typeface="Cambria Math" panose="02040503050406030204" pitchFamily="18" charset="0"/>
                </a:rPr>
                <a:t> ̅</a:t>
              </a:r>
              <a:r>
                <a:rPr lang="vi-VN" sz="1200" i="0">
                  <a:latin typeface="Cambria Math" panose="02040503050406030204" pitchFamily="18" charset="0"/>
                </a:rPr>
                <a:t>+𝑡</a:t>
              </a:r>
              <a:r>
                <a:rPr lang="vi-VN" sz="1200" i="0">
                  <a:solidFill>
                    <a:srgbClr val="836967"/>
                  </a:solidFill>
                  <a:latin typeface="Cambria Math" panose="02040503050406030204" pitchFamily="18" charset="0"/>
                </a:rPr>
                <a:t>_(</a:t>
              </a:r>
              <a:r>
                <a:rPr lang="vi-VN" sz="1200" i="0">
                  <a:latin typeface="Cambria Math" panose="02040503050406030204" pitchFamily="18" charset="0"/>
                </a:rPr>
                <a:t>𝑎</a:t>
              </a:r>
              <a:r>
                <a:rPr lang="vi-VN" sz="1200" i="0">
                  <a:solidFill>
                    <a:srgbClr val="836967"/>
                  </a:solidFill>
                  <a:latin typeface="Cambria Math" panose="02040503050406030204" pitchFamily="18" charset="0"/>
                </a:rPr>
                <a:t>/</a:t>
              </a:r>
              <a:r>
                <a:rPr lang="vi-VN" sz="1200" i="0">
                  <a:latin typeface="Cambria Math" panose="02040503050406030204" pitchFamily="18" charset="0"/>
                </a:rPr>
                <a:t>2</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𝑛−1</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∗𝑠</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a:t>
              </a:r>
              <a:endParaRPr lang="vi-VN" sz="12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571500</xdr:colOff>
      <xdr:row>128</xdr:row>
      <xdr:rowOff>171450</xdr:rowOff>
    </xdr:from>
    <xdr:ext cx="521810" cy="21050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9D93640D-4E8E-43B1-81B9-706CE3D5F40F}"/>
                </a:ext>
              </a:extLst>
            </xdr:cNvPr>
            <xdr:cNvSpPr txBox="1"/>
          </xdr:nvSpPr>
          <xdr:spPr>
            <a:xfrm>
              <a:off x="1428750" y="23412450"/>
              <a:ext cx="52181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vi-VN" sz="1400" i="0">
                        <a:solidFill>
                          <a:schemeClr val="tx1"/>
                        </a:solidFill>
                        <a:effectLst/>
                        <a:latin typeface="Cambria Math" panose="02040503050406030204" pitchFamily="18" charset="0"/>
                        <a:ea typeface="+mn-ea"/>
                        <a:cs typeface="+mn-cs"/>
                      </a:rPr>
                      <m:t>&lt;</m:t>
                    </m:r>
                    <m:r>
                      <a:rPr lang="vi-VN" sz="1400" i="1">
                        <a:solidFill>
                          <a:schemeClr val="tx1"/>
                        </a:solidFill>
                        <a:effectLst/>
                        <a:latin typeface="Cambria Math" panose="02040503050406030204" pitchFamily="18" charset="0"/>
                        <a:ea typeface="+mn-ea"/>
                        <a:cs typeface="+mn-cs"/>
                      </a:rPr>
                      <m:t>𝜇</m:t>
                    </m:r>
                    <m:r>
                      <a:rPr lang="vi-VN" sz="1400" i="0">
                        <a:solidFill>
                          <a:schemeClr val="tx1"/>
                        </a:solidFill>
                        <a:effectLst/>
                        <a:latin typeface="Cambria Math" panose="02040503050406030204" pitchFamily="18" charset="0"/>
                        <a:ea typeface="+mn-ea"/>
                        <a:cs typeface="+mn-cs"/>
                      </a:rPr>
                      <m:t>&lt;</m:t>
                    </m:r>
                  </m:oMath>
                </m:oMathPara>
              </a14:m>
              <a:endParaRPr lang="vi-VN" sz="1100"/>
            </a:p>
          </xdr:txBody>
        </xdr:sp>
      </mc:Choice>
      <mc:Fallback xmlns="">
        <xdr:sp macro="" textlink="">
          <xdr:nvSpPr>
            <xdr:cNvPr id="12" name="TextBox 11">
              <a:extLst>
                <a:ext uri="{FF2B5EF4-FFF2-40B4-BE49-F238E27FC236}">
                  <a16:creationId xmlns:a16="http://schemas.microsoft.com/office/drawing/2014/main" id="{9D93640D-4E8E-43B1-81B9-706CE3D5F40F}"/>
                </a:ext>
              </a:extLst>
            </xdr:cNvPr>
            <xdr:cNvSpPr txBox="1"/>
          </xdr:nvSpPr>
          <xdr:spPr>
            <a:xfrm>
              <a:off x="1428750" y="23412450"/>
              <a:ext cx="52181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vi-VN" sz="1400" i="0">
                  <a:solidFill>
                    <a:schemeClr val="tx1"/>
                  </a:solidFill>
                  <a:effectLst/>
                  <a:latin typeface="Cambria Math" panose="02040503050406030204" pitchFamily="18" charset="0"/>
                  <a:ea typeface="+mn-ea"/>
                  <a:cs typeface="+mn-cs"/>
                </a:rPr>
                <a:t>&lt;𝜇&lt;</a:t>
              </a:r>
              <a:endParaRPr lang="vi-VN" sz="1100"/>
            </a:p>
          </xdr:txBody>
        </xdr:sp>
      </mc:Fallback>
    </mc:AlternateContent>
    <xdr:clientData/>
  </xdr:oneCellAnchor>
  <xdr:oneCellAnchor>
    <xdr:from>
      <xdr:col>0</xdr:col>
      <xdr:colOff>476249</xdr:colOff>
      <xdr:row>110</xdr:row>
      <xdr:rowOff>133350</xdr:rowOff>
    </xdr:from>
    <xdr:ext cx="1362076" cy="199798"/>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6533954A-3E07-4D39-A187-5437F2E3B645}"/>
                </a:ext>
              </a:extLst>
            </xdr:cNvPr>
            <xdr:cNvSpPr txBox="1"/>
          </xdr:nvSpPr>
          <xdr:spPr>
            <a:xfrm>
              <a:off x="476249" y="22174200"/>
              <a:ext cx="1362076" cy="1997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vi-VN" sz="1200" i="1">
                          <a:solidFill>
                            <a:schemeClr val="tx1"/>
                          </a:solidFill>
                          <a:effectLst/>
                          <a:latin typeface="Cambria Math" panose="02040503050406030204" pitchFamily="18" charset="0"/>
                          <a:ea typeface="+mn-ea"/>
                          <a:cs typeface="+mn-cs"/>
                        </a:rPr>
                      </m:ctrlPr>
                    </m:sSubSupPr>
                    <m:e>
                      <m:r>
                        <a:rPr lang="vi-VN" sz="1200" i="1">
                          <a:solidFill>
                            <a:schemeClr val="tx1"/>
                          </a:solidFill>
                          <a:effectLst/>
                          <a:latin typeface="Cambria Math" panose="02040503050406030204" pitchFamily="18" charset="0"/>
                          <a:ea typeface="+mn-ea"/>
                          <a:cs typeface="+mn-cs"/>
                        </a:rPr>
                        <m:t>𝑡</m:t>
                      </m:r>
                    </m:e>
                    <m:sub>
                      <m:r>
                        <a:rPr lang="en-US" sz="1200" b="0" i="1">
                          <a:solidFill>
                            <a:schemeClr val="tx1"/>
                          </a:solidFill>
                          <a:effectLst/>
                          <a:latin typeface="Cambria Math" panose="02040503050406030204" pitchFamily="18" charset="0"/>
                          <a:ea typeface="+mn-ea"/>
                          <a:cs typeface="+mn-cs"/>
                        </a:rPr>
                        <m:t>0.05</m:t>
                      </m:r>
                    </m:sub>
                    <m:sup>
                      <m:r>
                        <a:rPr lang="en-US" sz="1200" b="0" i="1">
                          <a:solidFill>
                            <a:schemeClr val="tx1"/>
                          </a:solidFill>
                          <a:effectLst/>
                          <a:latin typeface="Cambria Math" panose="02040503050406030204" pitchFamily="18" charset="0"/>
                          <a:ea typeface="+mn-ea"/>
                          <a:cs typeface="+mn-cs"/>
                        </a:rPr>
                        <m:t>4</m:t>
                      </m:r>
                    </m:sup>
                  </m:sSubSup>
                </m:oMath>
              </a14:m>
              <a:r>
                <a:rPr lang="en-US" sz="1200">
                  <a:solidFill>
                    <a:schemeClr val="tx1"/>
                  </a:solidFill>
                  <a:effectLst/>
                  <a:latin typeface="Times New Roman" panose="02020603050405020304" pitchFamily="18" charset="0"/>
                  <a:ea typeface="+mn-ea"/>
                  <a:cs typeface="Times New Roman" panose="02020603050405020304" pitchFamily="18" charset="0"/>
                </a:rPr>
                <a:t>=2.1318</a:t>
              </a:r>
              <a:endParaRPr lang="vi-VN" sz="1400">
                <a:latin typeface="Times New Roman" panose="02020603050405020304" pitchFamily="18" charset="0"/>
                <a:cs typeface="Times New Roman" panose="02020603050405020304" pitchFamily="18" charset="0"/>
              </a:endParaRPr>
            </a:p>
          </xdr:txBody>
        </xdr:sp>
      </mc:Choice>
      <mc:Fallback xmlns="">
        <xdr:sp macro="" textlink="">
          <xdr:nvSpPr>
            <xdr:cNvPr id="13" name="TextBox 12">
              <a:extLst>
                <a:ext uri="{FF2B5EF4-FFF2-40B4-BE49-F238E27FC236}">
                  <a16:creationId xmlns:a16="http://schemas.microsoft.com/office/drawing/2014/main" id="{6533954A-3E07-4D39-A187-5437F2E3B645}"/>
                </a:ext>
              </a:extLst>
            </xdr:cNvPr>
            <xdr:cNvSpPr txBox="1"/>
          </xdr:nvSpPr>
          <xdr:spPr>
            <a:xfrm>
              <a:off x="476249" y="22174200"/>
              <a:ext cx="1362076" cy="1997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vi-VN" sz="1200" i="0">
                  <a:solidFill>
                    <a:schemeClr val="tx1"/>
                  </a:solidFill>
                  <a:effectLst/>
                  <a:latin typeface="+mn-lt"/>
                  <a:ea typeface="+mn-ea"/>
                  <a:cs typeface="+mn-cs"/>
                </a:rPr>
                <a:t>𝑡_</a:t>
              </a:r>
              <a:r>
                <a:rPr lang="en-US" sz="1200" b="0" i="0">
                  <a:solidFill>
                    <a:schemeClr val="tx1"/>
                  </a:solidFill>
                  <a:effectLst/>
                  <a:latin typeface="+mn-lt"/>
                  <a:ea typeface="+mn-ea"/>
                  <a:cs typeface="+mn-cs"/>
                </a:rPr>
                <a:t>0.05^4</a:t>
              </a:r>
              <a:r>
                <a:rPr lang="en-US" sz="1200">
                  <a:solidFill>
                    <a:schemeClr val="tx1"/>
                  </a:solidFill>
                  <a:effectLst/>
                  <a:latin typeface="Times New Roman" panose="02020603050405020304" pitchFamily="18" charset="0"/>
                  <a:ea typeface="+mn-ea"/>
                  <a:cs typeface="Times New Roman" panose="02020603050405020304" pitchFamily="18" charset="0"/>
                </a:rPr>
                <a:t>=2.1318</a:t>
              </a:r>
              <a:endParaRPr lang="vi-VN" sz="14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0</xdr:col>
      <xdr:colOff>381000</xdr:colOff>
      <xdr:row>114</xdr:row>
      <xdr:rowOff>104775</xdr:rowOff>
    </xdr:from>
    <xdr:ext cx="806439" cy="438133"/>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50BB54AA-6652-493E-8EF5-DF619B0DBB77}"/>
                </a:ext>
              </a:extLst>
            </xdr:cNvPr>
            <xdr:cNvSpPr txBox="1"/>
          </xdr:nvSpPr>
          <xdr:spPr>
            <a:xfrm>
              <a:off x="381000" y="22945725"/>
              <a:ext cx="806439" cy="438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vi-VN" sz="1400" i="1">
                        <a:latin typeface="Cambria Math" panose="02040503050406030204" pitchFamily="18" charset="0"/>
                      </a:rPr>
                      <m:t>𝑧</m:t>
                    </m:r>
                    <m:r>
                      <a:rPr lang="vi-VN" sz="1400" i="0">
                        <a:latin typeface="Cambria Math" panose="02040503050406030204" pitchFamily="18" charset="0"/>
                      </a:rPr>
                      <m:t>=</m:t>
                    </m:r>
                    <m:f>
                      <m:fPr>
                        <m:ctrlPr>
                          <a:rPr lang="vi-VN" sz="1400" i="1">
                            <a:solidFill>
                              <a:srgbClr val="836967"/>
                            </a:solidFill>
                            <a:latin typeface="Cambria Math" panose="02040503050406030204" pitchFamily="18" charset="0"/>
                          </a:rPr>
                        </m:ctrlPr>
                      </m:fPr>
                      <m:num>
                        <m:acc>
                          <m:accPr>
                            <m:chr m:val="̅"/>
                            <m:ctrlPr>
                              <a:rPr lang="vi-VN" sz="1400" i="1">
                                <a:solidFill>
                                  <a:srgbClr val="836967"/>
                                </a:solidFill>
                                <a:latin typeface="Cambria Math" panose="02040503050406030204" pitchFamily="18" charset="0"/>
                              </a:rPr>
                            </m:ctrlPr>
                          </m:accPr>
                          <m:e>
                            <m:r>
                              <a:rPr lang="vi-VN" sz="1400" i="1">
                                <a:latin typeface="Cambria Math" panose="02040503050406030204" pitchFamily="18" charset="0"/>
                              </a:rPr>
                              <m:t>𝑥</m:t>
                            </m:r>
                          </m:e>
                        </m:acc>
                        <m:r>
                          <a:rPr lang="vi-VN" sz="1400" i="0">
                            <a:latin typeface="Cambria Math" panose="02040503050406030204" pitchFamily="18" charset="0"/>
                          </a:rPr>
                          <m:t>−</m:t>
                        </m:r>
                        <m:r>
                          <a:rPr lang="vi-VN" sz="1400" i="1">
                            <a:latin typeface="Cambria Math" panose="02040503050406030204" pitchFamily="18" charset="0"/>
                          </a:rPr>
                          <m:t>𝜇</m:t>
                        </m:r>
                      </m:num>
                      <m:den>
                        <m:f>
                          <m:fPr>
                            <m:type m:val="lin"/>
                            <m:ctrlPr>
                              <a:rPr lang="vi-VN" sz="1400" i="1">
                                <a:latin typeface="Cambria Math" panose="02040503050406030204" pitchFamily="18" charset="0"/>
                              </a:rPr>
                            </m:ctrlPr>
                          </m:fPr>
                          <m:num>
                            <m:r>
                              <a:rPr lang="vi-VN" sz="1400" i="1">
                                <a:latin typeface="Cambria Math" panose="02040503050406030204" pitchFamily="18" charset="0"/>
                              </a:rPr>
                              <m:t>𝜎</m:t>
                            </m:r>
                          </m:num>
                          <m:den>
                            <m:rad>
                              <m:radPr>
                                <m:degHide m:val="on"/>
                                <m:ctrlPr>
                                  <a:rPr lang="vi-VN" sz="1400" i="1">
                                    <a:solidFill>
                                      <a:srgbClr val="836967"/>
                                    </a:solidFill>
                                    <a:latin typeface="Cambria Math" panose="02040503050406030204" pitchFamily="18" charset="0"/>
                                  </a:rPr>
                                </m:ctrlPr>
                              </m:radPr>
                              <m:deg/>
                              <m:e>
                                <m:r>
                                  <a:rPr lang="vi-VN" sz="1400" i="1">
                                    <a:latin typeface="Cambria Math" panose="02040503050406030204" pitchFamily="18" charset="0"/>
                                  </a:rPr>
                                  <m:t>𝑛</m:t>
                                </m:r>
                              </m:e>
                            </m:rad>
                          </m:den>
                        </m:f>
                      </m:den>
                    </m:f>
                  </m:oMath>
                </m:oMathPara>
              </a14:m>
              <a:endParaRPr lang="vi-VN" sz="1100"/>
            </a:p>
          </xdr:txBody>
        </xdr:sp>
      </mc:Choice>
      <mc:Fallback xmlns="">
        <xdr:sp macro="" textlink="">
          <xdr:nvSpPr>
            <xdr:cNvPr id="14" name="TextBox 13">
              <a:extLst>
                <a:ext uri="{FF2B5EF4-FFF2-40B4-BE49-F238E27FC236}">
                  <a16:creationId xmlns:a16="http://schemas.microsoft.com/office/drawing/2014/main" id="{50BB54AA-6652-493E-8EF5-DF619B0DBB77}"/>
                </a:ext>
              </a:extLst>
            </xdr:cNvPr>
            <xdr:cNvSpPr txBox="1"/>
          </xdr:nvSpPr>
          <xdr:spPr>
            <a:xfrm>
              <a:off x="381000" y="22945725"/>
              <a:ext cx="806439" cy="438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vi-VN" sz="1400" i="0">
                  <a:latin typeface="Cambria Math" panose="02040503050406030204" pitchFamily="18" charset="0"/>
                </a:rPr>
                <a:t>𝑧=</a:t>
              </a:r>
              <a:r>
                <a:rPr lang="vi-VN" sz="1400" i="0">
                  <a:solidFill>
                    <a:srgbClr val="836967"/>
                  </a:solidFill>
                  <a:latin typeface="Cambria Math" panose="02040503050406030204" pitchFamily="18" charset="0"/>
                </a:rPr>
                <a:t>(</a:t>
              </a:r>
              <a:r>
                <a:rPr lang="vi-VN" sz="1400" i="0">
                  <a:latin typeface="Cambria Math" panose="02040503050406030204" pitchFamily="18" charset="0"/>
                </a:rPr>
                <a:t>𝑥</a:t>
              </a:r>
              <a:r>
                <a:rPr lang="vi-VN" sz="1400" i="0">
                  <a:solidFill>
                    <a:srgbClr val="836967"/>
                  </a:solidFill>
                  <a:latin typeface="Cambria Math" panose="02040503050406030204" pitchFamily="18" charset="0"/>
                </a:rPr>
                <a:t> ̅</a:t>
              </a:r>
              <a:r>
                <a:rPr lang="vi-VN" sz="1400" i="0">
                  <a:latin typeface="Cambria Math" panose="02040503050406030204" pitchFamily="18" charset="0"/>
                </a:rPr>
                <a:t>−𝜇</a:t>
              </a:r>
              <a:r>
                <a:rPr lang="vi-VN" sz="1400" i="0">
                  <a:solidFill>
                    <a:srgbClr val="836967"/>
                  </a:solidFill>
                  <a:latin typeface="Cambria Math" panose="02040503050406030204" pitchFamily="18" charset="0"/>
                </a:rPr>
                <a:t>)/(</a:t>
              </a:r>
              <a:r>
                <a:rPr lang="vi-VN" sz="1400" i="0">
                  <a:latin typeface="Cambria Math" panose="02040503050406030204" pitchFamily="18" charset="0"/>
                </a:rPr>
                <a:t>𝜎∕</a:t>
              </a:r>
              <a:r>
                <a:rPr lang="vi-VN" sz="1400" i="0">
                  <a:solidFill>
                    <a:srgbClr val="836967"/>
                  </a:solidFill>
                  <a:latin typeface="Cambria Math" panose="02040503050406030204" pitchFamily="18" charset="0"/>
                </a:rPr>
                <a:t>√</a:t>
              </a:r>
              <a:r>
                <a:rPr lang="vi-VN" sz="1400" i="0">
                  <a:latin typeface="Cambria Math" panose="02040503050406030204" pitchFamily="18" charset="0"/>
                </a:rPr>
                <a:t>𝑛</a:t>
              </a:r>
              <a:r>
                <a:rPr lang="vi-VN" sz="1400" i="0">
                  <a:solidFill>
                    <a:srgbClr val="836967"/>
                  </a:solidFill>
                  <a:latin typeface="Cambria Math" panose="02040503050406030204" pitchFamily="18" charset="0"/>
                </a:rPr>
                <a:t>)</a:t>
              </a:r>
              <a:endParaRPr lang="vi-VN" sz="1100"/>
            </a:p>
          </xdr:txBody>
        </xdr:sp>
      </mc:Fallback>
    </mc:AlternateContent>
    <xdr:clientData/>
  </xdr:oneCellAnchor>
  <xdr:twoCellAnchor>
    <xdr:from>
      <xdr:col>7</xdr:col>
      <xdr:colOff>180975</xdr:colOff>
      <xdr:row>172</xdr:row>
      <xdr:rowOff>180975</xdr:rowOff>
    </xdr:from>
    <xdr:to>
      <xdr:col>13</xdr:col>
      <xdr:colOff>238125</xdr:colOff>
      <xdr:row>188</xdr:row>
      <xdr:rowOff>123825</xdr:rowOff>
    </xdr:to>
    <xdr:graphicFrame macro="">
      <xdr:nvGraphicFramePr>
        <xdr:cNvPr id="15" name="Chart 14">
          <a:extLst>
            <a:ext uri="{FF2B5EF4-FFF2-40B4-BE49-F238E27FC236}">
              <a16:creationId xmlns:a16="http://schemas.microsoft.com/office/drawing/2014/main" id="{D891CCAC-2FD8-4764-8637-3E2750249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171990</xdr:colOff>
      <xdr:row>188</xdr:row>
      <xdr:rowOff>134937</xdr:rowOff>
    </xdr:from>
    <xdr:ext cx="1628235" cy="627064"/>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C92CF0B-58BF-4381-B8FA-D8856AC5DFF6}"/>
                </a:ext>
              </a:extLst>
            </xdr:cNvPr>
            <xdr:cNvSpPr txBox="1"/>
          </xdr:nvSpPr>
          <xdr:spPr>
            <a:xfrm>
              <a:off x="171990" y="35377437"/>
              <a:ext cx="1628235" cy="627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600" b="0" i="1">
                      <a:latin typeface="Cambria Math" panose="02040503050406030204" pitchFamily="18" charset="0"/>
                    </a:rPr>
                    <m:t>𝑌</m:t>
                  </m:r>
                  <m:r>
                    <a:rPr lang="vi-VN" sz="1600" i="1">
                      <a:latin typeface="Cambria Math" panose="02040503050406030204" pitchFamily="18" charset="0"/>
                    </a:rPr>
                    <m:t>=</m:t>
                  </m:r>
                  <m:f>
                    <m:fPr>
                      <m:ctrlPr>
                        <a:rPr lang="vi-VN" sz="1600" i="1">
                          <a:latin typeface="Cambria Math" panose="02040503050406030204" pitchFamily="18" charset="0"/>
                        </a:rPr>
                      </m:ctrlPr>
                    </m:fPr>
                    <m:num>
                      <m:r>
                        <a:rPr lang="en-US" sz="1600" b="0" i="1">
                          <a:latin typeface="Cambria Math" panose="02040503050406030204" pitchFamily="18" charset="0"/>
                        </a:rPr>
                        <m:t>3447</m:t>
                      </m:r>
                    </m:num>
                    <m:den>
                      <m:r>
                        <a:rPr lang="en-US" sz="1600" b="0" i="1">
                          <a:latin typeface="Cambria Math" panose="02040503050406030204" pitchFamily="18" charset="0"/>
                        </a:rPr>
                        <m:t>27800</m:t>
                      </m:r>
                    </m:den>
                  </m:f>
                </m:oMath>
              </a14:m>
              <a:r>
                <a:rPr lang="en-US" sz="1600"/>
                <a:t>+</a:t>
              </a:r>
              <a14:m>
                <m:oMath xmlns:m="http://schemas.openxmlformats.org/officeDocument/2006/math">
                  <m:f>
                    <m:fPr>
                      <m:ctrlPr>
                        <a:rPr lang="vi-VN" sz="1600" i="1">
                          <a:solidFill>
                            <a:schemeClr val="tx1"/>
                          </a:solidFill>
                          <a:effectLst/>
                          <a:latin typeface="Cambria Math" panose="02040503050406030204" pitchFamily="18" charset="0"/>
                          <a:ea typeface="+mn-ea"/>
                          <a:cs typeface="+mn-cs"/>
                        </a:rPr>
                      </m:ctrlPr>
                    </m:fPr>
                    <m:num>
                      <m:r>
                        <a:rPr lang="en-US" sz="1600" b="0" i="1">
                          <a:solidFill>
                            <a:schemeClr val="tx1"/>
                          </a:solidFill>
                          <a:effectLst/>
                          <a:latin typeface="Cambria Math" panose="02040503050406030204" pitchFamily="18" charset="0"/>
                          <a:ea typeface="+mn-ea"/>
                          <a:cs typeface="+mn-cs"/>
                        </a:rPr>
                        <m:t>1</m:t>
                      </m:r>
                    </m:num>
                    <m:den>
                      <m:r>
                        <a:rPr lang="en-US" sz="1600" b="0" i="1">
                          <a:solidFill>
                            <a:schemeClr val="tx1"/>
                          </a:solidFill>
                          <a:effectLst/>
                          <a:latin typeface="Cambria Math" panose="02040503050406030204" pitchFamily="18" charset="0"/>
                          <a:ea typeface="+mn-ea"/>
                          <a:cs typeface="+mn-cs"/>
                        </a:rPr>
                        <m:t>834</m:t>
                      </m:r>
                    </m:den>
                  </m:f>
                  <m:r>
                    <a:rPr lang="en-US" sz="1600" b="0" i="1">
                      <a:solidFill>
                        <a:schemeClr val="tx1"/>
                      </a:solidFill>
                      <a:effectLst/>
                      <a:latin typeface="Cambria Math" panose="02040503050406030204" pitchFamily="18" charset="0"/>
                      <a:ea typeface="+mn-ea"/>
                      <a:cs typeface="+mn-cs"/>
                    </a:rPr>
                    <m:t>𝑥</m:t>
                  </m:r>
                </m:oMath>
              </a14:m>
              <a:endParaRPr lang="vi-VN" sz="1600"/>
            </a:p>
          </xdr:txBody>
        </xdr:sp>
      </mc:Choice>
      <mc:Fallback xmlns="">
        <xdr:sp macro="" textlink="">
          <xdr:nvSpPr>
            <xdr:cNvPr id="16" name="TextBox 15">
              <a:extLst>
                <a:ext uri="{FF2B5EF4-FFF2-40B4-BE49-F238E27FC236}">
                  <a16:creationId xmlns:a16="http://schemas.microsoft.com/office/drawing/2014/main" id="{EC92CF0B-58BF-4381-B8FA-D8856AC5DFF6}"/>
                </a:ext>
              </a:extLst>
            </xdr:cNvPr>
            <xdr:cNvSpPr txBox="1"/>
          </xdr:nvSpPr>
          <xdr:spPr>
            <a:xfrm>
              <a:off x="171990" y="35377437"/>
              <a:ext cx="1628235" cy="627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600" b="0" i="0">
                  <a:latin typeface="Cambria Math" panose="02040503050406030204" pitchFamily="18" charset="0"/>
                </a:rPr>
                <a:t>𝑌</a:t>
              </a:r>
              <a:r>
                <a:rPr lang="vi-VN" sz="1600" i="0">
                  <a:latin typeface="Cambria Math" panose="02040503050406030204" pitchFamily="18" charset="0"/>
                </a:rPr>
                <a:t>=</a:t>
              </a:r>
              <a:r>
                <a:rPr lang="en-US" sz="1600" b="0" i="0">
                  <a:latin typeface="Cambria Math" panose="02040503050406030204" pitchFamily="18" charset="0"/>
                </a:rPr>
                <a:t>3447</a:t>
              </a:r>
              <a:r>
                <a:rPr lang="vi-VN" sz="1600" b="0" i="0">
                  <a:latin typeface="Cambria Math" panose="02040503050406030204" pitchFamily="18" charset="0"/>
                </a:rPr>
                <a:t>/</a:t>
              </a:r>
              <a:r>
                <a:rPr lang="en-US" sz="1600" b="0" i="0">
                  <a:latin typeface="Cambria Math" panose="02040503050406030204" pitchFamily="18" charset="0"/>
                </a:rPr>
                <a:t>27800</a:t>
              </a:r>
              <a:r>
                <a:rPr lang="en-US" sz="1600"/>
                <a:t>+</a:t>
              </a:r>
              <a:r>
                <a:rPr lang="en-US" sz="1600" b="0" i="0">
                  <a:solidFill>
                    <a:schemeClr val="tx1"/>
                  </a:solidFill>
                  <a:effectLst/>
                  <a:latin typeface="Cambria Math" panose="02040503050406030204" pitchFamily="18" charset="0"/>
                  <a:ea typeface="+mn-ea"/>
                  <a:cs typeface="+mn-cs"/>
                </a:rPr>
                <a:t>1</a:t>
              </a:r>
              <a:r>
                <a:rPr lang="vi-VN" sz="1600" b="0" i="0">
                  <a:solidFill>
                    <a:schemeClr val="tx1"/>
                  </a:solidFill>
                  <a:effectLst/>
                  <a:latin typeface="Cambria Math" panose="02040503050406030204" pitchFamily="18" charset="0"/>
                  <a:ea typeface="+mn-ea"/>
                  <a:cs typeface="+mn-cs"/>
                </a:rPr>
                <a:t>/</a:t>
              </a:r>
              <a:r>
                <a:rPr lang="en-US" sz="1600" b="0" i="0">
                  <a:solidFill>
                    <a:schemeClr val="tx1"/>
                  </a:solidFill>
                  <a:effectLst/>
                  <a:latin typeface="Cambria Math" panose="02040503050406030204" pitchFamily="18" charset="0"/>
                  <a:ea typeface="+mn-ea"/>
                  <a:cs typeface="+mn-cs"/>
                </a:rPr>
                <a:t>834 𝑥</a:t>
              </a:r>
              <a:endParaRPr lang="vi-VN" sz="1600"/>
            </a:p>
          </xdr:txBody>
        </xdr:sp>
      </mc:Fallback>
    </mc:AlternateContent>
    <xdr:clientData/>
  </xdr:oneCellAnchor>
  <xdr:oneCellAnchor>
    <xdr:from>
      <xdr:col>0</xdr:col>
      <xdr:colOff>257175</xdr:colOff>
      <xdr:row>152</xdr:row>
      <xdr:rowOff>133350</xdr:rowOff>
    </xdr:from>
    <xdr:ext cx="1962150" cy="54591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B6A55901-6AC7-4BF8-8515-6B678D36684B}"/>
                </a:ext>
              </a:extLst>
            </xdr:cNvPr>
            <xdr:cNvSpPr txBox="1"/>
          </xdr:nvSpPr>
          <xdr:spPr>
            <a:xfrm>
              <a:off x="257175" y="28174950"/>
              <a:ext cx="1962150" cy="545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vi-VN" sz="1200" i="1">
                        <a:latin typeface="Cambria Math" panose="02040503050406030204" pitchFamily="18" charset="0"/>
                      </a:rPr>
                      <m:t>𝑧</m:t>
                    </m:r>
                    <m:r>
                      <a:rPr lang="vi-VN" sz="1200" i="0">
                        <a:latin typeface="Cambria Math" panose="02040503050406030204" pitchFamily="18" charset="0"/>
                      </a:rPr>
                      <m:t>=</m:t>
                    </m:r>
                    <m:f>
                      <m:fPr>
                        <m:ctrlPr>
                          <a:rPr lang="vi-VN" sz="1200" i="1">
                            <a:solidFill>
                              <a:srgbClr val="836967"/>
                            </a:solidFill>
                            <a:latin typeface="Cambria Math" panose="02040503050406030204" pitchFamily="18" charset="0"/>
                          </a:rPr>
                        </m:ctrlPr>
                      </m:fPr>
                      <m:num>
                        <m:sSub>
                          <m:sSubPr>
                            <m:ctrlPr>
                              <a:rPr lang="vi-VN" sz="1200" i="1">
                                <a:solidFill>
                                  <a:srgbClr val="836967"/>
                                </a:solidFill>
                                <a:latin typeface="Cambria Math" panose="02040503050406030204" pitchFamily="18" charset="0"/>
                              </a:rPr>
                            </m:ctrlPr>
                          </m:sSubPr>
                          <m:e>
                            <m:r>
                              <a:rPr lang="vi-VN" sz="1200" i="1">
                                <a:latin typeface="Cambria Math" panose="02040503050406030204" pitchFamily="18" charset="0"/>
                              </a:rPr>
                              <m:t>𝑝</m:t>
                            </m:r>
                          </m:e>
                          <m:sub>
                            <m:r>
                              <a:rPr lang="vi-VN" sz="1200" i="1">
                                <a:latin typeface="Cambria Math" panose="02040503050406030204" pitchFamily="18" charset="0"/>
                              </a:rPr>
                              <m:t>𝑎</m:t>
                            </m:r>
                          </m:sub>
                        </m:sSub>
                        <m:r>
                          <a:rPr lang="vi-VN" sz="1200" i="0">
                            <a:latin typeface="Cambria Math" panose="02040503050406030204" pitchFamily="18" charset="0"/>
                          </a:rPr>
                          <m:t>−</m:t>
                        </m:r>
                        <m:sSub>
                          <m:sSubPr>
                            <m:ctrlPr>
                              <a:rPr lang="vi-VN" sz="1200" i="1">
                                <a:solidFill>
                                  <a:srgbClr val="836967"/>
                                </a:solidFill>
                                <a:latin typeface="Cambria Math" panose="02040503050406030204" pitchFamily="18" charset="0"/>
                              </a:rPr>
                            </m:ctrlPr>
                          </m:sSubPr>
                          <m:e>
                            <m:r>
                              <a:rPr lang="vi-VN" sz="1200" i="1">
                                <a:latin typeface="Cambria Math" panose="02040503050406030204" pitchFamily="18" charset="0"/>
                              </a:rPr>
                              <m:t>𝑝</m:t>
                            </m:r>
                          </m:e>
                          <m:sub>
                            <m:r>
                              <a:rPr lang="vi-VN" sz="1200" i="0">
                                <a:latin typeface="Cambria Math" panose="02040503050406030204" pitchFamily="18" charset="0"/>
                              </a:rPr>
                              <m:t>0</m:t>
                            </m:r>
                          </m:sub>
                        </m:sSub>
                      </m:num>
                      <m:den>
                        <m:rad>
                          <m:radPr>
                            <m:degHide m:val="on"/>
                            <m:ctrlPr>
                              <a:rPr lang="vi-VN" sz="1200" i="1">
                                <a:solidFill>
                                  <a:srgbClr val="836967"/>
                                </a:solidFill>
                                <a:latin typeface="Cambria Math" panose="02040503050406030204" pitchFamily="18" charset="0"/>
                              </a:rPr>
                            </m:ctrlPr>
                          </m:radPr>
                          <m:deg/>
                          <m:e>
                            <m:f>
                              <m:fPr>
                                <m:ctrlPr>
                                  <a:rPr lang="vi-VN" sz="1200" i="1">
                                    <a:solidFill>
                                      <a:srgbClr val="836967"/>
                                    </a:solidFill>
                                    <a:latin typeface="Cambria Math" panose="02040503050406030204" pitchFamily="18" charset="0"/>
                                  </a:rPr>
                                </m:ctrlPr>
                              </m:fPr>
                              <m:num>
                                <m:sSub>
                                  <m:sSubPr>
                                    <m:ctrlPr>
                                      <a:rPr lang="vi-VN" sz="1200" i="1">
                                        <a:solidFill>
                                          <a:srgbClr val="836967"/>
                                        </a:solidFill>
                                        <a:latin typeface="Cambria Math" panose="02040503050406030204" pitchFamily="18" charset="0"/>
                                      </a:rPr>
                                    </m:ctrlPr>
                                  </m:sSubPr>
                                  <m:e>
                                    <m:r>
                                      <a:rPr lang="vi-VN" sz="1200" i="1">
                                        <a:latin typeface="Cambria Math" panose="02040503050406030204" pitchFamily="18" charset="0"/>
                                      </a:rPr>
                                      <m:t>𝑃</m:t>
                                    </m:r>
                                  </m:e>
                                  <m:sub>
                                    <m:r>
                                      <a:rPr lang="vi-VN" sz="1200" i="0">
                                        <a:latin typeface="Cambria Math" panose="02040503050406030204" pitchFamily="18" charset="0"/>
                                      </a:rPr>
                                      <m:t>0</m:t>
                                    </m:r>
                                  </m:sub>
                                </m:sSub>
                                <m:r>
                                  <a:rPr lang="vi-VN" sz="1200" i="0">
                                    <a:latin typeface="Cambria Math" panose="02040503050406030204" pitchFamily="18" charset="0"/>
                                  </a:rPr>
                                  <m:t>∗</m:t>
                                </m:r>
                                <m:d>
                                  <m:dPr>
                                    <m:ctrlPr>
                                      <a:rPr lang="vi-VN" sz="1200" i="1">
                                        <a:solidFill>
                                          <a:srgbClr val="836967"/>
                                        </a:solidFill>
                                        <a:latin typeface="Cambria Math" panose="02040503050406030204" pitchFamily="18" charset="0"/>
                                      </a:rPr>
                                    </m:ctrlPr>
                                  </m:dPr>
                                  <m:e>
                                    <m:r>
                                      <a:rPr lang="vi-VN" sz="1200" i="0">
                                        <a:latin typeface="Cambria Math" panose="02040503050406030204" pitchFamily="18" charset="0"/>
                                      </a:rPr>
                                      <m:t>1−</m:t>
                                    </m:r>
                                    <m:sSub>
                                      <m:sSubPr>
                                        <m:ctrlPr>
                                          <a:rPr lang="vi-VN" sz="1200" i="1">
                                            <a:solidFill>
                                              <a:srgbClr val="836967"/>
                                            </a:solidFill>
                                            <a:latin typeface="Cambria Math" panose="02040503050406030204" pitchFamily="18" charset="0"/>
                                          </a:rPr>
                                        </m:ctrlPr>
                                      </m:sSubPr>
                                      <m:e>
                                        <m:r>
                                          <a:rPr lang="vi-VN" sz="1200" i="1">
                                            <a:latin typeface="Cambria Math" panose="02040503050406030204" pitchFamily="18" charset="0"/>
                                          </a:rPr>
                                          <m:t>𝑃</m:t>
                                        </m:r>
                                      </m:e>
                                      <m:sub>
                                        <m:r>
                                          <a:rPr lang="vi-VN" sz="1200" i="0">
                                            <a:latin typeface="Cambria Math" panose="02040503050406030204" pitchFamily="18" charset="0"/>
                                          </a:rPr>
                                          <m:t>0</m:t>
                                        </m:r>
                                      </m:sub>
                                    </m:sSub>
                                  </m:e>
                                </m:d>
                              </m:num>
                              <m:den>
                                <m:r>
                                  <a:rPr lang="vi-VN" sz="1200" i="1">
                                    <a:latin typeface="Cambria Math" panose="02040503050406030204" pitchFamily="18" charset="0"/>
                                  </a:rPr>
                                  <m:t>𝑛</m:t>
                                </m:r>
                              </m:den>
                            </m:f>
                          </m:e>
                        </m:rad>
                      </m:den>
                    </m:f>
                    <m:r>
                      <a:rPr lang="en-US" sz="1200" b="0" i="0">
                        <a:latin typeface="Cambria Math" panose="02040503050406030204" pitchFamily="18" charset="0"/>
                      </a:rPr>
                      <m:t>=</m:t>
                    </m:r>
                  </m:oMath>
                </m:oMathPara>
              </a14:m>
              <a:endParaRPr lang="vi-VN" sz="1200"/>
            </a:p>
          </xdr:txBody>
        </xdr:sp>
      </mc:Choice>
      <mc:Fallback xmlns="">
        <xdr:sp macro="" textlink="">
          <xdr:nvSpPr>
            <xdr:cNvPr id="17" name="TextBox 16">
              <a:extLst>
                <a:ext uri="{FF2B5EF4-FFF2-40B4-BE49-F238E27FC236}">
                  <a16:creationId xmlns:a16="http://schemas.microsoft.com/office/drawing/2014/main" id="{B6A55901-6AC7-4BF8-8515-6B678D36684B}"/>
                </a:ext>
              </a:extLst>
            </xdr:cNvPr>
            <xdr:cNvSpPr txBox="1"/>
          </xdr:nvSpPr>
          <xdr:spPr>
            <a:xfrm>
              <a:off x="257175" y="28174950"/>
              <a:ext cx="1962150" cy="545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vi-VN" sz="1200" i="0">
                  <a:latin typeface="Cambria Math" panose="02040503050406030204" pitchFamily="18" charset="0"/>
                </a:rPr>
                <a:t>𝑧=</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𝑝</a:t>
              </a:r>
              <a:r>
                <a:rPr lang="vi-VN" sz="1200" i="0">
                  <a:solidFill>
                    <a:srgbClr val="836967"/>
                  </a:solidFill>
                  <a:latin typeface="Cambria Math" panose="02040503050406030204" pitchFamily="18" charset="0"/>
                </a:rPr>
                <a:t>_</a:t>
              </a:r>
              <a:r>
                <a:rPr lang="vi-VN" sz="1200" i="0">
                  <a:latin typeface="Cambria Math" panose="02040503050406030204" pitchFamily="18" charset="0"/>
                </a:rPr>
                <a:t>𝑎−𝑝</a:t>
              </a:r>
              <a:r>
                <a:rPr lang="vi-VN" sz="1200" i="0">
                  <a:solidFill>
                    <a:srgbClr val="836967"/>
                  </a:solidFill>
                  <a:latin typeface="Cambria Math" panose="02040503050406030204" pitchFamily="18" charset="0"/>
                </a:rPr>
                <a:t>_</a:t>
              </a:r>
              <a:r>
                <a:rPr lang="vi-VN" sz="1200" i="0">
                  <a:latin typeface="Cambria Math" panose="02040503050406030204" pitchFamily="18" charset="0"/>
                </a:rPr>
                <a:t>0</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𝑃</a:t>
              </a:r>
              <a:r>
                <a:rPr lang="vi-VN" sz="1200" i="0">
                  <a:solidFill>
                    <a:srgbClr val="836967"/>
                  </a:solidFill>
                  <a:latin typeface="Cambria Math" panose="02040503050406030204" pitchFamily="18" charset="0"/>
                </a:rPr>
                <a:t>_</a:t>
              </a:r>
              <a:r>
                <a:rPr lang="vi-VN" sz="1200" i="0">
                  <a:latin typeface="Cambria Math" panose="02040503050406030204" pitchFamily="18" charset="0"/>
                </a:rPr>
                <a:t>0∗</a:t>
              </a:r>
              <a:r>
                <a:rPr lang="vi-VN" sz="1200" i="0">
                  <a:solidFill>
                    <a:srgbClr val="836967"/>
                  </a:solidFill>
                  <a:latin typeface="Cambria Math" panose="02040503050406030204" pitchFamily="18" charset="0"/>
                </a:rPr>
                <a:t>(</a:t>
              </a:r>
              <a:r>
                <a:rPr lang="vi-VN" sz="1200" i="0">
                  <a:latin typeface="Cambria Math" panose="02040503050406030204" pitchFamily="18" charset="0"/>
                </a:rPr>
                <a:t>1−𝑃</a:t>
              </a:r>
              <a:r>
                <a:rPr lang="vi-VN" sz="1200" i="0">
                  <a:solidFill>
                    <a:srgbClr val="836967"/>
                  </a:solidFill>
                  <a:latin typeface="Cambria Math" panose="02040503050406030204" pitchFamily="18" charset="0"/>
                </a:rPr>
                <a:t>_</a:t>
              </a:r>
              <a:r>
                <a:rPr lang="vi-VN" sz="1200" i="0">
                  <a:latin typeface="Cambria Math" panose="02040503050406030204" pitchFamily="18" charset="0"/>
                </a:rPr>
                <a:t>0 )</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a:t>
              </a:r>
              <a:r>
                <a:rPr lang="vi-VN" sz="1200" i="0">
                  <a:solidFill>
                    <a:srgbClr val="836967"/>
                  </a:solidFill>
                  <a:latin typeface="Cambria Math" panose="02040503050406030204" pitchFamily="18" charset="0"/>
                </a:rPr>
                <a:t>)</a:t>
              </a:r>
              <a:r>
                <a:rPr lang="en-US" sz="1200" b="0" i="0">
                  <a:latin typeface="Cambria Math" panose="02040503050406030204" pitchFamily="18" charset="0"/>
                </a:rPr>
                <a:t>=</a:t>
              </a:r>
              <a:endParaRPr lang="vi-VN" sz="1200"/>
            </a:p>
          </xdr:txBody>
        </xdr:sp>
      </mc:Fallback>
    </mc:AlternateContent>
    <xdr:clientData/>
  </xdr:oneCellAnchor>
  <xdr:oneCellAnchor>
    <xdr:from>
      <xdr:col>0</xdr:col>
      <xdr:colOff>514350</xdr:colOff>
      <xdr:row>166</xdr:row>
      <xdr:rowOff>19050</xdr:rowOff>
    </xdr:from>
    <xdr:ext cx="2318520" cy="339965"/>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40B9A66-C365-44B3-8EED-A25A9D971E5D}"/>
                </a:ext>
              </a:extLst>
            </xdr:cNvPr>
            <xdr:cNvSpPr txBox="1"/>
          </xdr:nvSpPr>
          <xdr:spPr>
            <a:xfrm>
              <a:off x="514350" y="30660975"/>
              <a:ext cx="2318520" cy="339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vi-VN" sz="1100" i="1">
                            <a:solidFill>
                              <a:schemeClr val="tx1"/>
                            </a:solidFill>
                            <a:effectLst/>
                            <a:latin typeface="Cambria Math" panose="02040503050406030204" pitchFamily="18" charset="0"/>
                            <a:ea typeface="+mn-ea"/>
                            <a:cs typeface="+mn-cs"/>
                          </a:rPr>
                        </m:ctrlPr>
                      </m:accPr>
                      <m:e>
                        <m:r>
                          <a:rPr lang="vi-VN" sz="1100" i="1">
                            <a:solidFill>
                              <a:schemeClr val="tx1"/>
                            </a:solidFill>
                            <a:effectLst/>
                            <a:latin typeface="Cambria Math" panose="02040503050406030204" pitchFamily="18" charset="0"/>
                            <a:ea typeface="+mn-ea"/>
                            <a:cs typeface="+mn-cs"/>
                          </a:rPr>
                          <m:t>𝑥</m:t>
                        </m:r>
                      </m:e>
                    </m:acc>
                    <m:r>
                      <a:rPr lang="vi-VN" sz="1200" i="0">
                        <a:latin typeface="Cambria Math" panose="02040503050406030204" pitchFamily="18" charset="0"/>
                      </a:rPr>
                      <m:t>−</m:t>
                    </m:r>
                    <m:sSubSup>
                      <m:sSubSupPr>
                        <m:ctrlPr>
                          <a:rPr lang="vi-VN" sz="1200" i="1">
                            <a:solidFill>
                              <a:srgbClr val="836967"/>
                            </a:solidFill>
                            <a:latin typeface="Cambria Math" panose="02040503050406030204" pitchFamily="18" charset="0"/>
                          </a:rPr>
                        </m:ctrlPr>
                      </m:sSubSupPr>
                      <m:e>
                        <m:r>
                          <a:rPr lang="vi-VN" sz="1200" i="1">
                            <a:latin typeface="Cambria Math" panose="02040503050406030204" pitchFamily="18" charset="0"/>
                          </a:rPr>
                          <m:t>𝑡</m:t>
                        </m:r>
                      </m:e>
                      <m:sub>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𝛼</m:t>
                            </m:r>
                          </m:num>
                          <m:den>
                            <m:r>
                              <a:rPr lang="vi-VN" sz="1200" i="0">
                                <a:latin typeface="Cambria Math" panose="02040503050406030204" pitchFamily="18" charset="0"/>
                              </a:rPr>
                              <m:t>2</m:t>
                            </m:r>
                          </m:den>
                        </m:f>
                      </m:sub>
                      <m:sup>
                        <m:r>
                          <a:rPr lang="vi-VN" sz="1200" i="1">
                            <a:latin typeface="Cambria Math" panose="02040503050406030204" pitchFamily="18" charset="0"/>
                          </a:rPr>
                          <m:t>𝑛</m:t>
                        </m:r>
                        <m:r>
                          <a:rPr lang="vi-VN" sz="1200" i="0">
                            <a:latin typeface="Cambria Math" panose="02040503050406030204" pitchFamily="18" charset="0"/>
                          </a:rPr>
                          <m:t>−1</m:t>
                        </m:r>
                      </m:sup>
                    </m:sSubSup>
                    <m:r>
                      <a:rPr lang="vi-VN" sz="1200" i="0">
                        <a:latin typeface="Cambria Math" panose="02040503050406030204" pitchFamily="18" charset="0"/>
                      </a:rPr>
                      <m:t>∗</m:t>
                    </m:r>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𝑠</m:t>
                        </m:r>
                      </m:num>
                      <m:den>
                        <m:rad>
                          <m:radPr>
                            <m:degHide m:val="on"/>
                            <m:ctrlPr>
                              <a:rPr lang="vi-VN" sz="1200" i="1">
                                <a:solidFill>
                                  <a:srgbClr val="836967"/>
                                </a:solidFill>
                                <a:latin typeface="Cambria Math" panose="02040503050406030204" pitchFamily="18" charset="0"/>
                              </a:rPr>
                            </m:ctrlPr>
                          </m:radPr>
                          <m:deg/>
                          <m:e>
                            <m:r>
                              <a:rPr lang="vi-VN" sz="1200" i="1">
                                <a:latin typeface="Cambria Math" panose="02040503050406030204" pitchFamily="18" charset="0"/>
                              </a:rPr>
                              <m:t>𝑛</m:t>
                            </m:r>
                          </m:e>
                        </m:rad>
                      </m:den>
                    </m:f>
                    <m:r>
                      <a:rPr lang="vi-VN" sz="1200" i="0">
                        <a:latin typeface="Cambria Math" panose="02040503050406030204" pitchFamily="18" charset="0"/>
                      </a:rPr>
                      <m:t>&lt;</m:t>
                    </m:r>
                    <m:r>
                      <a:rPr lang="vi-VN" sz="1200" i="1">
                        <a:latin typeface="Cambria Math" panose="02040503050406030204" pitchFamily="18" charset="0"/>
                      </a:rPr>
                      <m:t>𝜇</m:t>
                    </m:r>
                    <m:r>
                      <a:rPr lang="vi-VN" sz="1200" i="0">
                        <a:latin typeface="Cambria Math" panose="02040503050406030204" pitchFamily="18" charset="0"/>
                      </a:rPr>
                      <m:t>&lt;</m:t>
                    </m:r>
                    <m:acc>
                      <m:accPr>
                        <m:chr m:val="̅"/>
                        <m:ctrlPr>
                          <a:rPr lang="vi-VN" sz="1200" i="1">
                            <a:solidFill>
                              <a:srgbClr val="836967"/>
                            </a:solidFill>
                            <a:latin typeface="Cambria Math" panose="02040503050406030204" pitchFamily="18" charset="0"/>
                          </a:rPr>
                        </m:ctrlPr>
                      </m:accPr>
                      <m:e>
                        <m:r>
                          <a:rPr lang="vi-VN" sz="1200" i="1">
                            <a:latin typeface="Cambria Math" panose="02040503050406030204" pitchFamily="18" charset="0"/>
                          </a:rPr>
                          <m:t>𝑥</m:t>
                        </m:r>
                      </m:e>
                    </m:acc>
                    <m:r>
                      <a:rPr lang="vi-VN" sz="1200" i="0">
                        <a:latin typeface="Cambria Math" panose="02040503050406030204" pitchFamily="18" charset="0"/>
                      </a:rPr>
                      <m:t>+</m:t>
                    </m:r>
                    <m:sSubSup>
                      <m:sSubSupPr>
                        <m:ctrlPr>
                          <a:rPr lang="vi-VN" sz="1200" i="1">
                            <a:solidFill>
                              <a:srgbClr val="836967"/>
                            </a:solidFill>
                            <a:latin typeface="Cambria Math" panose="02040503050406030204" pitchFamily="18" charset="0"/>
                          </a:rPr>
                        </m:ctrlPr>
                      </m:sSubSupPr>
                      <m:e>
                        <m:r>
                          <a:rPr lang="vi-VN" sz="1200" i="1">
                            <a:latin typeface="Cambria Math" panose="02040503050406030204" pitchFamily="18" charset="0"/>
                          </a:rPr>
                          <m:t>𝑡</m:t>
                        </m:r>
                      </m:e>
                      <m:sub>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𝑎</m:t>
                            </m:r>
                          </m:num>
                          <m:den>
                            <m:r>
                              <a:rPr lang="vi-VN" sz="1200" i="0">
                                <a:latin typeface="Cambria Math" panose="02040503050406030204" pitchFamily="18" charset="0"/>
                              </a:rPr>
                              <m:t>2</m:t>
                            </m:r>
                          </m:den>
                        </m:f>
                      </m:sub>
                      <m:sup>
                        <m:r>
                          <a:rPr lang="vi-VN" sz="1200" i="1">
                            <a:latin typeface="Cambria Math" panose="02040503050406030204" pitchFamily="18" charset="0"/>
                          </a:rPr>
                          <m:t>𝑛</m:t>
                        </m:r>
                        <m:r>
                          <a:rPr lang="vi-VN" sz="1200" i="0">
                            <a:latin typeface="Cambria Math" panose="02040503050406030204" pitchFamily="18" charset="0"/>
                          </a:rPr>
                          <m:t>−1</m:t>
                        </m:r>
                      </m:sup>
                    </m:sSubSup>
                    <m:r>
                      <a:rPr lang="vi-VN" sz="1200" i="0">
                        <a:latin typeface="Cambria Math" panose="02040503050406030204" pitchFamily="18" charset="0"/>
                      </a:rPr>
                      <m:t>∗</m:t>
                    </m:r>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𝑠</m:t>
                        </m:r>
                      </m:num>
                      <m:den>
                        <m:rad>
                          <m:radPr>
                            <m:degHide m:val="on"/>
                            <m:ctrlPr>
                              <a:rPr lang="vi-VN" sz="1200" i="1">
                                <a:solidFill>
                                  <a:srgbClr val="836967"/>
                                </a:solidFill>
                                <a:latin typeface="Cambria Math" panose="02040503050406030204" pitchFamily="18" charset="0"/>
                              </a:rPr>
                            </m:ctrlPr>
                          </m:radPr>
                          <m:deg/>
                          <m:e>
                            <m:r>
                              <a:rPr lang="vi-VN" sz="1200" i="1">
                                <a:latin typeface="Cambria Math" panose="02040503050406030204" pitchFamily="18" charset="0"/>
                              </a:rPr>
                              <m:t>𝑛</m:t>
                            </m:r>
                          </m:e>
                        </m:rad>
                      </m:den>
                    </m:f>
                  </m:oMath>
                </m:oMathPara>
              </a14:m>
              <a:endParaRPr lang="vi-VN" sz="1200">
                <a:latin typeface="Times New Roman" panose="02020603050405020304" pitchFamily="18" charset="0"/>
                <a:cs typeface="Times New Roman" panose="02020603050405020304" pitchFamily="18" charset="0"/>
              </a:endParaRPr>
            </a:p>
          </xdr:txBody>
        </xdr:sp>
      </mc:Choice>
      <mc:Fallback xmlns="">
        <xdr:sp macro="" textlink="">
          <xdr:nvSpPr>
            <xdr:cNvPr id="18" name="TextBox 17">
              <a:extLst>
                <a:ext uri="{FF2B5EF4-FFF2-40B4-BE49-F238E27FC236}">
                  <a16:creationId xmlns:a16="http://schemas.microsoft.com/office/drawing/2014/main" id="{F40B9A66-C365-44B3-8EED-A25A9D971E5D}"/>
                </a:ext>
              </a:extLst>
            </xdr:cNvPr>
            <xdr:cNvSpPr txBox="1"/>
          </xdr:nvSpPr>
          <xdr:spPr>
            <a:xfrm>
              <a:off x="514350" y="30660975"/>
              <a:ext cx="2318520" cy="339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vi-VN" sz="1100" i="0">
                  <a:solidFill>
                    <a:schemeClr val="tx1"/>
                  </a:solidFill>
                  <a:effectLst/>
                  <a:latin typeface="Cambria Math" panose="02040503050406030204" pitchFamily="18" charset="0"/>
                  <a:ea typeface="+mn-ea"/>
                  <a:cs typeface="+mn-cs"/>
                </a:rPr>
                <a:t>𝑥 ̅</a:t>
              </a:r>
              <a:r>
                <a:rPr lang="vi-VN" sz="1200" i="0">
                  <a:latin typeface="Cambria Math" panose="02040503050406030204" pitchFamily="18" charset="0"/>
                </a:rPr>
                <a:t>−𝑡</a:t>
              </a:r>
              <a:r>
                <a:rPr lang="vi-VN" sz="1200" i="0">
                  <a:solidFill>
                    <a:srgbClr val="836967"/>
                  </a:solidFill>
                  <a:latin typeface="Cambria Math" panose="02040503050406030204" pitchFamily="18" charset="0"/>
                </a:rPr>
                <a:t>_(</a:t>
              </a:r>
              <a:r>
                <a:rPr lang="vi-VN" sz="1200" i="0">
                  <a:latin typeface="Cambria Math" panose="02040503050406030204" pitchFamily="18" charset="0"/>
                </a:rPr>
                <a:t>𝛼</a:t>
              </a:r>
              <a:r>
                <a:rPr lang="vi-VN" sz="1200" i="0">
                  <a:solidFill>
                    <a:srgbClr val="836967"/>
                  </a:solidFill>
                  <a:latin typeface="Cambria Math" panose="02040503050406030204" pitchFamily="18" charset="0"/>
                </a:rPr>
                <a:t>/</a:t>
              </a:r>
              <a:r>
                <a:rPr lang="vi-VN" sz="1200" i="0">
                  <a:latin typeface="Cambria Math" panose="02040503050406030204" pitchFamily="18" charset="0"/>
                </a:rPr>
                <a:t>2</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𝑛−1</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∗𝑠</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𝑛&lt;𝜇&lt;𝑥</a:t>
              </a:r>
              <a:r>
                <a:rPr lang="vi-VN" sz="1200" i="0">
                  <a:solidFill>
                    <a:srgbClr val="836967"/>
                  </a:solidFill>
                  <a:latin typeface="Cambria Math" panose="02040503050406030204" pitchFamily="18" charset="0"/>
                </a:rPr>
                <a:t> ̅</a:t>
              </a:r>
              <a:r>
                <a:rPr lang="vi-VN" sz="1200" i="0">
                  <a:latin typeface="Cambria Math" panose="02040503050406030204" pitchFamily="18" charset="0"/>
                </a:rPr>
                <a:t>+𝑡</a:t>
              </a:r>
              <a:r>
                <a:rPr lang="vi-VN" sz="1200" i="0">
                  <a:solidFill>
                    <a:srgbClr val="836967"/>
                  </a:solidFill>
                  <a:latin typeface="Cambria Math" panose="02040503050406030204" pitchFamily="18" charset="0"/>
                </a:rPr>
                <a:t>_(</a:t>
              </a:r>
              <a:r>
                <a:rPr lang="vi-VN" sz="1200" i="0">
                  <a:latin typeface="Cambria Math" panose="02040503050406030204" pitchFamily="18" charset="0"/>
                </a:rPr>
                <a:t>𝑎</a:t>
              </a:r>
              <a:r>
                <a:rPr lang="vi-VN" sz="1200" i="0">
                  <a:solidFill>
                    <a:srgbClr val="836967"/>
                  </a:solidFill>
                  <a:latin typeface="Cambria Math" panose="02040503050406030204" pitchFamily="18" charset="0"/>
                </a:rPr>
                <a:t>/</a:t>
              </a:r>
              <a:r>
                <a:rPr lang="vi-VN" sz="1200" i="0">
                  <a:latin typeface="Cambria Math" panose="02040503050406030204" pitchFamily="18" charset="0"/>
                </a:rPr>
                <a:t>2</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𝑛−1</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∗𝑠</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𝑛</a:t>
              </a:r>
              <a:endParaRPr lang="vi-VN" sz="12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571500</xdr:colOff>
      <xdr:row>169</xdr:row>
      <xdr:rowOff>0</xdr:rowOff>
    </xdr:from>
    <xdr:ext cx="521810" cy="21050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184F55E6-8050-4BA1-86AA-8E67300AA827}"/>
                </a:ext>
              </a:extLst>
            </xdr:cNvPr>
            <xdr:cNvSpPr txBox="1"/>
          </xdr:nvSpPr>
          <xdr:spPr>
            <a:xfrm>
              <a:off x="1428750" y="31242000"/>
              <a:ext cx="52181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vi-VN" sz="1400" i="0">
                        <a:solidFill>
                          <a:schemeClr val="tx1"/>
                        </a:solidFill>
                        <a:effectLst/>
                        <a:latin typeface="Cambria Math" panose="02040503050406030204" pitchFamily="18" charset="0"/>
                        <a:ea typeface="+mn-ea"/>
                        <a:cs typeface="+mn-cs"/>
                      </a:rPr>
                      <m:t>&lt;</m:t>
                    </m:r>
                    <m:r>
                      <a:rPr lang="vi-VN" sz="1400" i="1">
                        <a:solidFill>
                          <a:schemeClr val="tx1"/>
                        </a:solidFill>
                        <a:effectLst/>
                        <a:latin typeface="Cambria Math" panose="02040503050406030204" pitchFamily="18" charset="0"/>
                        <a:ea typeface="+mn-ea"/>
                        <a:cs typeface="+mn-cs"/>
                      </a:rPr>
                      <m:t>𝜇</m:t>
                    </m:r>
                    <m:r>
                      <a:rPr lang="vi-VN" sz="1400" i="0">
                        <a:solidFill>
                          <a:schemeClr val="tx1"/>
                        </a:solidFill>
                        <a:effectLst/>
                        <a:latin typeface="Cambria Math" panose="02040503050406030204" pitchFamily="18" charset="0"/>
                        <a:ea typeface="+mn-ea"/>
                        <a:cs typeface="+mn-cs"/>
                      </a:rPr>
                      <m:t>&lt;</m:t>
                    </m:r>
                  </m:oMath>
                </m:oMathPara>
              </a14:m>
              <a:endParaRPr lang="vi-VN" sz="1100"/>
            </a:p>
          </xdr:txBody>
        </xdr:sp>
      </mc:Choice>
      <mc:Fallback xmlns="">
        <xdr:sp macro="" textlink="">
          <xdr:nvSpPr>
            <xdr:cNvPr id="19" name="TextBox 18">
              <a:extLst>
                <a:ext uri="{FF2B5EF4-FFF2-40B4-BE49-F238E27FC236}">
                  <a16:creationId xmlns:a16="http://schemas.microsoft.com/office/drawing/2014/main" id="{184F55E6-8050-4BA1-86AA-8E67300AA827}"/>
                </a:ext>
              </a:extLst>
            </xdr:cNvPr>
            <xdr:cNvSpPr txBox="1"/>
          </xdr:nvSpPr>
          <xdr:spPr>
            <a:xfrm>
              <a:off x="1428750" y="31242000"/>
              <a:ext cx="52181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vi-VN" sz="1400" i="0">
                  <a:solidFill>
                    <a:schemeClr val="tx1"/>
                  </a:solidFill>
                  <a:effectLst/>
                  <a:latin typeface="Cambria Math" panose="02040503050406030204" pitchFamily="18" charset="0"/>
                  <a:ea typeface="+mn-ea"/>
                  <a:cs typeface="+mn-cs"/>
                </a:rPr>
                <a:t>&lt;𝜇&lt;</a:t>
              </a:r>
              <a:endParaRPr lang="vi-VN" sz="1100"/>
            </a:p>
          </xdr:txBody>
        </xdr:sp>
      </mc:Fallback>
    </mc:AlternateContent>
    <xdr:clientData/>
  </xdr:oneCellAnchor>
  <xdr:oneCellAnchor>
    <xdr:from>
      <xdr:col>0</xdr:col>
      <xdr:colOff>695324</xdr:colOff>
      <xdr:row>147</xdr:row>
      <xdr:rowOff>190499</xdr:rowOff>
    </xdr:from>
    <xdr:ext cx="1152525" cy="239233"/>
    <mc:AlternateContent xmlns:mc="http://schemas.openxmlformats.org/markup-compatibility/2006">
      <mc:Choice xmlns:a14="http://schemas.microsoft.com/office/drawing/2010/main" Requires="a14">
        <xdr:sp macro="" textlink="">
          <xdr:nvSpPr>
            <xdr:cNvPr id="20" name="TextBox 19">
              <a:extLst>
                <a:ext uri="{FF2B5EF4-FFF2-40B4-BE49-F238E27FC236}">
                  <a16:creationId xmlns:a16="http://schemas.microsoft.com/office/drawing/2014/main" id="{76C8E645-7BFD-4F90-9744-49E18A23F60D}"/>
                </a:ext>
              </a:extLst>
            </xdr:cNvPr>
            <xdr:cNvSpPr txBox="1"/>
          </xdr:nvSpPr>
          <xdr:spPr>
            <a:xfrm>
              <a:off x="695324" y="26231849"/>
              <a:ext cx="1152525" cy="239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vi-VN" sz="1400" i="1">
                          <a:solidFill>
                            <a:srgbClr val="836967"/>
                          </a:solidFill>
                          <a:latin typeface="Cambria Math" panose="02040503050406030204" pitchFamily="18" charset="0"/>
                        </a:rPr>
                      </m:ctrlPr>
                    </m:sSubSupPr>
                    <m:e>
                      <m:r>
                        <a:rPr lang="vi-VN" sz="1400" i="1">
                          <a:latin typeface="Cambria Math" panose="02040503050406030204" pitchFamily="18" charset="0"/>
                        </a:rPr>
                        <m:t>𝑡</m:t>
                      </m:r>
                    </m:e>
                    <m:sub>
                      <m:r>
                        <a:rPr lang="vi-VN" sz="1400" i="0">
                          <a:latin typeface="Cambria Math" panose="02040503050406030204" pitchFamily="18" charset="0"/>
                        </a:rPr>
                        <m:t>0,05</m:t>
                      </m:r>
                    </m:sub>
                    <m:sup>
                      <m:r>
                        <a:rPr lang="en-US" sz="1400" b="0" i="0">
                          <a:latin typeface="Cambria Math" panose="02040503050406030204" pitchFamily="18" charset="0"/>
                        </a:rPr>
                        <m:t>2</m:t>
                      </m:r>
                      <m:r>
                        <a:rPr lang="en-US" sz="1400" b="0" i="1">
                          <a:latin typeface="Cambria Math" panose="02040503050406030204" pitchFamily="18" charset="0"/>
                        </a:rPr>
                        <m:t>3</m:t>
                      </m:r>
                    </m:sup>
                  </m:sSubSup>
                </m:oMath>
              </a14:m>
              <a:r>
                <a:rPr lang="en-US" sz="1400"/>
                <a:t>=</a:t>
              </a:r>
              <a:endParaRPr lang="vi-VN" sz="1400"/>
            </a:p>
          </xdr:txBody>
        </xdr:sp>
      </mc:Choice>
      <mc:Fallback>
        <xdr:sp macro="" textlink="">
          <xdr:nvSpPr>
            <xdr:cNvPr id="20" name="TextBox 19">
              <a:extLst>
                <a:ext uri="{FF2B5EF4-FFF2-40B4-BE49-F238E27FC236}">
                  <a16:creationId xmlns:a16="http://schemas.microsoft.com/office/drawing/2014/main" id="{76C8E645-7BFD-4F90-9744-49E18A23F60D}"/>
                </a:ext>
              </a:extLst>
            </xdr:cNvPr>
            <xdr:cNvSpPr txBox="1"/>
          </xdr:nvSpPr>
          <xdr:spPr>
            <a:xfrm>
              <a:off x="695324" y="26231849"/>
              <a:ext cx="1152525" cy="239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vi-VN" sz="1400" i="0">
                  <a:latin typeface="Cambria Math" panose="02040503050406030204" pitchFamily="18" charset="0"/>
                </a:rPr>
                <a:t>𝑡</a:t>
              </a:r>
              <a:r>
                <a:rPr lang="vi-VN" sz="1400" i="0">
                  <a:solidFill>
                    <a:srgbClr val="836967"/>
                  </a:solidFill>
                  <a:latin typeface="Cambria Math" panose="02040503050406030204" pitchFamily="18" charset="0"/>
                </a:rPr>
                <a:t>_</a:t>
              </a:r>
              <a:r>
                <a:rPr lang="vi-VN" sz="1400" i="0">
                  <a:latin typeface="Cambria Math" panose="02040503050406030204" pitchFamily="18" charset="0"/>
                </a:rPr>
                <a:t>0,05^</a:t>
              </a:r>
              <a:r>
                <a:rPr lang="en-US" sz="1400" b="0" i="0">
                  <a:latin typeface="Cambria Math" panose="02040503050406030204" pitchFamily="18" charset="0"/>
                </a:rPr>
                <a:t>23</a:t>
              </a:r>
              <a:r>
                <a:rPr lang="en-US" sz="1400"/>
                <a:t>=</a:t>
              </a:r>
              <a:endParaRPr lang="vi-VN" sz="1400"/>
            </a:p>
          </xdr:txBody>
        </xdr:sp>
      </mc:Fallback>
    </mc:AlternateContent>
    <xdr:clientData/>
  </xdr:oneCellAnchor>
  <xdr:oneCellAnchor>
    <xdr:from>
      <xdr:col>0</xdr:col>
      <xdr:colOff>238125</xdr:colOff>
      <xdr:row>162</xdr:row>
      <xdr:rowOff>76201</xdr:rowOff>
    </xdr:from>
    <xdr:ext cx="1600200" cy="438133"/>
    <mc:AlternateContent xmlns:mc="http://schemas.openxmlformats.org/markup-compatibility/2006">
      <mc:Choice xmlns:a14="http://schemas.microsoft.com/office/drawing/2010/main" Requires="a14">
        <xdr:sp macro="" textlink="">
          <xdr:nvSpPr>
            <xdr:cNvPr id="21" name="TextBox 20">
              <a:extLst>
                <a:ext uri="{FF2B5EF4-FFF2-40B4-BE49-F238E27FC236}">
                  <a16:creationId xmlns:a16="http://schemas.microsoft.com/office/drawing/2014/main" id="{9E9A70FD-E1C7-4293-BEAF-BCF1205EE3E2}"/>
                </a:ext>
              </a:extLst>
            </xdr:cNvPr>
            <xdr:cNvSpPr txBox="1"/>
          </xdr:nvSpPr>
          <xdr:spPr>
            <a:xfrm>
              <a:off x="238125" y="26317576"/>
              <a:ext cx="1600200" cy="438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vi-VN" sz="1400" i="1">
                        <a:latin typeface="Cambria Math" panose="02040503050406030204" pitchFamily="18" charset="0"/>
                      </a:rPr>
                      <m:t>𝜎</m:t>
                    </m:r>
                    <m:r>
                      <a:rPr lang="vi-VN" sz="1400" i="0">
                        <a:latin typeface="Cambria Math" panose="02040503050406030204" pitchFamily="18" charset="0"/>
                      </a:rPr>
                      <m:t>=</m:t>
                    </m:r>
                    <m:f>
                      <m:fPr>
                        <m:ctrlPr>
                          <a:rPr lang="vi-VN" sz="1400" i="1">
                            <a:solidFill>
                              <a:srgbClr val="836967"/>
                            </a:solidFill>
                            <a:latin typeface="Cambria Math" panose="02040503050406030204" pitchFamily="18" charset="0"/>
                          </a:rPr>
                        </m:ctrlPr>
                      </m:fPr>
                      <m:num>
                        <m:acc>
                          <m:accPr>
                            <m:chr m:val="̅"/>
                            <m:ctrlPr>
                              <a:rPr lang="vi-VN" sz="1400" i="1">
                                <a:solidFill>
                                  <a:srgbClr val="836967"/>
                                </a:solidFill>
                                <a:latin typeface="Cambria Math" panose="02040503050406030204" pitchFamily="18" charset="0"/>
                              </a:rPr>
                            </m:ctrlPr>
                          </m:accPr>
                          <m:e>
                            <m:r>
                              <a:rPr lang="vi-VN" sz="1100" i="1">
                                <a:solidFill>
                                  <a:schemeClr val="tx1"/>
                                </a:solidFill>
                                <a:effectLst/>
                                <a:latin typeface="Cambria Math" panose="02040503050406030204" pitchFamily="18" charset="0"/>
                                <a:ea typeface="+mn-ea"/>
                                <a:cs typeface="+mn-cs"/>
                              </a:rPr>
                              <m:t>𝜎</m:t>
                            </m:r>
                          </m:e>
                        </m:acc>
                      </m:num>
                      <m:den>
                        <m:rad>
                          <m:radPr>
                            <m:degHide m:val="on"/>
                            <m:ctrlPr>
                              <a:rPr lang="vi-VN" sz="1400" i="1">
                                <a:solidFill>
                                  <a:srgbClr val="836967"/>
                                </a:solidFill>
                                <a:latin typeface="Cambria Math" panose="02040503050406030204" pitchFamily="18" charset="0"/>
                              </a:rPr>
                            </m:ctrlPr>
                          </m:radPr>
                          <m:deg/>
                          <m:e>
                            <m:r>
                              <a:rPr lang="vi-VN" sz="1400" i="1">
                                <a:latin typeface="Cambria Math" panose="02040503050406030204" pitchFamily="18" charset="0"/>
                              </a:rPr>
                              <m:t>𝑛</m:t>
                            </m:r>
                          </m:e>
                        </m:rad>
                      </m:den>
                    </m:f>
                    <m:r>
                      <a:rPr lang="en-US" sz="1400" b="0" i="1">
                        <a:latin typeface="Cambria Math" panose="02040503050406030204" pitchFamily="18" charset="0"/>
                      </a:rPr>
                      <m:t>=</m:t>
                    </m:r>
                    <m:f>
                      <m:fPr>
                        <m:ctrlPr>
                          <a:rPr lang="vi-VN"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,417</m:t>
                        </m:r>
                      </m:num>
                      <m:den>
                        <m:rad>
                          <m:radPr>
                            <m:degHide m:val="on"/>
                            <m:ctrlPr>
                              <a:rPr lang="vi-VN"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24</m:t>
                            </m:r>
                          </m:e>
                        </m:rad>
                      </m:den>
                    </m:f>
                    <m:r>
                      <a:rPr lang="en-US" sz="1100" b="0" i="1">
                        <a:solidFill>
                          <a:schemeClr val="tx1"/>
                        </a:solidFill>
                        <a:effectLst/>
                        <a:latin typeface="Cambria Math" panose="02040503050406030204" pitchFamily="18" charset="0"/>
                        <a:ea typeface="+mn-ea"/>
                        <a:cs typeface="+mn-cs"/>
                      </a:rPr>
                      <m:t>=</m:t>
                    </m:r>
                  </m:oMath>
                </m:oMathPara>
              </a14:m>
              <a:endParaRPr lang="vi-VN" sz="1100"/>
            </a:p>
          </xdr:txBody>
        </xdr:sp>
      </mc:Choice>
      <mc:Fallback>
        <xdr:sp macro="" textlink="">
          <xdr:nvSpPr>
            <xdr:cNvPr id="21" name="TextBox 20">
              <a:extLst>
                <a:ext uri="{FF2B5EF4-FFF2-40B4-BE49-F238E27FC236}">
                  <a16:creationId xmlns:a16="http://schemas.microsoft.com/office/drawing/2014/main" id="{9E9A70FD-E1C7-4293-BEAF-BCF1205EE3E2}"/>
                </a:ext>
              </a:extLst>
            </xdr:cNvPr>
            <xdr:cNvSpPr txBox="1"/>
          </xdr:nvSpPr>
          <xdr:spPr>
            <a:xfrm>
              <a:off x="238125" y="26317576"/>
              <a:ext cx="1600200" cy="438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vi-VN" sz="1400" i="0">
                  <a:latin typeface="Cambria Math" panose="02040503050406030204" pitchFamily="18" charset="0"/>
                </a:rPr>
                <a:t>𝜎=</a:t>
              </a:r>
              <a:r>
                <a:rPr lang="vi-VN" sz="1100" i="0">
                  <a:solidFill>
                    <a:schemeClr val="tx1"/>
                  </a:solidFill>
                  <a:effectLst/>
                  <a:latin typeface="Cambria Math" panose="02040503050406030204" pitchFamily="18" charset="0"/>
                  <a:ea typeface="+mn-ea"/>
                  <a:cs typeface="+mn-cs"/>
                </a:rPr>
                <a:t>𝜎</a:t>
              </a:r>
              <a:r>
                <a:rPr lang="vi-VN" sz="1400" i="0">
                  <a:solidFill>
                    <a:srgbClr val="836967"/>
                  </a:solidFill>
                  <a:effectLst/>
                  <a:latin typeface="Cambria Math" panose="02040503050406030204" pitchFamily="18" charset="0"/>
                  <a:ea typeface="+mn-ea"/>
                  <a:cs typeface="+mn-cs"/>
                </a:rPr>
                <a:t> ̅/√</a:t>
              </a:r>
              <a:r>
                <a:rPr lang="vi-VN" sz="1400" i="0">
                  <a:latin typeface="Cambria Math" panose="02040503050406030204" pitchFamily="18" charset="0"/>
                </a:rPr>
                <a:t>𝑛</a:t>
              </a:r>
              <a:r>
                <a:rPr lang="en-US" sz="1400" b="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,417</a:t>
              </a:r>
              <a:r>
                <a:rPr lang="vi-VN"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24=</a:t>
              </a:r>
              <a:endParaRPr lang="vi-VN" sz="1100"/>
            </a:p>
          </xdr:txBody>
        </xdr:sp>
      </mc:Fallback>
    </mc:AlternateContent>
    <xdr:clientData/>
  </xdr:oneCellAnchor>
  <xdr:oneCellAnchor>
    <xdr:from>
      <xdr:col>2</xdr:col>
      <xdr:colOff>85725</xdr:colOff>
      <xdr:row>181</xdr:row>
      <xdr:rowOff>133350</xdr:rowOff>
    </xdr:from>
    <xdr:ext cx="2066528" cy="52572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EED55C7C-BF10-4708-8511-96BC927D8457}"/>
                </a:ext>
              </a:extLst>
            </xdr:cNvPr>
            <xdr:cNvSpPr txBox="1"/>
          </xdr:nvSpPr>
          <xdr:spPr>
            <a:xfrm>
              <a:off x="1552575" y="30975300"/>
              <a:ext cx="2066528" cy="5257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vi-VN" sz="1100" i="1">
                            <a:solidFill>
                              <a:srgbClr val="836967"/>
                            </a:solidFill>
                            <a:latin typeface="Cambria Math" panose="02040503050406030204" pitchFamily="18" charset="0"/>
                          </a:rPr>
                        </m:ctrlPr>
                      </m:sSubPr>
                      <m:e>
                        <m:r>
                          <a:rPr lang="vi-VN" sz="1100" i="1">
                            <a:latin typeface="Cambria Math" panose="02040503050406030204" pitchFamily="18" charset="0"/>
                          </a:rPr>
                          <m:t>𝛾</m:t>
                        </m:r>
                      </m:e>
                      <m:sub>
                        <m:r>
                          <a:rPr lang="vi-VN" sz="1100" i="1">
                            <a:latin typeface="Cambria Math" panose="02040503050406030204" pitchFamily="18" charset="0"/>
                          </a:rPr>
                          <m:t>𝑥𝑦</m:t>
                        </m:r>
                      </m:sub>
                    </m:sSub>
                    <m:r>
                      <a:rPr lang="vi-VN" sz="1100" i="0">
                        <a:latin typeface="Cambria Math" panose="02040503050406030204" pitchFamily="18" charset="0"/>
                      </a:rPr>
                      <m:t>=</m:t>
                    </m:r>
                    <m:f>
                      <m:fPr>
                        <m:ctrlPr>
                          <a:rPr lang="vi-VN" sz="1100" i="1">
                            <a:solidFill>
                              <a:srgbClr val="836967"/>
                            </a:solidFill>
                            <a:latin typeface="Cambria Math" panose="02040503050406030204" pitchFamily="18" charset="0"/>
                          </a:rPr>
                        </m:ctrlPr>
                      </m:fPr>
                      <m:num>
                        <m:acc>
                          <m:accPr>
                            <m:chr m:val="̅"/>
                            <m:ctrlPr>
                              <a:rPr lang="vi-VN" sz="1100" i="1">
                                <a:solidFill>
                                  <a:srgbClr val="836967"/>
                                </a:solidFill>
                                <a:latin typeface="Cambria Math" panose="02040503050406030204" pitchFamily="18" charset="0"/>
                              </a:rPr>
                            </m:ctrlPr>
                          </m:accPr>
                          <m:e>
                            <m:r>
                              <a:rPr lang="vi-VN" sz="1100" i="1">
                                <a:latin typeface="Cambria Math" panose="02040503050406030204" pitchFamily="18" charset="0"/>
                              </a:rPr>
                              <m:t>𝑥</m:t>
                            </m:r>
                            <m:r>
                              <a:rPr lang="vi-VN" sz="1100" i="0">
                                <a:latin typeface="Cambria Math" panose="02040503050406030204" pitchFamily="18" charset="0"/>
                              </a:rPr>
                              <m:t>∗</m:t>
                            </m:r>
                            <m:r>
                              <a:rPr lang="vi-VN" sz="1100" i="1">
                                <a:latin typeface="Cambria Math" panose="02040503050406030204" pitchFamily="18" charset="0"/>
                              </a:rPr>
                              <m:t>𝑦</m:t>
                            </m:r>
                          </m:e>
                        </m:acc>
                        <m:r>
                          <a:rPr lang="vi-VN" sz="1100" i="0">
                            <a:latin typeface="Cambria Math" panose="02040503050406030204" pitchFamily="18" charset="0"/>
                          </a:rPr>
                          <m:t>−</m:t>
                        </m:r>
                        <m:acc>
                          <m:accPr>
                            <m:chr m:val="̅"/>
                            <m:ctrlPr>
                              <a:rPr lang="vi-VN" sz="1100" i="1">
                                <a:solidFill>
                                  <a:srgbClr val="836967"/>
                                </a:solidFill>
                                <a:latin typeface="Cambria Math" panose="02040503050406030204" pitchFamily="18" charset="0"/>
                              </a:rPr>
                            </m:ctrlPr>
                          </m:accPr>
                          <m:e>
                            <m:r>
                              <a:rPr lang="vi-VN" sz="1100" i="1">
                                <a:latin typeface="Cambria Math" panose="02040503050406030204" pitchFamily="18" charset="0"/>
                              </a:rPr>
                              <m:t>𝑥</m:t>
                            </m:r>
                          </m:e>
                        </m:acc>
                        <m:r>
                          <a:rPr lang="vi-VN" sz="1100" i="0">
                            <a:latin typeface="Cambria Math" panose="02040503050406030204" pitchFamily="18" charset="0"/>
                          </a:rPr>
                          <m:t>∗</m:t>
                        </m:r>
                        <m:acc>
                          <m:accPr>
                            <m:chr m:val="̅"/>
                            <m:ctrlPr>
                              <a:rPr lang="vi-VN" sz="1100" i="1">
                                <a:solidFill>
                                  <a:srgbClr val="836967"/>
                                </a:solidFill>
                                <a:latin typeface="Cambria Math" panose="02040503050406030204" pitchFamily="18" charset="0"/>
                              </a:rPr>
                            </m:ctrlPr>
                          </m:accPr>
                          <m:e>
                            <m:r>
                              <a:rPr lang="vi-VN" sz="1100" i="1">
                                <a:latin typeface="Cambria Math" panose="02040503050406030204" pitchFamily="18" charset="0"/>
                              </a:rPr>
                              <m:t>𝑦</m:t>
                            </m:r>
                          </m:e>
                        </m:acc>
                      </m:num>
                      <m:den>
                        <m:rad>
                          <m:radPr>
                            <m:degHide m:val="on"/>
                            <m:ctrlPr>
                              <a:rPr lang="vi-VN" sz="1100" i="1">
                                <a:solidFill>
                                  <a:srgbClr val="836967"/>
                                </a:solidFill>
                                <a:latin typeface="Cambria Math" panose="02040503050406030204" pitchFamily="18" charset="0"/>
                              </a:rPr>
                            </m:ctrlPr>
                          </m:radPr>
                          <m:deg/>
                          <m:e>
                            <m:acc>
                              <m:accPr>
                                <m:chr m:val="̅"/>
                                <m:ctrlPr>
                                  <a:rPr lang="vi-VN" sz="1100" i="1">
                                    <a:solidFill>
                                      <a:srgbClr val="836967"/>
                                    </a:solidFill>
                                    <a:latin typeface="Cambria Math" panose="02040503050406030204" pitchFamily="18" charset="0"/>
                                  </a:rPr>
                                </m:ctrlPr>
                              </m:accPr>
                              <m:e>
                                <m:sSup>
                                  <m:sSupPr>
                                    <m:ctrlPr>
                                      <a:rPr lang="vi-VN" sz="1100" i="1">
                                        <a:solidFill>
                                          <a:srgbClr val="836967"/>
                                        </a:solidFill>
                                        <a:latin typeface="Cambria Math" panose="02040503050406030204" pitchFamily="18" charset="0"/>
                                      </a:rPr>
                                    </m:ctrlPr>
                                  </m:sSupPr>
                                  <m:e>
                                    <m:r>
                                      <a:rPr lang="vi-VN" sz="1100" i="1">
                                        <a:latin typeface="Cambria Math" panose="02040503050406030204" pitchFamily="18" charset="0"/>
                                      </a:rPr>
                                      <m:t>𝑥</m:t>
                                    </m:r>
                                  </m:e>
                                  <m:sup>
                                    <m:r>
                                      <a:rPr lang="vi-VN" sz="1100" i="0">
                                        <a:latin typeface="Cambria Math" panose="02040503050406030204" pitchFamily="18" charset="0"/>
                                      </a:rPr>
                                      <m:t>2</m:t>
                                    </m:r>
                                  </m:sup>
                                </m:sSup>
                              </m:e>
                            </m:acc>
                            <m:r>
                              <a:rPr lang="vi-VN" sz="1100" i="0">
                                <a:latin typeface="Cambria Math" panose="02040503050406030204" pitchFamily="18" charset="0"/>
                              </a:rPr>
                              <m:t>−</m:t>
                            </m:r>
                            <m:sSup>
                              <m:sSupPr>
                                <m:ctrlPr>
                                  <a:rPr lang="vi-VN" sz="1100" i="1">
                                    <a:solidFill>
                                      <a:srgbClr val="836967"/>
                                    </a:solidFill>
                                    <a:latin typeface="Cambria Math" panose="02040503050406030204" pitchFamily="18" charset="0"/>
                                  </a:rPr>
                                </m:ctrlPr>
                              </m:sSupPr>
                              <m:e>
                                <m:d>
                                  <m:dPr>
                                    <m:ctrlPr>
                                      <a:rPr lang="vi-VN" sz="1100" i="1">
                                        <a:solidFill>
                                          <a:srgbClr val="836967"/>
                                        </a:solidFill>
                                        <a:latin typeface="Cambria Math" panose="02040503050406030204" pitchFamily="18" charset="0"/>
                                      </a:rPr>
                                    </m:ctrlPr>
                                  </m:dPr>
                                  <m:e>
                                    <m:acc>
                                      <m:accPr>
                                        <m:chr m:val="̅"/>
                                        <m:ctrlPr>
                                          <a:rPr lang="vi-VN" sz="1100" i="1">
                                            <a:solidFill>
                                              <a:srgbClr val="836967"/>
                                            </a:solidFill>
                                            <a:latin typeface="Cambria Math" panose="02040503050406030204" pitchFamily="18" charset="0"/>
                                          </a:rPr>
                                        </m:ctrlPr>
                                      </m:accPr>
                                      <m:e>
                                        <m:r>
                                          <a:rPr lang="vi-VN" sz="1100" i="1">
                                            <a:latin typeface="Cambria Math" panose="02040503050406030204" pitchFamily="18" charset="0"/>
                                          </a:rPr>
                                          <m:t>𝑥</m:t>
                                        </m:r>
                                      </m:e>
                                    </m:acc>
                                  </m:e>
                                </m:d>
                              </m:e>
                              <m:sup>
                                <m:r>
                                  <a:rPr lang="vi-VN" sz="1100" i="0">
                                    <a:latin typeface="Cambria Math" panose="02040503050406030204" pitchFamily="18" charset="0"/>
                                  </a:rPr>
                                  <m:t>2</m:t>
                                </m:r>
                              </m:sup>
                            </m:sSup>
                          </m:e>
                        </m:rad>
                        <m:r>
                          <a:rPr lang="vi-VN" sz="1100" i="0">
                            <a:latin typeface="Cambria Math" panose="02040503050406030204" pitchFamily="18" charset="0"/>
                          </a:rPr>
                          <m:t>∗</m:t>
                        </m:r>
                        <m:rad>
                          <m:radPr>
                            <m:degHide m:val="on"/>
                            <m:ctrlPr>
                              <a:rPr lang="vi-VN" sz="1100" i="1">
                                <a:solidFill>
                                  <a:srgbClr val="836967"/>
                                </a:solidFill>
                                <a:latin typeface="Cambria Math" panose="02040503050406030204" pitchFamily="18" charset="0"/>
                              </a:rPr>
                            </m:ctrlPr>
                          </m:radPr>
                          <m:deg/>
                          <m:e>
                            <m:acc>
                              <m:accPr>
                                <m:chr m:val="̅"/>
                                <m:ctrlPr>
                                  <a:rPr lang="vi-VN" sz="1100" i="1">
                                    <a:solidFill>
                                      <a:srgbClr val="836967"/>
                                    </a:solidFill>
                                    <a:latin typeface="Cambria Math" panose="02040503050406030204" pitchFamily="18" charset="0"/>
                                  </a:rPr>
                                </m:ctrlPr>
                              </m:accPr>
                              <m:e>
                                <m:sSup>
                                  <m:sSupPr>
                                    <m:ctrlPr>
                                      <a:rPr lang="vi-VN" sz="1100" i="1">
                                        <a:solidFill>
                                          <a:srgbClr val="836967"/>
                                        </a:solidFill>
                                        <a:latin typeface="Cambria Math" panose="02040503050406030204" pitchFamily="18" charset="0"/>
                                      </a:rPr>
                                    </m:ctrlPr>
                                  </m:sSupPr>
                                  <m:e>
                                    <m:r>
                                      <a:rPr lang="vi-VN" sz="1100" i="1">
                                        <a:latin typeface="Cambria Math" panose="02040503050406030204" pitchFamily="18" charset="0"/>
                                      </a:rPr>
                                      <m:t>𝑦</m:t>
                                    </m:r>
                                  </m:e>
                                  <m:sup>
                                    <m:r>
                                      <a:rPr lang="vi-VN" sz="1100" i="0">
                                        <a:latin typeface="Cambria Math" panose="02040503050406030204" pitchFamily="18" charset="0"/>
                                      </a:rPr>
                                      <m:t>2</m:t>
                                    </m:r>
                                  </m:sup>
                                </m:sSup>
                              </m:e>
                            </m:acc>
                            <m:r>
                              <a:rPr lang="vi-VN" sz="1100" i="0">
                                <a:latin typeface="Cambria Math" panose="02040503050406030204" pitchFamily="18" charset="0"/>
                              </a:rPr>
                              <m:t>−</m:t>
                            </m:r>
                            <m:sSup>
                              <m:sSupPr>
                                <m:ctrlPr>
                                  <a:rPr lang="vi-VN" sz="1100" i="1">
                                    <a:solidFill>
                                      <a:srgbClr val="836967"/>
                                    </a:solidFill>
                                    <a:latin typeface="Cambria Math" panose="02040503050406030204" pitchFamily="18" charset="0"/>
                                  </a:rPr>
                                </m:ctrlPr>
                              </m:sSupPr>
                              <m:e>
                                <m:d>
                                  <m:dPr>
                                    <m:ctrlPr>
                                      <a:rPr lang="vi-VN" sz="1100" i="1">
                                        <a:solidFill>
                                          <a:srgbClr val="836967"/>
                                        </a:solidFill>
                                        <a:latin typeface="Cambria Math" panose="02040503050406030204" pitchFamily="18" charset="0"/>
                                      </a:rPr>
                                    </m:ctrlPr>
                                  </m:dPr>
                                  <m:e>
                                    <m:acc>
                                      <m:accPr>
                                        <m:chr m:val="̅"/>
                                        <m:ctrlPr>
                                          <a:rPr lang="vi-VN" sz="1100" i="1">
                                            <a:solidFill>
                                              <a:srgbClr val="836967"/>
                                            </a:solidFill>
                                            <a:latin typeface="Cambria Math" panose="02040503050406030204" pitchFamily="18" charset="0"/>
                                          </a:rPr>
                                        </m:ctrlPr>
                                      </m:accPr>
                                      <m:e>
                                        <m:r>
                                          <a:rPr lang="vi-VN" sz="1100" i="1">
                                            <a:latin typeface="Cambria Math" panose="02040503050406030204" pitchFamily="18" charset="0"/>
                                          </a:rPr>
                                          <m:t>𝑦</m:t>
                                        </m:r>
                                      </m:e>
                                    </m:acc>
                                  </m:e>
                                </m:d>
                              </m:e>
                              <m:sup>
                                <m:r>
                                  <a:rPr lang="vi-VN" sz="1100" i="0">
                                    <a:latin typeface="Cambria Math" panose="02040503050406030204" pitchFamily="18" charset="0"/>
                                  </a:rPr>
                                  <m:t>2</m:t>
                                </m:r>
                              </m:sup>
                            </m:sSup>
                          </m:e>
                        </m:rad>
                      </m:den>
                    </m:f>
                    <m:r>
                      <a:rPr lang="en-US" sz="1100" b="0" i="1">
                        <a:latin typeface="Cambria Math" panose="02040503050406030204" pitchFamily="18" charset="0"/>
                      </a:rPr>
                      <m:t>=</m:t>
                    </m:r>
                  </m:oMath>
                </m:oMathPara>
              </a14:m>
              <a:endParaRPr lang="vi-VN" sz="1100"/>
            </a:p>
          </xdr:txBody>
        </xdr:sp>
      </mc:Choice>
      <mc:Fallback xmlns="">
        <xdr:sp macro="" textlink="">
          <xdr:nvSpPr>
            <xdr:cNvPr id="22" name="TextBox 21">
              <a:extLst>
                <a:ext uri="{FF2B5EF4-FFF2-40B4-BE49-F238E27FC236}">
                  <a16:creationId xmlns:a16="http://schemas.microsoft.com/office/drawing/2014/main" id="{EED55C7C-BF10-4708-8511-96BC927D8457}"/>
                </a:ext>
              </a:extLst>
            </xdr:cNvPr>
            <xdr:cNvSpPr txBox="1"/>
          </xdr:nvSpPr>
          <xdr:spPr>
            <a:xfrm>
              <a:off x="1552575" y="30975300"/>
              <a:ext cx="2066528" cy="5257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vi-VN" sz="1100" i="0">
                  <a:latin typeface="Cambria Math" panose="02040503050406030204" pitchFamily="18" charset="0"/>
                </a:rPr>
                <a:t>𝛾</a:t>
              </a:r>
              <a:r>
                <a:rPr lang="vi-VN" sz="1100" i="0">
                  <a:solidFill>
                    <a:srgbClr val="836967"/>
                  </a:solidFill>
                  <a:latin typeface="Cambria Math" panose="02040503050406030204" pitchFamily="18" charset="0"/>
                </a:rPr>
                <a:t>_</a:t>
              </a:r>
              <a:r>
                <a:rPr lang="vi-VN" sz="1100" i="0">
                  <a:latin typeface="Cambria Math" panose="02040503050406030204" pitchFamily="18" charset="0"/>
                </a:rPr>
                <a:t>𝑥𝑦=</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𝑥∗𝑦</a:t>
              </a:r>
              <a:r>
                <a:rPr lang="vi-VN" sz="1100" i="0">
                  <a:solidFill>
                    <a:srgbClr val="836967"/>
                  </a:solidFill>
                  <a:latin typeface="Cambria Math" panose="02040503050406030204" pitchFamily="18" charset="0"/>
                </a:rPr>
                <a:t>) ̅</a:t>
              </a:r>
              <a:r>
                <a:rPr lang="vi-VN" sz="1100" i="0">
                  <a:latin typeface="Cambria Math" panose="02040503050406030204" pitchFamily="18" charset="0"/>
                </a:rPr>
                <a:t>−𝑥</a:t>
              </a:r>
              <a:r>
                <a:rPr lang="vi-VN" sz="1100" i="0">
                  <a:solidFill>
                    <a:srgbClr val="836967"/>
                  </a:solidFill>
                  <a:latin typeface="Cambria Math" panose="02040503050406030204" pitchFamily="18" charset="0"/>
                </a:rPr>
                <a:t> ̅</a:t>
              </a:r>
              <a:r>
                <a:rPr lang="vi-VN" sz="1100" i="0">
                  <a:latin typeface="Cambria Math" panose="02040503050406030204" pitchFamily="18" charset="0"/>
                </a:rPr>
                <a:t>∗𝑦</a:t>
              </a:r>
              <a:r>
                <a:rPr lang="vi-VN" sz="1100" i="0">
                  <a:solidFill>
                    <a:srgbClr val="836967"/>
                  </a:solidFill>
                  <a:latin typeface="Cambria Math" panose="02040503050406030204" pitchFamily="18" charset="0"/>
                </a:rPr>
                <a:t> ̅)/(√((</a:t>
              </a:r>
              <a:r>
                <a:rPr lang="vi-VN" sz="1100" i="0">
                  <a:latin typeface="Cambria Math" panose="02040503050406030204" pitchFamily="18" charset="0"/>
                </a:rPr>
                <a:t>𝑥</a:t>
              </a:r>
              <a:r>
                <a:rPr lang="vi-VN" sz="1100" i="0">
                  <a:solidFill>
                    <a:srgbClr val="836967"/>
                  </a:solidFill>
                  <a:latin typeface="Cambria Math" panose="02040503050406030204" pitchFamily="18" charset="0"/>
                </a:rPr>
                <a:t>^</a:t>
              </a:r>
              <a:r>
                <a:rPr lang="vi-VN" sz="1100" i="0">
                  <a:latin typeface="Cambria Math" panose="02040503050406030204" pitchFamily="18" charset="0"/>
                </a:rPr>
                <a:t>2 </a:t>
              </a:r>
              <a:r>
                <a:rPr lang="vi-VN" sz="1100" i="0">
                  <a:solidFill>
                    <a:srgbClr val="836967"/>
                  </a:solidFill>
                  <a:latin typeface="Cambria Math" panose="02040503050406030204" pitchFamily="18" charset="0"/>
                </a:rPr>
                <a:t>) ̅</a:t>
              </a:r>
              <a:r>
                <a:rPr lang="vi-VN" sz="1100" i="0">
                  <a:latin typeface="Cambria Math" panose="02040503050406030204" pitchFamily="18" charset="0"/>
                </a:rPr>
                <a:t>−</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𝑥</a:t>
              </a:r>
              <a:r>
                <a:rPr lang="vi-VN" sz="1100" i="0">
                  <a:solidFill>
                    <a:srgbClr val="836967"/>
                  </a:solidFill>
                  <a:latin typeface="Cambria Math" panose="02040503050406030204" pitchFamily="18" charset="0"/>
                </a:rPr>
                <a:t> ̅ )^</a:t>
              </a:r>
              <a:r>
                <a:rPr lang="vi-VN" sz="1100" i="0">
                  <a:latin typeface="Cambria Math" panose="02040503050406030204" pitchFamily="18" charset="0"/>
                </a:rPr>
                <a:t>2 </a:t>
              </a:r>
              <a:r>
                <a:rPr lang="vi-VN" sz="1100" i="0">
                  <a:solidFill>
                    <a:srgbClr val="836967"/>
                  </a:solidFill>
                  <a:latin typeface="Cambria Math" panose="02040503050406030204" pitchFamily="18" charset="0"/>
                </a:rPr>
                <a:t>)</a:t>
              </a:r>
              <a:r>
                <a:rPr lang="vi-VN" sz="1100" i="0">
                  <a:latin typeface="Cambria Math" panose="02040503050406030204" pitchFamily="18" charset="0"/>
                </a:rPr>
                <a:t>∗</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𝑦</a:t>
              </a:r>
              <a:r>
                <a:rPr lang="vi-VN" sz="1100" i="0">
                  <a:solidFill>
                    <a:srgbClr val="836967"/>
                  </a:solidFill>
                  <a:latin typeface="Cambria Math" panose="02040503050406030204" pitchFamily="18" charset="0"/>
                </a:rPr>
                <a:t>^</a:t>
              </a:r>
              <a:r>
                <a:rPr lang="vi-VN" sz="1100" i="0">
                  <a:latin typeface="Cambria Math" panose="02040503050406030204" pitchFamily="18" charset="0"/>
                </a:rPr>
                <a:t>2 </a:t>
              </a:r>
              <a:r>
                <a:rPr lang="vi-VN" sz="1100" i="0">
                  <a:solidFill>
                    <a:srgbClr val="836967"/>
                  </a:solidFill>
                  <a:latin typeface="Cambria Math" panose="02040503050406030204" pitchFamily="18" charset="0"/>
                </a:rPr>
                <a:t>) ̅</a:t>
              </a:r>
              <a:r>
                <a:rPr lang="vi-VN" sz="1100" i="0">
                  <a:latin typeface="Cambria Math" panose="02040503050406030204" pitchFamily="18" charset="0"/>
                </a:rPr>
                <a:t>−</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𝑦</a:t>
              </a:r>
              <a:r>
                <a:rPr lang="vi-VN" sz="1100" i="0">
                  <a:solidFill>
                    <a:srgbClr val="836967"/>
                  </a:solidFill>
                  <a:latin typeface="Cambria Math" panose="02040503050406030204" pitchFamily="18" charset="0"/>
                </a:rPr>
                <a:t> ̅ )^</a:t>
              </a:r>
              <a:r>
                <a:rPr lang="vi-VN" sz="1100" i="0">
                  <a:latin typeface="Cambria Math" panose="02040503050406030204" pitchFamily="18" charset="0"/>
                </a:rPr>
                <a:t>2 </a:t>
              </a:r>
              <a:r>
                <a:rPr lang="vi-VN" sz="1100" i="0">
                  <a:solidFill>
                    <a:srgbClr val="836967"/>
                  </a:solidFill>
                  <a:latin typeface="Cambria Math" panose="02040503050406030204" pitchFamily="18" charset="0"/>
                </a:rPr>
                <a:t>))</a:t>
              </a:r>
              <a:r>
                <a:rPr lang="en-US" sz="1100" b="0" i="0">
                  <a:latin typeface="Cambria Math" panose="02040503050406030204" pitchFamily="18" charset="0"/>
                </a:rPr>
                <a:t>=</a:t>
              </a:r>
              <a:endParaRPr lang="vi-VN" sz="1100"/>
            </a:p>
          </xdr:txBody>
        </xdr:sp>
      </mc:Fallback>
    </mc:AlternateContent>
    <xdr:clientData/>
  </xdr:oneCellAnchor>
  <xdr:oneCellAnchor>
    <xdr:from>
      <xdr:col>1</xdr:col>
      <xdr:colOff>266700</xdr:colOff>
      <xdr:row>29</xdr:row>
      <xdr:rowOff>190500</xdr:rowOff>
    </xdr:from>
    <xdr:ext cx="544316" cy="462114"/>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6EFD6E2C-CEE3-464D-A395-A56E10215AD2}"/>
                </a:ext>
              </a:extLst>
            </xdr:cNvPr>
            <xdr:cNvSpPr txBox="1"/>
          </xdr:nvSpPr>
          <xdr:spPr>
            <a:xfrm>
              <a:off x="1123950" y="5991225"/>
              <a:ext cx="544316"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undOvr"/>
                        <m:grow m:val="on"/>
                        <m:ctrlPr>
                          <a:rPr lang="vi-VN" sz="1100" i="1">
                            <a:latin typeface="Cambria Math" panose="02040503050406030204" pitchFamily="18" charset="0"/>
                          </a:rPr>
                        </m:ctrlPr>
                      </m:naryPr>
                      <m:sub>
                        <m:r>
                          <a:rPr lang="vi-VN" sz="1100" i="1">
                            <a:latin typeface="Cambria Math" panose="02040503050406030204" pitchFamily="18" charset="0"/>
                          </a:rPr>
                          <m:t>𝑖</m:t>
                        </m:r>
                        <m:r>
                          <a:rPr lang="vi-VN" sz="1100" i="0">
                            <a:latin typeface="Cambria Math" panose="02040503050406030204" pitchFamily="18" charset="0"/>
                          </a:rPr>
                          <m:t>=1</m:t>
                        </m:r>
                      </m:sub>
                      <m:sup>
                        <m:r>
                          <a:rPr lang="vi-VN" sz="1100" i="1">
                            <a:latin typeface="Cambria Math" panose="02040503050406030204" pitchFamily="18" charset="0"/>
                          </a:rPr>
                          <m:t>𝑛</m:t>
                        </m:r>
                      </m:sup>
                      <m:e>
                        <m:r>
                          <a:rPr lang="vi-VN" sz="1100" i="1">
                            <a:latin typeface="Cambria Math" panose="02040503050406030204" pitchFamily="18" charset="0"/>
                          </a:rPr>
                          <m:t>𝑛</m:t>
                        </m:r>
                      </m:e>
                    </m:nary>
                    <m:r>
                      <a:rPr lang="vi-VN" sz="1100" i="0">
                        <a:latin typeface="Cambria Math" panose="02040503050406030204" pitchFamily="18" charset="0"/>
                      </a:rPr>
                      <m:t>∗</m:t>
                    </m:r>
                    <m:r>
                      <a:rPr lang="vi-VN" sz="1100" i="1">
                        <a:latin typeface="Cambria Math" panose="02040503050406030204" pitchFamily="18" charset="0"/>
                      </a:rPr>
                      <m:t>𝑝</m:t>
                    </m:r>
                  </m:oMath>
                </m:oMathPara>
              </a14:m>
              <a:endParaRPr lang="vi-VN" sz="1100"/>
            </a:p>
          </xdr:txBody>
        </xdr:sp>
      </mc:Choice>
      <mc:Fallback xmlns="">
        <xdr:sp macro="" textlink="">
          <xdr:nvSpPr>
            <xdr:cNvPr id="23" name="TextBox 22">
              <a:extLst>
                <a:ext uri="{FF2B5EF4-FFF2-40B4-BE49-F238E27FC236}">
                  <a16:creationId xmlns:a16="http://schemas.microsoft.com/office/drawing/2014/main" id="{6EFD6E2C-CEE3-464D-A395-A56E10215AD2}"/>
                </a:ext>
              </a:extLst>
            </xdr:cNvPr>
            <xdr:cNvSpPr txBox="1"/>
          </xdr:nvSpPr>
          <xdr:spPr>
            <a:xfrm>
              <a:off x="1123950" y="5991225"/>
              <a:ext cx="544316"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vi-VN" sz="1100" i="0">
                  <a:latin typeface="Cambria Math" panose="02040503050406030204" pitchFamily="18" charset="0"/>
                </a:rPr>
                <a:t>∑129_(𝑖=1)^𝑛▒𝑛∗𝑝</a:t>
              </a:r>
              <a:endParaRPr lang="vi-VN" sz="1100"/>
            </a:p>
          </xdr:txBody>
        </xdr:sp>
      </mc:Fallback>
    </mc:AlternateContent>
    <xdr:clientData/>
  </xdr:oneCellAnchor>
  <xdr:oneCellAnchor>
    <xdr:from>
      <xdr:col>1</xdr:col>
      <xdr:colOff>247650</xdr:colOff>
      <xdr:row>51</xdr:row>
      <xdr:rowOff>85725</xdr:rowOff>
    </xdr:from>
    <xdr:ext cx="544316" cy="462114"/>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96589EF5-B96F-4687-9CAF-82291BC366D9}"/>
                </a:ext>
              </a:extLst>
            </xdr:cNvPr>
            <xdr:cNvSpPr txBox="1"/>
          </xdr:nvSpPr>
          <xdr:spPr>
            <a:xfrm>
              <a:off x="1104900" y="4886325"/>
              <a:ext cx="544316"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undOvr"/>
                        <m:grow m:val="on"/>
                        <m:ctrlPr>
                          <a:rPr lang="vi-VN" sz="1100" i="1">
                            <a:latin typeface="Cambria Math" panose="02040503050406030204" pitchFamily="18" charset="0"/>
                          </a:rPr>
                        </m:ctrlPr>
                      </m:naryPr>
                      <m:sub>
                        <m:r>
                          <a:rPr lang="vi-VN" sz="1100" i="1">
                            <a:latin typeface="Cambria Math" panose="02040503050406030204" pitchFamily="18" charset="0"/>
                          </a:rPr>
                          <m:t>𝑖</m:t>
                        </m:r>
                        <m:r>
                          <a:rPr lang="vi-VN" sz="1100" i="0">
                            <a:latin typeface="Cambria Math" panose="02040503050406030204" pitchFamily="18" charset="0"/>
                          </a:rPr>
                          <m:t>=1</m:t>
                        </m:r>
                      </m:sub>
                      <m:sup>
                        <m:r>
                          <a:rPr lang="vi-VN" sz="1100" i="1">
                            <a:latin typeface="Cambria Math" panose="02040503050406030204" pitchFamily="18" charset="0"/>
                          </a:rPr>
                          <m:t>𝑛</m:t>
                        </m:r>
                      </m:sup>
                      <m:e>
                        <m:r>
                          <a:rPr lang="vi-VN" sz="1100" i="1">
                            <a:latin typeface="Cambria Math" panose="02040503050406030204" pitchFamily="18" charset="0"/>
                          </a:rPr>
                          <m:t>𝑛</m:t>
                        </m:r>
                      </m:e>
                    </m:nary>
                    <m:r>
                      <a:rPr lang="vi-VN" sz="1100" i="0">
                        <a:latin typeface="Cambria Math" panose="02040503050406030204" pitchFamily="18" charset="0"/>
                      </a:rPr>
                      <m:t>∗</m:t>
                    </m:r>
                    <m:r>
                      <a:rPr lang="vi-VN" sz="1100" i="1">
                        <a:latin typeface="Cambria Math" panose="02040503050406030204" pitchFamily="18" charset="0"/>
                      </a:rPr>
                      <m:t>𝑝</m:t>
                    </m:r>
                  </m:oMath>
                </m:oMathPara>
              </a14:m>
              <a:endParaRPr lang="vi-VN" sz="1100"/>
            </a:p>
          </xdr:txBody>
        </xdr:sp>
      </mc:Choice>
      <mc:Fallback xmlns="">
        <xdr:sp macro="" textlink="">
          <xdr:nvSpPr>
            <xdr:cNvPr id="25" name="TextBox 24">
              <a:extLst>
                <a:ext uri="{FF2B5EF4-FFF2-40B4-BE49-F238E27FC236}">
                  <a16:creationId xmlns:a16="http://schemas.microsoft.com/office/drawing/2014/main" id="{96589EF5-B96F-4687-9CAF-82291BC366D9}"/>
                </a:ext>
              </a:extLst>
            </xdr:cNvPr>
            <xdr:cNvSpPr txBox="1"/>
          </xdr:nvSpPr>
          <xdr:spPr>
            <a:xfrm>
              <a:off x="1104900" y="4886325"/>
              <a:ext cx="544316"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vi-VN" sz="1100" i="0">
                  <a:latin typeface="Cambria Math" panose="02040503050406030204" pitchFamily="18" charset="0"/>
                </a:rPr>
                <a:t>∑129_(𝑖=1)^𝑛▒𝑛∗𝑝</a:t>
              </a:r>
              <a:endParaRPr lang="vi-VN" sz="1100"/>
            </a:p>
          </xdr:txBody>
        </xdr:sp>
      </mc:Fallback>
    </mc:AlternateContent>
    <xdr:clientData/>
  </xdr:oneCellAnchor>
  <xdr:oneCellAnchor>
    <xdr:from>
      <xdr:col>2</xdr:col>
      <xdr:colOff>38099</xdr:colOff>
      <xdr:row>56</xdr:row>
      <xdr:rowOff>190499</xdr:rowOff>
    </xdr:from>
    <xdr:ext cx="904875" cy="247119"/>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37D84CE-7E08-495C-B14B-6F80E01F41C7}"/>
                </a:ext>
              </a:extLst>
            </xdr:cNvPr>
            <xdr:cNvSpPr txBox="1"/>
          </xdr:nvSpPr>
          <xdr:spPr>
            <a:xfrm>
              <a:off x="1504949" y="11391899"/>
              <a:ext cx="904875" cy="247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vi-VN" sz="1200" i="1">
                      <a:latin typeface="Cambria Math" panose="02040503050406030204" pitchFamily="18" charset="0"/>
                    </a:rPr>
                    <m:t>𝑧</m:t>
                  </m:r>
                  <m:r>
                    <a:rPr lang="vi-VN" sz="1200" i="0">
                      <a:latin typeface="Cambria Math" panose="02040503050406030204" pitchFamily="18" charset="0"/>
                    </a:rPr>
                    <m:t>=</m:t>
                  </m:r>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𝑥</m:t>
                      </m:r>
                      <m:r>
                        <a:rPr lang="vi-VN" sz="1200" i="0">
                          <a:latin typeface="Cambria Math" panose="02040503050406030204" pitchFamily="18" charset="0"/>
                        </a:rPr>
                        <m:t>−</m:t>
                      </m:r>
                      <m:r>
                        <a:rPr lang="vi-VN" sz="1200" i="1">
                          <a:latin typeface="Cambria Math" panose="02040503050406030204" pitchFamily="18" charset="0"/>
                        </a:rPr>
                        <m:t>𝜇</m:t>
                      </m:r>
                    </m:num>
                    <m:den>
                      <m:r>
                        <a:rPr lang="vi-VN" sz="1200" i="1">
                          <a:latin typeface="Cambria Math" panose="02040503050406030204" pitchFamily="18" charset="0"/>
                        </a:rPr>
                        <m:t>𝜎</m:t>
                      </m:r>
                    </m:den>
                  </m:f>
                </m:oMath>
              </a14:m>
              <a:r>
                <a:rPr lang="en-US" sz="1200"/>
                <a:t> =</a:t>
              </a:r>
              <a:endParaRPr lang="vi-VN" sz="1200"/>
            </a:p>
          </xdr:txBody>
        </xdr:sp>
      </mc:Choice>
      <mc:Fallback xmlns="">
        <xdr:sp macro="" textlink="">
          <xdr:nvSpPr>
            <xdr:cNvPr id="26" name="TextBox 25">
              <a:extLst>
                <a:ext uri="{FF2B5EF4-FFF2-40B4-BE49-F238E27FC236}">
                  <a16:creationId xmlns:a16="http://schemas.microsoft.com/office/drawing/2014/main" id="{537D84CE-7E08-495C-B14B-6F80E01F41C7}"/>
                </a:ext>
              </a:extLst>
            </xdr:cNvPr>
            <xdr:cNvSpPr txBox="1"/>
          </xdr:nvSpPr>
          <xdr:spPr>
            <a:xfrm>
              <a:off x="1504949" y="11391899"/>
              <a:ext cx="904875" cy="247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vi-VN" sz="1200" i="0">
                  <a:latin typeface="Cambria Math" panose="02040503050406030204" pitchFamily="18" charset="0"/>
                </a:rPr>
                <a:t>𝑧=</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𝑥−𝜇</a:t>
              </a:r>
              <a:r>
                <a:rPr lang="vi-VN" sz="1200" i="0">
                  <a:solidFill>
                    <a:srgbClr val="836967"/>
                  </a:solidFill>
                  <a:latin typeface="Cambria Math" panose="02040503050406030204" pitchFamily="18" charset="0"/>
                </a:rPr>
                <a:t>)/</a:t>
              </a:r>
              <a:r>
                <a:rPr lang="vi-VN" sz="1200" i="0">
                  <a:latin typeface="Cambria Math" panose="02040503050406030204" pitchFamily="18" charset="0"/>
                </a:rPr>
                <a:t>𝜎</a:t>
              </a:r>
              <a:r>
                <a:rPr lang="en-US" sz="1200"/>
                <a:t> =</a:t>
              </a:r>
              <a:endParaRPr lang="vi-VN" sz="1200"/>
            </a:p>
          </xdr:txBody>
        </xdr:sp>
      </mc:Fallback>
    </mc:AlternateContent>
    <xdr:clientData/>
  </xdr:oneCellAnchor>
  <xdr:oneCellAnchor>
    <xdr:from>
      <xdr:col>1</xdr:col>
      <xdr:colOff>600075</xdr:colOff>
      <xdr:row>59</xdr:row>
      <xdr:rowOff>19050</xdr:rowOff>
    </xdr:from>
    <xdr:ext cx="904875" cy="247119"/>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9E79A08D-DD2F-44C1-8EF3-DD1B20555B0B}"/>
                </a:ext>
              </a:extLst>
            </xdr:cNvPr>
            <xdr:cNvSpPr txBox="1"/>
          </xdr:nvSpPr>
          <xdr:spPr>
            <a:xfrm>
              <a:off x="1457325" y="11820525"/>
              <a:ext cx="904875" cy="247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vi-VN" sz="1200" i="1">
                      <a:latin typeface="Cambria Math" panose="02040503050406030204" pitchFamily="18" charset="0"/>
                    </a:rPr>
                    <m:t>𝑧</m:t>
                  </m:r>
                  <m:r>
                    <a:rPr lang="vi-VN" sz="1200" i="0">
                      <a:latin typeface="Cambria Math" panose="02040503050406030204" pitchFamily="18" charset="0"/>
                    </a:rPr>
                    <m:t>=</m:t>
                  </m:r>
                  <m:f>
                    <m:fPr>
                      <m:ctrlPr>
                        <a:rPr lang="vi-VN" sz="1200" i="1">
                          <a:solidFill>
                            <a:srgbClr val="836967"/>
                          </a:solidFill>
                          <a:latin typeface="Cambria Math" panose="02040503050406030204" pitchFamily="18" charset="0"/>
                        </a:rPr>
                      </m:ctrlPr>
                    </m:fPr>
                    <m:num>
                      <m:r>
                        <a:rPr lang="vi-VN" sz="1200" i="1">
                          <a:latin typeface="Cambria Math" panose="02040503050406030204" pitchFamily="18" charset="0"/>
                        </a:rPr>
                        <m:t>𝑥</m:t>
                      </m:r>
                      <m:r>
                        <a:rPr lang="vi-VN" sz="1200" i="0">
                          <a:latin typeface="Cambria Math" panose="02040503050406030204" pitchFamily="18" charset="0"/>
                        </a:rPr>
                        <m:t>−</m:t>
                      </m:r>
                      <m:r>
                        <a:rPr lang="vi-VN" sz="1200" i="1">
                          <a:latin typeface="Cambria Math" panose="02040503050406030204" pitchFamily="18" charset="0"/>
                        </a:rPr>
                        <m:t>𝜇</m:t>
                      </m:r>
                    </m:num>
                    <m:den>
                      <m:r>
                        <a:rPr lang="vi-VN" sz="1200" i="1">
                          <a:latin typeface="Cambria Math" panose="02040503050406030204" pitchFamily="18" charset="0"/>
                        </a:rPr>
                        <m:t>𝜎</m:t>
                      </m:r>
                    </m:den>
                  </m:f>
                </m:oMath>
              </a14:m>
              <a:r>
                <a:rPr lang="en-US" sz="1200"/>
                <a:t> =</a:t>
              </a:r>
              <a:endParaRPr lang="vi-VN" sz="1200"/>
            </a:p>
          </xdr:txBody>
        </xdr:sp>
      </mc:Choice>
      <mc:Fallback xmlns="">
        <xdr:sp macro="" textlink="">
          <xdr:nvSpPr>
            <xdr:cNvPr id="27" name="TextBox 26">
              <a:extLst>
                <a:ext uri="{FF2B5EF4-FFF2-40B4-BE49-F238E27FC236}">
                  <a16:creationId xmlns:a16="http://schemas.microsoft.com/office/drawing/2014/main" id="{9E79A08D-DD2F-44C1-8EF3-DD1B20555B0B}"/>
                </a:ext>
              </a:extLst>
            </xdr:cNvPr>
            <xdr:cNvSpPr txBox="1"/>
          </xdr:nvSpPr>
          <xdr:spPr>
            <a:xfrm>
              <a:off x="1457325" y="11820525"/>
              <a:ext cx="904875" cy="247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vi-VN" sz="1200" i="0">
                  <a:latin typeface="Cambria Math" panose="02040503050406030204" pitchFamily="18" charset="0"/>
                </a:rPr>
                <a:t>𝑧=</a:t>
              </a:r>
              <a:r>
                <a:rPr lang="vi-VN" sz="1200" i="0">
                  <a:solidFill>
                    <a:srgbClr val="836967"/>
                  </a:solidFill>
                  <a:latin typeface="Cambria Math" panose="02040503050406030204" pitchFamily="18" charset="0"/>
                </a:rPr>
                <a:t>(</a:t>
              </a:r>
              <a:r>
                <a:rPr lang="vi-VN" sz="1200" i="0">
                  <a:latin typeface="Cambria Math" panose="02040503050406030204" pitchFamily="18" charset="0"/>
                </a:rPr>
                <a:t>𝑥−𝜇</a:t>
              </a:r>
              <a:r>
                <a:rPr lang="vi-VN" sz="1200" i="0">
                  <a:solidFill>
                    <a:srgbClr val="836967"/>
                  </a:solidFill>
                  <a:latin typeface="Cambria Math" panose="02040503050406030204" pitchFamily="18" charset="0"/>
                </a:rPr>
                <a:t>)/</a:t>
              </a:r>
              <a:r>
                <a:rPr lang="vi-VN" sz="1200" i="0">
                  <a:latin typeface="Cambria Math" panose="02040503050406030204" pitchFamily="18" charset="0"/>
                </a:rPr>
                <a:t>𝜎</a:t>
              </a:r>
              <a:r>
                <a:rPr lang="en-US" sz="1200"/>
                <a:t> =</a:t>
              </a:r>
              <a:endParaRPr lang="vi-VN" sz="1200"/>
            </a:p>
          </xdr:txBody>
        </xdr:sp>
      </mc:Fallback>
    </mc:AlternateContent>
    <xdr:clientData/>
  </xdr:oneCellAnchor>
  <xdr:oneCellAnchor>
    <xdr:from>
      <xdr:col>3</xdr:col>
      <xdr:colOff>676274</xdr:colOff>
      <xdr:row>61</xdr:row>
      <xdr:rowOff>133349</xdr:rowOff>
    </xdr:from>
    <xdr:ext cx="2124075" cy="320985"/>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FDF1E55-42DE-44D7-9F21-B50BB36D7FEE}"/>
                </a:ext>
              </a:extLst>
            </xdr:cNvPr>
            <xdr:cNvSpPr txBox="1"/>
          </xdr:nvSpPr>
          <xdr:spPr>
            <a:xfrm>
              <a:off x="2971799" y="12334874"/>
              <a:ext cx="2124075" cy="320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unc>
                    <m:funcPr>
                      <m:ctrlPr>
                        <a:rPr lang="vi-VN" sz="1400" i="1">
                          <a:latin typeface="Cambria Math" panose="02040503050406030204" pitchFamily="18" charset="0"/>
                        </a:rPr>
                      </m:ctrlPr>
                    </m:funcPr>
                    <m:fName>
                      <m:r>
                        <m:rPr>
                          <m:sty m:val="p"/>
                        </m:rPr>
                        <a:rPr lang="vi-VN" sz="1400">
                          <a:latin typeface="Cambria Math" panose="02040503050406030204" pitchFamily="18" charset="0"/>
                        </a:rPr>
                        <m:t>cov</m:t>
                      </m:r>
                    </m:fName>
                    <m:e>
                      <m:d>
                        <m:dPr>
                          <m:ctrlPr>
                            <a:rPr lang="vi-VN" sz="1400" i="1">
                              <a:solidFill>
                                <a:srgbClr val="836967"/>
                              </a:solidFill>
                              <a:latin typeface="Cambria Math" panose="02040503050406030204" pitchFamily="18" charset="0"/>
                            </a:rPr>
                          </m:ctrlPr>
                        </m:dPr>
                        <m:e>
                          <m:r>
                            <a:rPr lang="vi-VN" sz="1400" i="1">
                              <a:latin typeface="Cambria Math" panose="02040503050406030204" pitchFamily="18" charset="0"/>
                            </a:rPr>
                            <m:t>𝑥</m:t>
                          </m:r>
                          <m:r>
                            <a:rPr lang="vi-VN" sz="1400" i="0">
                              <a:latin typeface="Cambria Math" panose="02040503050406030204" pitchFamily="18" charset="0"/>
                            </a:rPr>
                            <m:t>,</m:t>
                          </m:r>
                          <m:r>
                            <a:rPr lang="vi-VN" sz="1400" i="1">
                              <a:latin typeface="Cambria Math" panose="02040503050406030204" pitchFamily="18" charset="0"/>
                            </a:rPr>
                            <m:t>𝑦</m:t>
                          </m:r>
                        </m:e>
                      </m:d>
                    </m:e>
                  </m:func>
                  <m:r>
                    <a:rPr lang="vi-VN" sz="1400" i="0">
                      <a:latin typeface="Cambria Math" panose="02040503050406030204" pitchFamily="18" charset="0"/>
                    </a:rPr>
                    <m:t>=</m:t>
                  </m:r>
                  <m:f>
                    <m:fPr>
                      <m:ctrlPr>
                        <a:rPr lang="vi-VN" sz="1400" i="1">
                          <a:solidFill>
                            <a:srgbClr val="836967"/>
                          </a:solidFill>
                          <a:latin typeface="Cambria Math" panose="02040503050406030204" pitchFamily="18" charset="0"/>
                        </a:rPr>
                      </m:ctrlPr>
                    </m:fPr>
                    <m:num>
                      <m:nary>
                        <m:naryPr>
                          <m:chr m:val="∑"/>
                          <m:grow m:val="on"/>
                          <m:subHide m:val="on"/>
                          <m:supHide m:val="on"/>
                          <m:ctrlPr>
                            <a:rPr lang="vi-VN" sz="1400" i="1">
                              <a:latin typeface="Cambria Math" panose="02040503050406030204" pitchFamily="18" charset="0"/>
                            </a:rPr>
                          </m:ctrlPr>
                        </m:naryPr>
                        <m:sub/>
                        <m:sup/>
                        <m:e>
                          <m:d>
                            <m:dPr>
                              <m:ctrlPr>
                                <a:rPr lang="vi-VN" sz="1400" i="1">
                                  <a:solidFill>
                                    <a:srgbClr val="836967"/>
                                  </a:solidFill>
                                  <a:latin typeface="Cambria Math" panose="02040503050406030204" pitchFamily="18" charset="0"/>
                                </a:rPr>
                              </m:ctrlPr>
                            </m:dPr>
                            <m:e>
                              <m:r>
                                <a:rPr lang="vi-VN" sz="1400" i="1">
                                  <a:latin typeface="Cambria Math" panose="02040503050406030204" pitchFamily="18" charset="0"/>
                                </a:rPr>
                                <m:t>𝑥</m:t>
                              </m:r>
                              <m:r>
                                <a:rPr lang="vi-VN" sz="1400" i="0">
                                  <a:latin typeface="Cambria Math" panose="02040503050406030204" pitchFamily="18" charset="0"/>
                                </a:rPr>
                                <m:t>−</m:t>
                              </m:r>
                              <m:acc>
                                <m:accPr>
                                  <m:chr m:val="̅"/>
                                  <m:ctrlPr>
                                    <a:rPr lang="vi-VN" sz="1400" i="1">
                                      <a:solidFill>
                                        <a:srgbClr val="836967"/>
                                      </a:solidFill>
                                      <a:latin typeface="Cambria Math" panose="02040503050406030204" pitchFamily="18" charset="0"/>
                                    </a:rPr>
                                  </m:ctrlPr>
                                </m:accPr>
                                <m:e>
                                  <m:r>
                                    <a:rPr lang="vi-VN" sz="1400" i="1">
                                      <a:latin typeface="Cambria Math" panose="02040503050406030204" pitchFamily="18" charset="0"/>
                                    </a:rPr>
                                    <m:t>𝑥</m:t>
                                  </m:r>
                                </m:e>
                              </m:acc>
                            </m:e>
                          </m:d>
                        </m:e>
                      </m:nary>
                      <m:r>
                        <a:rPr lang="vi-VN" sz="1400" i="0">
                          <a:latin typeface="Cambria Math" panose="02040503050406030204" pitchFamily="18" charset="0"/>
                        </a:rPr>
                        <m:t>∗</m:t>
                      </m:r>
                      <m:d>
                        <m:dPr>
                          <m:ctrlPr>
                            <a:rPr lang="vi-VN" sz="1400" i="1">
                              <a:solidFill>
                                <a:srgbClr val="836967"/>
                              </a:solidFill>
                              <a:latin typeface="Cambria Math" panose="02040503050406030204" pitchFamily="18" charset="0"/>
                            </a:rPr>
                          </m:ctrlPr>
                        </m:dPr>
                        <m:e>
                          <m:r>
                            <a:rPr lang="vi-VN" sz="1400" i="1">
                              <a:latin typeface="Cambria Math" panose="02040503050406030204" pitchFamily="18" charset="0"/>
                            </a:rPr>
                            <m:t>𝑦</m:t>
                          </m:r>
                          <m:r>
                            <a:rPr lang="vi-VN" sz="1400" i="0">
                              <a:latin typeface="Cambria Math" panose="02040503050406030204" pitchFamily="18" charset="0"/>
                            </a:rPr>
                            <m:t>−</m:t>
                          </m:r>
                          <m:acc>
                            <m:accPr>
                              <m:chr m:val="̅"/>
                              <m:ctrlPr>
                                <a:rPr lang="vi-VN" sz="1400" i="1">
                                  <a:solidFill>
                                    <a:srgbClr val="836967"/>
                                  </a:solidFill>
                                  <a:latin typeface="Cambria Math" panose="02040503050406030204" pitchFamily="18" charset="0"/>
                                </a:rPr>
                              </m:ctrlPr>
                            </m:accPr>
                            <m:e>
                              <m:r>
                                <a:rPr lang="vi-VN" sz="1400" i="1">
                                  <a:latin typeface="Cambria Math" panose="02040503050406030204" pitchFamily="18" charset="0"/>
                                </a:rPr>
                                <m:t>𝑦</m:t>
                              </m:r>
                            </m:e>
                          </m:acc>
                        </m:e>
                      </m:d>
                    </m:num>
                    <m:den>
                      <m:r>
                        <a:rPr lang="vi-VN" sz="1400" i="1">
                          <a:latin typeface="Cambria Math" panose="02040503050406030204" pitchFamily="18" charset="0"/>
                        </a:rPr>
                        <m:t>𝑛</m:t>
                      </m:r>
                      <m:r>
                        <a:rPr lang="vi-VN" sz="1400" i="0">
                          <a:latin typeface="Cambria Math" panose="02040503050406030204" pitchFamily="18" charset="0"/>
                        </a:rPr>
                        <m:t>−1</m:t>
                      </m:r>
                    </m:den>
                  </m:f>
                </m:oMath>
              </a14:m>
              <a:r>
                <a:rPr lang="en-US" sz="1400"/>
                <a:t> =</a:t>
              </a:r>
              <a:endParaRPr lang="vi-VN" sz="1400"/>
            </a:p>
          </xdr:txBody>
        </xdr:sp>
      </mc:Choice>
      <mc:Fallback xmlns="">
        <xdr:sp macro="" textlink="">
          <xdr:nvSpPr>
            <xdr:cNvPr id="28" name="TextBox 27">
              <a:extLst>
                <a:ext uri="{FF2B5EF4-FFF2-40B4-BE49-F238E27FC236}">
                  <a16:creationId xmlns:a16="http://schemas.microsoft.com/office/drawing/2014/main" id="{4FDF1E55-42DE-44D7-9F21-B50BB36D7FEE}"/>
                </a:ext>
              </a:extLst>
            </xdr:cNvPr>
            <xdr:cNvSpPr txBox="1"/>
          </xdr:nvSpPr>
          <xdr:spPr>
            <a:xfrm>
              <a:off x="2971799" y="12334874"/>
              <a:ext cx="2124075" cy="320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vi-VN" sz="1400" i="0">
                  <a:latin typeface="Cambria Math" panose="02040503050406030204" pitchFamily="18" charset="0"/>
                </a:rPr>
                <a:t>cov⁡</a:t>
              </a:r>
              <a:r>
                <a:rPr lang="vi-VN" sz="1400" i="0">
                  <a:solidFill>
                    <a:srgbClr val="836967"/>
                  </a:solidFill>
                  <a:latin typeface="Cambria Math" panose="02040503050406030204" pitchFamily="18" charset="0"/>
                </a:rPr>
                <a:t>(</a:t>
              </a:r>
              <a:r>
                <a:rPr lang="vi-VN" sz="1400" i="0">
                  <a:latin typeface="Cambria Math" panose="02040503050406030204" pitchFamily="18" charset="0"/>
                </a:rPr>
                <a:t>𝑥,𝑦)=</a:t>
              </a:r>
              <a:r>
                <a:rPr lang="vi-VN" sz="1400" i="0">
                  <a:solidFill>
                    <a:srgbClr val="836967"/>
                  </a:solidFill>
                  <a:latin typeface="Cambria Math" panose="02040503050406030204" pitchFamily="18" charset="0"/>
                </a:rPr>
                <a:t>(∑128▒(</a:t>
              </a:r>
              <a:r>
                <a:rPr lang="vi-VN" sz="1400" i="0">
                  <a:latin typeface="Cambria Math" panose="02040503050406030204" pitchFamily="18" charset="0"/>
                </a:rPr>
                <a:t>𝑥−𝑥</a:t>
              </a:r>
              <a:r>
                <a:rPr lang="vi-VN" sz="1400" i="0">
                  <a:solidFill>
                    <a:srgbClr val="836967"/>
                  </a:solidFill>
                  <a:latin typeface="Cambria Math" panose="02040503050406030204" pitchFamily="18" charset="0"/>
                </a:rPr>
                <a:t> ̅ ) </a:t>
              </a:r>
              <a:r>
                <a:rPr lang="vi-VN" sz="1400" i="0">
                  <a:latin typeface="Cambria Math" panose="02040503050406030204" pitchFamily="18" charset="0"/>
                </a:rPr>
                <a:t>∗</a:t>
              </a:r>
              <a:r>
                <a:rPr lang="vi-VN" sz="1400" i="0">
                  <a:solidFill>
                    <a:srgbClr val="836967"/>
                  </a:solidFill>
                  <a:latin typeface="Cambria Math" panose="02040503050406030204" pitchFamily="18" charset="0"/>
                </a:rPr>
                <a:t>(</a:t>
              </a:r>
              <a:r>
                <a:rPr lang="vi-VN" sz="1400" i="0">
                  <a:latin typeface="Cambria Math" panose="02040503050406030204" pitchFamily="18" charset="0"/>
                </a:rPr>
                <a:t>𝑦−𝑦</a:t>
              </a:r>
              <a:r>
                <a:rPr lang="vi-VN" sz="1400" i="0">
                  <a:solidFill>
                    <a:srgbClr val="836967"/>
                  </a:solidFill>
                  <a:latin typeface="Cambria Math" panose="02040503050406030204" pitchFamily="18" charset="0"/>
                </a:rPr>
                <a:t> ̅ ))/(</a:t>
              </a:r>
              <a:r>
                <a:rPr lang="vi-VN" sz="1400" i="0">
                  <a:latin typeface="Cambria Math" panose="02040503050406030204" pitchFamily="18" charset="0"/>
                </a:rPr>
                <a:t>𝑛−1</a:t>
              </a:r>
              <a:r>
                <a:rPr lang="vi-VN" sz="1400" i="0">
                  <a:solidFill>
                    <a:srgbClr val="836967"/>
                  </a:solidFill>
                  <a:latin typeface="Cambria Math" panose="02040503050406030204" pitchFamily="18" charset="0"/>
                </a:rPr>
                <a:t>)</a:t>
              </a:r>
              <a:r>
                <a:rPr lang="en-US" sz="1400"/>
                <a:t> =</a:t>
              </a:r>
              <a:endParaRPr lang="vi-VN" sz="1400"/>
            </a:p>
          </xdr:txBody>
        </xdr:sp>
      </mc:Fallback>
    </mc:AlternateContent>
    <xdr:clientData/>
  </xdr:oneCellAnchor>
  <xdr:oneCellAnchor>
    <xdr:from>
      <xdr:col>1</xdr:col>
      <xdr:colOff>85725</xdr:colOff>
      <xdr:row>16</xdr:row>
      <xdr:rowOff>9525</xdr:rowOff>
    </xdr:from>
    <xdr:ext cx="368947" cy="410753"/>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8419ED1-32EB-42E5-906E-DB6FBE6486C0}"/>
                </a:ext>
              </a:extLst>
            </xdr:cNvPr>
            <xdr:cNvSpPr txBox="1"/>
          </xdr:nvSpPr>
          <xdr:spPr>
            <a:xfrm>
              <a:off x="942975" y="3209925"/>
              <a:ext cx="368947" cy="4107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undOvr"/>
                        <m:grow m:val="on"/>
                        <m:supHide m:val="on"/>
                        <m:ctrlPr>
                          <a:rPr lang="vi-VN" sz="1100" i="1">
                            <a:latin typeface="Cambria Math" panose="02040503050406030204" pitchFamily="18" charset="0"/>
                          </a:rPr>
                        </m:ctrlPr>
                      </m:naryPr>
                      <m:sub>
                        <m:r>
                          <a:rPr lang="vi-VN" sz="1100" i="1">
                            <a:latin typeface="Cambria Math" panose="02040503050406030204" pitchFamily="18" charset="0"/>
                          </a:rPr>
                          <m:t>𝑖</m:t>
                        </m:r>
                        <m:r>
                          <a:rPr lang="vi-VN" sz="1100" i="0">
                            <a:latin typeface="Cambria Math" panose="02040503050406030204" pitchFamily="18" charset="0"/>
                          </a:rPr>
                          <m:t>=1</m:t>
                        </m:r>
                      </m:sub>
                      <m:sup/>
                      <m:e>
                        <m:f>
                          <m:fPr>
                            <m:ctrlPr>
                              <a:rPr lang="vi-VN" sz="1100" i="1">
                                <a:solidFill>
                                  <a:srgbClr val="836967"/>
                                </a:solidFill>
                                <a:latin typeface="Cambria Math" panose="02040503050406030204" pitchFamily="18" charset="0"/>
                              </a:rPr>
                            </m:ctrlPr>
                          </m:fPr>
                          <m:num>
                            <m:sSub>
                              <m:sSubPr>
                                <m:ctrlPr>
                                  <a:rPr lang="vi-VN" sz="1100" i="1">
                                    <a:solidFill>
                                      <a:srgbClr val="836967"/>
                                    </a:solidFill>
                                    <a:latin typeface="Cambria Math" panose="02040503050406030204" pitchFamily="18" charset="0"/>
                                  </a:rPr>
                                </m:ctrlPr>
                              </m:sSubPr>
                              <m:e>
                                <m:r>
                                  <a:rPr lang="vi-VN" sz="1100" i="1">
                                    <a:latin typeface="Cambria Math" panose="02040503050406030204" pitchFamily="18" charset="0"/>
                                  </a:rPr>
                                  <m:t>𝑥</m:t>
                                </m:r>
                              </m:e>
                              <m:sub>
                                <m:r>
                                  <a:rPr lang="vi-VN" sz="1100" i="1">
                                    <a:latin typeface="Cambria Math" panose="02040503050406030204" pitchFamily="18" charset="0"/>
                                  </a:rPr>
                                  <m:t>𝑖</m:t>
                                </m:r>
                              </m:sub>
                            </m:sSub>
                          </m:num>
                          <m:den>
                            <m:r>
                              <a:rPr lang="vi-VN" sz="1100" i="1">
                                <a:latin typeface="Cambria Math" panose="02040503050406030204" pitchFamily="18" charset="0"/>
                              </a:rPr>
                              <m:t>𝑛</m:t>
                            </m:r>
                          </m:den>
                        </m:f>
                      </m:e>
                    </m:nary>
                  </m:oMath>
                </m:oMathPara>
              </a14:m>
              <a:endParaRPr lang="vi-VN" sz="1100"/>
            </a:p>
          </xdr:txBody>
        </xdr:sp>
      </mc:Choice>
      <mc:Fallback xmlns="">
        <xdr:sp macro="" textlink="">
          <xdr:nvSpPr>
            <xdr:cNvPr id="30" name="TextBox 29">
              <a:extLst>
                <a:ext uri="{FF2B5EF4-FFF2-40B4-BE49-F238E27FC236}">
                  <a16:creationId xmlns:a16="http://schemas.microsoft.com/office/drawing/2014/main" id="{D8419ED1-32EB-42E5-906E-DB6FBE6486C0}"/>
                </a:ext>
              </a:extLst>
            </xdr:cNvPr>
            <xdr:cNvSpPr txBox="1"/>
          </xdr:nvSpPr>
          <xdr:spPr>
            <a:xfrm>
              <a:off x="942975" y="3209925"/>
              <a:ext cx="368947" cy="4107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vi-VN" sz="1100" i="0">
                  <a:latin typeface="Cambria Math" panose="02040503050406030204" pitchFamily="18" charset="0"/>
                </a:rPr>
                <a:t>∑129_(𝑖=1)▒𝑥</a:t>
              </a:r>
              <a:r>
                <a:rPr lang="vi-VN" sz="1100" i="0">
                  <a:solidFill>
                    <a:srgbClr val="836967"/>
                  </a:solidFill>
                  <a:latin typeface="Cambria Math" panose="02040503050406030204" pitchFamily="18" charset="0"/>
                </a:rPr>
                <a:t>_</a:t>
              </a:r>
              <a:r>
                <a:rPr lang="vi-VN" sz="1100" i="0">
                  <a:latin typeface="Cambria Math" panose="02040503050406030204" pitchFamily="18" charset="0"/>
                </a:rPr>
                <a:t>𝑖</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𝑛</a:t>
              </a:r>
              <a:endParaRPr lang="vi-VN" sz="1100"/>
            </a:p>
          </xdr:txBody>
        </xdr:sp>
      </mc:Fallback>
    </mc:AlternateContent>
    <xdr:clientData/>
  </xdr:oneCellAnchor>
  <xdr:oneCellAnchor>
    <xdr:from>
      <xdr:col>1</xdr:col>
      <xdr:colOff>66675</xdr:colOff>
      <xdr:row>20</xdr:row>
      <xdr:rowOff>47625</xdr:rowOff>
    </xdr:from>
    <xdr:ext cx="905441" cy="548548"/>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2901BB13-A0FF-4E06-81A6-ABFE366599EA}"/>
                </a:ext>
              </a:extLst>
            </xdr:cNvPr>
            <xdr:cNvSpPr txBox="1"/>
          </xdr:nvSpPr>
          <xdr:spPr>
            <a:xfrm>
              <a:off x="923925" y="4048125"/>
              <a:ext cx="905441" cy="5485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undOvr"/>
                        <m:grow m:val="on"/>
                        <m:supHide m:val="on"/>
                        <m:ctrlPr>
                          <a:rPr lang="vi-VN" sz="1100" i="1">
                            <a:latin typeface="Cambria Math" panose="02040503050406030204" pitchFamily="18" charset="0"/>
                          </a:rPr>
                        </m:ctrlPr>
                      </m:naryPr>
                      <m:sub>
                        <m:r>
                          <a:rPr lang="vi-VN" sz="1100" i="1">
                            <a:latin typeface="Cambria Math" panose="02040503050406030204" pitchFamily="18" charset="0"/>
                          </a:rPr>
                          <m:t>𝑖</m:t>
                        </m:r>
                        <m:r>
                          <a:rPr lang="vi-VN" sz="1100" i="0">
                            <a:latin typeface="Cambria Math" panose="02040503050406030204" pitchFamily="18" charset="0"/>
                          </a:rPr>
                          <m:t>=1</m:t>
                        </m:r>
                      </m:sub>
                      <m:sup/>
                      <m:e>
                        <m:f>
                          <m:fPr>
                            <m:ctrlPr>
                              <a:rPr lang="vi-VN" sz="1100" i="1">
                                <a:solidFill>
                                  <a:srgbClr val="836967"/>
                                </a:solidFill>
                                <a:latin typeface="Cambria Math" panose="02040503050406030204" pitchFamily="18" charset="0"/>
                              </a:rPr>
                            </m:ctrlPr>
                          </m:fPr>
                          <m:num>
                            <m:sSup>
                              <m:sSupPr>
                                <m:ctrlPr>
                                  <a:rPr lang="vi-VN" sz="1100" i="1">
                                    <a:solidFill>
                                      <a:srgbClr val="836967"/>
                                    </a:solidFill>
                                    <a:latin typeface="Cambria Math" panose="02040503050406030204" pitchFamily="18" charset="0"/>
                                  </a:rPr>
                                </m:ctrlPr>
                              </m:sSupPr>
                              <m:e>
                                <m:d>
                                  <m:dPr>
                                    <m:ctrlPr>
                                      <a:rPr lang="vi-VN" sz="1100" i="1">
                                        <a:solidFill>
                                          <a:srgbClr val="836967"/>
                                        </a:solidFill>
                                        <a:latin typeface="Cambria Math" panose="02040503050406030204" pitchFamily="18" charset="0"/>
                                      </a:rPr>
                                    </m:ctrlPr>
                                  </m:dPr>
                                  <m:e>
                                    <m:sSub>
                                      <m:sSubPr>
                                        <m:ctrlPr>
                                          <a:rPr lang="vi-VN" sz="1100" i="1">
                                            <a:solidFill>
                                              <a:srgbClr val="836967"/>
                                            </a:solidFill>
                                            <a:latin typeface="Cambria Math" panose="02040503050406030204" pitchFamily="18" charset="0"/>
                                          </a:rPr>
                                        </m:ctrlPr>
                                      </m:sSubPr>
                                      <m:e>
                                        <m:r>
                                          <a:rPr lang="vi-VN" sz="1100" i="1">
                                            <a:latin typeface="Cambria Math" panose="02040503050406030204" pitchFamily="18" charset="0"/>
                                          </a:rPr>
                                          <m:t>𝑥</m:t>
                                        </m:r>
                                      </m:e>
                                      <m:sub>
                                        <m:r>
                                          <a:rPr lang="vi-VN" sz="1100" i="1">
                                            <a:latin typeface="Cambria Math" panose="02040503050406030204" pitchFamily="18" charset="0"/>
                                          </a:rPr>
                                          <m:t>𝑖</m:t>
                                        </m:r>
                                      </m:sub>
                                    </m:sSub>
                                    <m:r>
                                      <a:rPr lang="vi-VN" sz="1100" i="0">
                                        <a:latin typeface="Cambria Math" panose="02040503050406030204" pitchFamily="18" charset="0"/>
                                      </a:rPr>
                                      <m:t>−</m:t>
                                    </m:r>
                                    <m:acc>
                                      <m:accPr>
                                        <m:chr m:val="̅"/>
                                        <m:ctrlPr>
                                          <a:rPr lang="vi-VN" sz="1100" i="1">
                                            <a:solidFill>
                                              <a:srgbClr val="836967"/>
                                            </a:solidFill>
                                            <a:latin typeface="Cambria Math" panose="02040503050406030204" pitchFamily="18" charset="0"/>
                                          </a:rPr>
                                        </m:ctrlPr>
                                      </m:accPr>
                                      <m:e>
                                        <m:r>
                                          <a:rPr lang="vi-VN" sz="1100" i="1">
                                            <a:latin typeface="Cambria Math" panose="02040503050406030204" pitchFamily="18" charset="0"/>
                                          </a:rPr>
                                          <m:t>𝑥</m:t>
                                        </m:r>
                                      </m:e>
                                    </m:acc>
                                  </m:e>
                                </m:d>
                              </m:e>
                              <m:sup>
                                <m:r>
                                  <a:rPr lang="vi-VN" sz="1100" i="0">
                                    <a:latin typeface="Cambria Math" panose="02040503050406030204" pitchFamily="18" charset="0"/>
                                  </a:rPr>
                                  <m:t>2</m:t>
                                </m:r>
                              </m:sup>
                            </m:sSup>
                          </m:num>
                          <m:den>
                            <m:r>
                              <a:rPr lang="vi-VN" sz="1100" i="1">
                                <a:latin typeface="Cambria Math" panose="02040503050406030204" pitchFamily="18" charset="0"/>
                              </a:rPr>
                              <m:t>𝑛</m:t>
                            </m:r>
                          </m:den>
                        </m:f>
                      </m:e>
                    </m:nary>
                  </m:oMath>
                </m:oMathPara>
              </a14:m>
              <a:endParaRPr lang="vi-VN" sz="1100"/>
            </a:p>
          </xdr:txBody>
        </xdr:sp>
      </mc:Choice>
      <mc:Fallback xmlns="">
        <xdr:sp macro="" textlink="">
          <xdr:nvSpPr>
            <xdr:cNvPr id="31" name="TextBox 30">
              <a:extLst>
                <a:ext uri="{FF2B5EF4-FFF2-40B4-BE49-F238E27FC236}">
                  <a16:creationId xmlns:a16="http://schemas.microsoft.com/office/drawing/2014/main" id="{2901BB13-A0FF-4E06-81A6-ABFE366599EA}"/>
                </a:ext>
              </a:extLst>
            </xdr:cNvPr>
            <xdr:cNvSpPr txBox="1"/>
          </xdr:nvSpPr>
          <xdr:spPr>
            <a:xfrm>
              <a:off x="923925" y="4048125"/>
              <a:ext cx="905441" cy="5485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vi-VN" sz="1100" i="0">
                  <a:latin typeface="Cambria Math" panose="02040503050406030204" pitchFamily="18" charset="0"/>
                </a:rPr>
                <a:t>∑129_(𝑖=1)▒</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𝑥</a:t>
              </a:r>
              <a:r>
                <a:rPr lang="vi-VN" sz="1100" i="0">
                  <a:solidFill>
                    <a:srgbClr val="836967"/>
                  </a:solidFill>
                  <a:latin typeface="Cambria Math" panose="02040503050406030204" pitchFamily="18" charset="0"/>
                </a:rPr>
                <a:t>_</a:t>
              </a:r>
              <a:r>
                <a:rPr lang="vi-VN" sz="1100" i="0">
                  <a:latin typeface="Cambria Math" panose="02040503050406030204" pitchFamily="18" charset="0"/>
                </a:rPr>
                <a:t>𝑖−𝑥</a:t>
              </a:r>
              <a:r>
                <a:rPr lang="vi-VN" sz="1100" i="0">
                  <a:solidFill>
                    <a:srgbClr val="836967"/>
                  </a:solidFill>
                  <a:latin typeface="Cambria Math" panose="02040503050406030204" pitchFamily="18" charset="0"/>
                </a:rPr>
                <a:t> ̅ )^</a:t>
              </a:r>
              <a:r>
                <a:rPr lang="vi-VN" sz="1100" i="0">
                  <a:latin typeface="Cambria Math" panose="02040503050406030204" pitchFamily="18" charset="0"/>
                </a:rPr>
                <a:t>2</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𝑛</a:t>
              </a:r>
              <a:endParaRPr lang="vi-VN" sz="1100"/>
            </a:p>
          </xdr:txBody>
        </xdr:sp>
      </mc:Fallback>
    </mc:AlternateContent>
    <xdr:clientData/>
  </xdr:oneCellAnchor>
  <xdr:oneCellAnchor>
    <xdr:from>
      <xdr:col>1</xdr:col>
      <xdr:colOff>180975</xdr:colOff>
      <xdr:row>25</xdr:row>
      <xdr:rowOff>123825</xdr:rowOff>
    </xdr:from>
    <xdr:ext cx="1013739" cy="658514"/>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3DEB066-73AD-48AE-A158-E1D91375AD74}"/>
                </a:ext>
              </a:extLst>
            </xdr:cNvPr>
            <xdr:cNvSpPr txBox="1"/>
          </xdr:nvSpPr>
          <xdr:spPr>
            <a:xfrm>
              <a:off x="1038225" y="5124450"/>
              <a:ext cx="1013739" cy="658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rad>
                      <m:radPr>
                        <m:degHide m:val="on"/>
                        <m:ctrlPr>
                          <a:rPr lang="vi-VN" sz="1100" i="1">
                            <a:solidFill>
                              <a:srgbClr val="836967"/>
                            </a:solidFill>
                            <a:latin typeface="Cambria Math" panose="02040503050406030204" pitchFamily="18" charset="0"/>
                          </a:rPr>
                        </m:ctrlPr>
                      </m:radPr>
                      <m:deg/>
                      <m:e>
                        <m:nary>
                          <m:naryPr>
                            <m:chr m:val="∑"/>
                            <m:limLoc m:val="undOvr"/>
                            <m:grow m:val="on"/>
                            <m:supHide m:val="on"/>
                            <m:ctrlPr>
                              <a:rPr lang="vi-VN" sz="1100" i="1">
                                <a:latin typeface="Cambria Math" panose="02040503050406030204" pitchFamily="18" charset="0"/>
                              </a:rPr>
                            </m:ctrlPr>
                          </m:naryPr>
                          <m:sub>
                            <m:r>
                              <a:rPr lang="vi-VN" sz="1100" i="1">
                                <a:latin typeface="Cambria Math" panose="02040503050406030204" pitchFamily="18" charset="0"/>
                              </a:rPr>
                              <m:t>𝑖</m:t>
                            </m:r>
                            <m:r>
                              <a:rPr lang="vi-VN" sz="1100" i="0">
                                <a:latin typeface="Cambria Math" panose="02040503050406030204" pitchFamily="18" charset="0"/>
                              </a:rPr>
                              <m:t>=1</m:t>
                            </m:r>
                          </m:sub>
                          <m:sup/>
                          <m:e>
                            <m:f>
                              <m:fPr>
                                <m:ctrlPr>
                                  <a:rPr lang="vi-VN" sz="1100" i="1">
                                    <a:solidFill>
                                      <a:srgbClr val="836967"/>
                                    </a:solidFill>
                                    <a:latin typeface="Cambria Math" panose="02040503050406030204" pitchFamily="18" charset="0"/>
                                  </a:rPr>
                                </m:ctrlPr>
                              </m:fPr>
                              <m:num>
                                <m:sSup>
                                  <m:sSupPr>
                                    <m:ctrlPr>
                                      <a:rPr lang="vi-VN" sz="1100" i="1">
                                        <a:solidFill>
                                          <a:srgbClr val="836967"/>
                                        </a:solidFill>
                                        <a:latin typeface="Cambria Math" panose="02040503050406030204" pitchFamily="18" charset="0"/>
                                      </a:rPr>
                                    </m:ctrlPr>
                                  </m:sSupPr>
                                  <m:e>
                                    <m:d>
                                      <m:dPr>
                                        <m:ctrlPr>
                                          <a:rPr lang="vi-VN" sz="1100" i="1">
                                            <a:solidFill>
                                              <a:srgbClr val="836967"/>
                                            </a:solidFill>
                                            <a:latin typeface="Cambria Math" panose="02040503050406030204" pitchFamily="18" charset="0"/>
                                          </a:rPr>
                                        </m:ctrlPr>
                                      </m:dPr>
                                      <m:e>
                                        <m:sSub>
                                          <m:sSubPr>
                                            <m:ctrlPr>
                                              <a:rPr lang="vi-VN" sz="1100" i="1">
                                                <a:solidFill>
                                                  <a:srgbClr val="836967"/>
                                                </a:solidFill>
                                                <a:latin typeface="Cambria Math" panose="02040503050406030204" pitchFamily="18" charset="0"/>
                                              </a:rPr>
                                            </m:ctrlPr>
                                          </m:sSubPr>
                                          <m:e>
                                            <m:r>
                                              <a:rPr lang="vi-VN" sz="1100" i="1">
                                                <a:latin typeface="Cambria Math" panose="02040503050406030204" pitchFamily="18" charset="0"/>
                                              </a:rPr>
                                              <m:t>𝑥</m:t>
                                            </m:r>
                                          </m:e>
                                          <m:sub>
                                            <m:r>
                                              <a:rPr lang="vi-VN" sz="1100" i="1">
                                                <a:latin typeface="Cambria Math" panose="02040503050406030204" pitchFamily="18" charset="0"/>
                                              </a:rPr>
                                              <m:t>𝑖</m:t>
                                            </m:r>
                                          </m:sub>
                                        </m:sSub>
                                        <m:r>
                                          <a:rPr lang="vi-VN" sz="1100" i="0">
                                            <a:latin typeface="Cambria Math" panose="02040503050406030204" pitchFamily="18" charset="0"/>
                                          </a:rPr>
                                          <m:t>−</m:t>
                                        </m:r>
                                        <m:acc>
                                          <m:accPr>
                                            <m:chr m:val="̅"/>
                                            <m:ctrlPr>
                                              <a:rPr lang="vi-VN" sz="1100" i="1">
                                                <a:solidFill>
                                                  <a:srgbClr val="836967"/>
                                                </a:solidFill>
                                                <a:latin typeface="Cambria Math" panose="02040503050406030204" pitchFamily="18" charset="0"/>
                                              </a:rPr>
                                            </m:ctrlPr>
                                          </m:accPr>
                                          <m:e>
                                            <m:r>
                                              <a:rPr lang="vi-VN" sz="1100" i="1">
                                                <a:latin typeface="Cambria Math" panose="02040503050406030204" pitchFamily="18" charset="0"/>
                                              </a:rPr>
                                              <m:t>𝑥</m:t>
                                            </m:r>
                                          </m:e>
                                        </m:acc>
                                      </m:e>
                                    </m:d>
                                  </m:e>
                                  <m:sup>
                                    <m:r>
                                      <a:rPr lang="vi-VN" sz="1100" i="0">
                                        <a:latin typeface="Cambria Math" panose="02040503050406030204" pitchFamily="18" charset="0"/>
                                      </a:rPr>
                                      <m:t>2</m:t>
                                    </m:r>
                                  </m:sup>
                                </m:sSup>
                              </m:num>
                              <m:den>
                                <m:r>
                                  <a:rPr lang="vi-VN" sz="1100" i="1">
                                    <a:latin typeface="Cambria Math" panose="02040503050406030204" pitchFamily="18" charset="0"/>
                                  </a:rPr>
                                  <m:t>𝑛</m:t>
                                </m:r>
                              </m:den>
                            </m:f>
                          </m:e>
                        </m:nary>
                      </m:e>
                    </m:rad>
                  </m:oMath>
                </m:oMathPara>
              </a14:m>
              <a:endParaRPr lang="vi-VN" sz="1100"/>
            </a:p>
          </xdr:txBody>
        </xdr:sp>
      </mc:Choice>
      <mc:Fallback xmlns="">
        <xdr:sp macro="" textlink="">
          <xdr:nvSpPr>
            <xdr:cNvPr id="32" name="TextBox 31">
              <a:extLst>
                <a:ext uri="{FF2B5EF4-FFF2-40B4-BE49-F238E27FC236}">
                  <a16:creationId xmlns:a16="http://schemas.microsoft.com/office/drawing/2014/main" id="{A3DEB066-73AD-48AE-A158-E1D91375AD74}"/>
                </a:ext>
              </a:extLst>
            </xdr:cNvPr>
            <xdr:cNvSpPr txBox="1"/>
          </xdr:nvSpPr>
          <xdr:spPr>
            <a:xfrm>
              <a:off x="1038225" y="5124450"/>
              <a:ext cx="1013739" cy="658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vi-VN" sz="1100" i="0">
                  <a:solidFill>
                    <a:srgbClr val="836967"/>
                  </a:solidFill>
                  <a:latin typeface="Cambria Math" panose="02040503050406030204" pitchFamily="18" charset="0"/>
                </a:rPr>
                <a:t>√(∑129_(</a:t>
              </a:r>
              <a:r>
                <a:rPr lang="vi-VN" sz="1100" i="0">
                  <a:latin typeface="Cambria Math" panose="02040503050406030204" pitchFamily="18" charset="0"/>
                </a:rPr>
                <a:t>𝑖=1)▒</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𝑥</a:t>
              </a:r>
              <a:r>
                <a:rPr lang="vi-VN" sz="1100" i="0">
                  <a:solidFill>
                    <a:srgbClr val="836967"/>
                  </a:solidFill>
                  <a:latin typeface="Cambria Math" panose="02040503050406030204" pitchFamily="18" charset="0"/>
                </a:rPr>
                <a:t>_</a:t>
              </a:r>
              <a:r>
                <a:rPr lang="vi-VN" sz="1100" i="0">
                  <a:latin typeface="Cambria Math" panose="02040503050406030204" pitchFamily="18" charset="0"/>
                </a:rPr>
                <a:t>𝑖−𝑥</a:t>
              </a:r>
              <a:r>
                <a:rPr lang="vi-VN" sz="1100" i="0">
                  <a:solidFill>
                    <a:srgbClr val="836967"/>
                  </a:solidFill>
                  <a:latin typeface="Cambria Math" panose="02040503050406030204" pitchFamily="18" charset="0"/>
                </a:rPr>
                <a:t> ̅ )^</a:t>
              </a:r>
              <a:r>
                <a:rPr lang="vi-VN" sz="1100" i="0">
                  <a:latin typeface="Cambria Math" panose="02040503050406030204" pitchFamily="18" charset="0"/>
                </a:rPr>
                <a:t>2</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𝑛</a:t>
              </a:r>
              <a:r>
                <a:rPr lang="vi-VN" sz="1100" i="0">
                  <a:solidFill>
                    <a:srgbClr val="836967"/>
                  </a:solidFill>
                  <a:latin typeface="Cambria Math" panose="02040503050406030204" pitchFamily="18" charset="0"/>
                </a:rPr>
                <a:t>)</a:t>
              </a:r>
              <a:endParaRPr lang="vi-VN" sz="1100"/>
            </a:p>
          </xdr:txBody>
        </xdr:sp>
      </mc:Fallback>
    </mc:AlternateContent>
    <xdr:clientData/>
  </xdr:oneCellAnchor>
  <xdr:oneCellAnchor>
    <xdr:from>
      <xdr:col>1</xdr:col>
      <xdr:colOff>85725</xdr:colOff>
      <xdr:row>37</xdr:row>
      <xdr:rowOff>9525</xdr:rowOff>
    </xdr:from>
    <xdr:ext cx="368947" cy="410753"/>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DC8BA5C7-829D-48D9-AA6E-A89BB3C139E9}"/>
                </a:ext>
              </a:extLst>
            </xdr:cNvPr>
            <xdr:cNvSpPr txBox="1"/>
          </xdr:nvSpPr>
          <xdr:spPr>
            <a:xfrm>
              <a:off x="942975" y="3209925"/>
              <a:ext cx="368947" cy="4107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undOvr"/>
                        <m:grow m:val="on"/>
                        <m:supHide m:val="on"/>
                        <m:ctrlPr>
                          <a:rPr lang="vi-VN" sz="1100" i="1">
                            <a:latin typeface="Cambria Math" panose="02040503050406030204" pitchFamily="18" charset="0"/>
                          </a:rPr>
                        </m:ctrlPr>
                      </m:naryPr>
                      <m:sub>
                        <m:r>
                          <a:rPr lang="vi-VN" sz="1100" i="1">
                            <a:latin typeface="Cambria Math" panose="02040503050406030204" pitchFamily="18" charset="0"/>
                          </a:rPr>
                          <m:t>𝑖</m:t>
                        </m:r>
                        <m:r>
                          <a:rPr lang="vi-VN" sz="1100" i="0">
                            <a:latin typeface="Cambria Math" panose="02040503050406030204" pitchFamily="18" charset="0"/>
                          </a:rPr>
                          <m:t>=1</m:t>
                        </m:r>
                      </m:sub>
                      <m:sup/>
                      <m:e>
                        <m:f>
                          <m:fPr>
                            <m:ctrlPr>
                              <a:rPr lang="vi-VN" sz="1100" i="1">
                                <a:solidFill>
                                  <a:srgbClr val="836967"/>
                                </a:solidFill>
                                <a:latin typeface="Cambria Math" panose="02040503050406030204" pitchFamily="18" charset="0"/>
                              </a:rPr>
                            </m:ctrlPr>
                          </m:fPr>
                          <m:num>
                            <m:sSub>
                              <m:sSubPr>
                                <m:ctrlPr>
                                  <a:rPr lang="vi-VN" sz="1100" i="1">
                                    <a:solidFill>
                                      <a:srgbClr val="836967"/>
                                    </a:solidFill>
                                    <a:latin typeface="Cambria Math" panose="02040503050406030204" pitchFamily="18" charset="0"/>
                                  </a:rPr>
                                </m:ctrlPr>
                              </m:sSubPr>
                              <m:e>
                                <m:r>
                                  <a:rPr lang="vi-VN" sz="1100" i="1">
                                    <a:latin typeface="Cambria Math" panose="02040503050406030204" pitchFamily="18" charset="0"/>
                                  </a:rPr>
                                  <m:t>𝑥</m:t>
                                </m:r>
                              </m:e>
                              <m:sub>
                                <m:r>
                                  <a:rPr lang="vi-VN" sz="1100" i="1">
                                    <a:latin typeface="Cambria Math" panose="02040503050406030204" pitchFamily="18" charset="0"/>
                                  </a:rPr>
                                  <m:t>𝑖</m:t>
                                </m:r>
                              </m:sub>
                            </m:sSub>
                          </m:num>
                          <m:den>
                            <m:r>
                              <a:rPr lang="vi-VN" sz="1100" i="1">
                                <a:latin typeface="Cambria Math" panose="02040503050406030204" pitchFamily="18" charset="0"/>
                              </a:rPr>
                              <m:t>𝑛</m:t>
                            </m:r>
                          </m:den>
                        </m:f>
                      </m:e>
                    </m:nary>
                  </m:oMath>
                </m:oMathPara>
              </a14:m>
              <a:endParaRPr lang="vi-VN" sz="1100"/>
            </a:p>
          </xdr:txBody>
        </xdr:sp>
      </mc:Choice>
      <mc:Fallback xmlns="">
        <xdr:sp macro="" textlink="">
          <xdr:nvSpPr>
            <xdr:cNvPr id="33" name="TextBox 32">
              <a:extLst>
                <a:ext uri="{FF2B5EF4-FFF2-40B4-BE49-F238E27FC236}">
                  <a16:creationId xmlns:a16="http://schemas.microsoft.com/office/drawing/2014/main" id="{DC8BA5C7-829D-48D9-AA6E-A89BB3C139E9}"/>
                </a:ext>
              </a:extLst>
            </xdr:cNvPr>
            <xdr:cNvSpPr txBox="1"/>
          </xdr:nvSpPr>
          <xdr:spPr>
            <a:xfrm>
              <a:off x="942975" y="3209925"/>
              <a:ext cx="368947" cy="4107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vi-VN" sz="1100" i="0">
                  <a:latin typeface="Cambria Math" panose="02040503050406030204" pitchFamily="18" charset="0"/>
                </a:rPr>
                <a:t>∑129_(𝑖=1)▒𝑥</a:t>
              </a:r>
              <a:r>
                <a:rPr lang="vi-VN" sz="1100" i="0">
                  <a:solidFill>
                    <a:srgbClr val="836967"/>
                  </a:solidFill>
                  <a:latin typeface="Cambria Math" panose="02040503050406030204" pitchFamily="18" charset="0"/>
                </a:rPr>
                <a:t>_</a:t>
              </a:r>
              <a:r>
                <a:rPr lang="vi-VN" sz="1100" i="0">
                  <a:latin typeface="Cambria Math" panose="02040503050406030204" pitchFamily="18" charset="0"/>
                </a:rPr>
                <a:t>𝑖</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𝑛</a:t>
              </a:r>
              <a:endParaRPr lang="vi-VN" sz="1100"/>
            </a:p>
          </xdr:txBody>
        </xdr:sp>
      </mc:Fallback>
    </mc:AlternateContent>
    <xdr:clientData/>
  </xdr:oneCellAnchor>
  <xdr:oneCellAnchor>
    <xdr:from>
      <xdr:col>1</xdr:col>
      <xdr:colOff>66675</xdr:colOff>
      <xdr:row>41</xdr:row>
      <xdr:rowOff>47625</xdr:rowOff>
    </xdr:from>
    <xdr:ext cx="905441" cy="548548"/>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DF27D139-4C7B-4B27-8B8E-765580144C4F}"/>
                </a:ext>
              </a:extLst>
            </xdr:cNvPr>
            <xdr:cNvSpPr txBox="1"/>
          </xdr:nvSpPr>
          <xdr:spPr>
            <a:xfrm>
              <a:off x="923925" y="4048125"/>
              <a:ext cx="905441" cy="5485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undOvr"/>
                        <m:grow m:val="on"/>
                        <m:supHide m:val="on"/>
                        <m:ctrlPr>
                          <a:rPr lang="vi-VN" sz="1100" i="1">
                            <a:latin typeface="Cambria Math" panose="02040503050406030204" pitchFamily="18" charset="0"/>
                          </a:rPr>
                        </m:ctrlPr>
                      </m:naryPr>
                      <m:sub>
                        <m:r>
                          <a:rPr lang="vi-VN" sz="1100" i="1">
                            <a:latin typeface="Cambria Math" panose="02040503050406030204" pitchFamily="18" charset="0"/>
                          </a:rPr>
                          <m:t>𝑖</m:t>
                        </m:r>
                        <m:r>
                          <a:rPr lang="vi-VN" sz="1100" i="0">
                            <a:latin typeface="Cambria Math" panose="02040503050406030204" pitchFamily="18" charset="0"/>
                          </a:rPr>
                          <m:t>=1</m:t>
                        </m:r>
                      </m:sub>
                      <m:sup/>
                      <m:e>
                        <m:f>
                          <m:fPr>
                            <m:ctrlPr>
                              <a:rPr lang="vi-VN" sz="1100" i="1">
                                <a:solidFill>
                                  <a:srgbClr val="836967"/>
                                </a:solidFill>
                                <a:latin typeface="Cambria Math" panose="02040503050406030204" pitchFamily="18" charset="0"/>
                              </a:rPr>
                            </m:ctrlPr>
                          </m:fPr>
                          <m:num>
                            <m:sSup>
                              <m:sSupPr>
                                <m:ctrlPr>
                                  <a:rPr lang="vi-VN" sz="1100" i="1">
                                    <a:solidFill>
                                      <a:srgbClr val="836967"/>
                                    </a:solidFill>
                                    <a:latin typeface="Cambria Math" panose="02040503050406030204" pitchFamily="18" charset="0"/>
                                  </a:rPr>
                                </m:ctrlPr>
                              </m:sSupPr>
                              <m:e>
                                <m:d>
                                  <m:dPr>
                                    <m:ctrlPr>
                                      <a:rPr lang="vi-VN" sz="1100" i="1">
                                        <a:solidFill>
                                          <a:srgbClr val="836967"/>
                                        </a:solidFill>
                                        <a:latin typeface="Cambria Math" panose="02040503050406030204" pitchFamily="18" charset="0"/>
                                      </a:rPr>
                                    </m:ctrlPr>
                                  </m:dPr>
                                  <m:e>
                                    <m:sSub>
                                      <m:sSubPr>
                                        <m:ctrlPr>
                                          <a:rPr lang="vi-VN" sz="1100" i="1">
                                            <a:solidFill>
                                              <a:srgbClr val="836967"/>
                                            </a:solidFill>
                                            <a:latin typeface="Cambria Math" panose="02040503050406030204" pitchFamily="18" charset="0"/>
                                          </a:rPr>
                                        </m:ctrlPr>
                                      </m:sSubPr>
                                      <m:e>
                                        <m:r>
                                          <a:rPr lang="vi-VN" sz="1100" i="1">
                                            <a:latin typeface="Cambria Math" panose="02040503050406030204" pitchFamily="18" charset="0"/>
                                          </a:rPr>
                                          <m:t>𝑥</m:t>
                                        </m:r>
                                      </m:e>
                                      <m:sub>
                                        <m:r>
                                          <a:rPr lang="vi-VN" sz="1100" i="1">
                                            <a:latin typeface="Cambria Math" panose="02040503050406030204" pitchFamily="18" charset="0"/>
                                          </a:rPr>
                                          <m:t>𝑖</m:t>
                                        </m:r>
                                      </m:sub>
                                    </m:sSub>
                                    <m:r>
                                      <a:rPr lang="vi-VN" sz="1100" i="0">
                                        <a:latin typeface="Cambria Math" panose="02040503050406030204" pitchFamily="18" charset="0"/>
                                      </a:rPr>
                                      <m:t>−</m:t>
                                    </m:r>
                                    <m:acc>
                                      <m:accPr>
                                        <m:chr m:val="̅"/>
                                        <m:ctrlPr>
                                          <a:rPr lang="vi-VN" sz="1100" i="1">
                                            <a:solidFill>
                                              <a:srgbClr val="836967"/>
                                            </a:solidFill>
                                            <a:latin typeface="Cambria Math" panose="02040503050406030204" pitchFamily="18" charset="0"/>
                                          </a:rPr>
                                        </m:ctrlPr>
                                      </m:accPr>
                                      <m:e>
                                        <m:r>
                                          <a:rPr lang="vi-VN" sz="1100" i="1">
                                            <a:latin typeface="Cambria Math" panose="02040503050406030204" pitchFamily="18" charset="0"/>
                                          </a:rPr>
                                          <m:t>𝑥</m:t>
                                        </m:r>
                                      </m:e>
                                    </m:acc>
                                  </m:e>
                                </m:d>
                              </m:e>
                              <m:sup>
                                <m:r>
                                  <a:rPr lang="vi-VN" sz="1100" i="0">
                                    <a:latin typeface="Cambria Math" panose="02040503050406030204" pitchFamily="18" charset="0"/>
                                  </a:rPr>
                                  <m:t>2</m:t>
                                </m:r>
                              </m:sup>
                            </m:sSup>
                          </m:num>
                          <m:den>
                            <m:r>
                              <a:rPr lang="vi-VN" sz="1100" i="1">
                                <a:latin typeface="Cambria Math" panose="02040503050406030204" pitchFamily="18" charset="0"/>
                              </a:rPr>
                              <m:t>𝑛</m:t>
                            </m:r>
                          </m:den>
                        </m:f>
                      </m:e>
                    </m:nary>
                  </m:oMath>
                </m:oMathPara>
              </a14:m>
              <a:endParaRPr lang="vi-VN" sz="1100"/>
            </a:p>
          </xdr:txBody>
        </xdr:sp>
      </mc:Choice>
      <mc:Fallback xmlns="">
        <xdr:sp macro="" textlink="">
          <xdr:nvSpPr>
            <xdr:cNvPr id="35" name="TextBox 34">
              <a:extLst>
                <a:ext uri="{FF2B5EF4-FFF2-40B4-BE49-F238E27FC236}">
                  <a16:creationId xmlns:a16="http://schemas.microsoft.com/office/drawing/2014/main" id="{DF27D139-4C7B-4B27-8B8E-765580144C4F}"/>
                </a:ext>
              </a:extLst>
            </xdr:cNvPr>
            <xdr:cNvSpPr txBox="1"/>
          </xdr:nvSpPr>
          <xdr:spPr>
            <a:xfrm>
              <a:off x="923925" y="4048125"/>
              <a:ext cx="905441" cy="5485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vi-VN" sz="1100" i="0">
                  <a:latin typeface="Cambria Math" panose="02040503050406030204" pitchFamily="18" charset="0"/>
                </a:rPr>
                <a:t>∑129_(𝑖=1)▒</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𝑥</a:t>
              </a:r>
              <a:r>
                <a:rPr lang="vi-VN" sz="1100" i="0">
                  <a:solidFill>
                    <a:srgbClr val="836967"/>
                  </a:solidFill>
                  <a:latin typeface="Cambria Math" panose="02040503050406030204" pitchFamily="18" charset="0"/>
                </a:rPr>
                <a:t>_</a:t>
              </a:r>
              <a:r>
                <a:rPr lang="vi-VN" sz="1100" i="0">
                  <a:latin typeface="Cambria Math" panose="02040503050406030204" pitchFamily="18" charset="0"/>
                </a:rPr>
                <a:t>𝑖−𝑥</a:t>
              </a:r>
              <a:r>
                <a:rPr lang="vi-VN" sz="1100" i="0">
                  <a:solidFill>
                    <a:srgbClr val="836967"/>
                  </a:solidFill>
                  <a:latin typeface="Cambria Math" panose="02040503050406030204" pitchFamily="18" charset="0"/>
                </a:rPr>
                <a:t> ̅ )^</a:t>
              </a:r>
              <a:r>
                <a:rPr lang="vi-VN" sz="1100" i="0">
                  <a:latin typeface="Cambria Math" panose="02040503050406030204" pitchFamily="18" charset="0"/>
                </a:rPr>
                <a:t>2</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𝑛</a:t>
              </a:r>
              <a:endParaRPr lang="vi-VN" sz="1100"/>
            </a:p>
          </xdr:txBody>
        </xdr:sp>
      </mc:Fallback>
    </mc:AlternateContent>
    <xdr:clientData/>
  </xdr:oneCellAnchor>
  <xdr:oneCellAnchor>
    <xdr:from>
      <xdr:col>1</xdr:col>
      <xdr:colOff>180975</xdr:colOff>
      <xdr:row>46</xdr:row>
      <xdr:rowOff>123825</xdr:rowOff>
    </xdr:from>
    <xdr:ext cx="1013739" cy="658514"/>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CE8AFFA8-A1C0-4333-9583-91BE48B4A4AE}"/>
                </a:ext>
              </a:extLst>
            </xdr:cNvPr>
            <xdr:cNvSpPr txBox="1"/>
          </xdr:nvSpPr>
          <xdr:spPr>
            <a:xfrm>
              <a:off x="1038225" y="5124450"/>
              <a:ext cx="1013739" cy="658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rad>
                      <m:radPr>
                        <m:degHide m:val="on"/>
                        <m:ctrlPr>
                          <a:rPr lang="vi-VN" sz="1100" i="1">
                            <a:solidFill>
                              <a:srgbClr val="836967"/>
                            </a:solidFill>
                            <a:latin typeface="Cambria Math" panose="02040503050406030204" pitchFamily="18" charset="0"/>
                          </a:rPr>
                        </m:ctrlPr>
                      </m:radPr>
                      <m:deg/>
                      <m:e>
                        <m:nary>
                          <m:naryPr>
                            <m:chr m:val="∑"/>
                            <m:limLoc m:val="undOvr"/>
                            <m:grow m:val="on"/>
                            <m:supHide m:val="on"/>
                            <m:ctrlPr>
                              <a:rPr lang="vi-VN" sz="1100" i="1">
                                <a:latin typeface="Cambria Math" panose="02040503050406030204" pitchFamily="18" charset="0"/>
                              </a:rPr>
                            </m:ctrlPr>
                          </m:naryPr>
                          <m:sub>
                            <m:r>
                              <a:rPr lang="vi-VN" sz="1100" i="1">
                                <a:latin typeface="Cambria Math" panose="02040503050406030204" pitchFamily="18" charset="0"/>
                              </a:rPr>
                              <m:t>𝑖</m:t>
                            </m:r>
                            <m:r>
                              <a:rPr lang="vi-VN" sz="1100" i="0">
                                <a:latin typeface="Cambria Math" panose="02040503050406030204" pitchFamily="18" charset="0"/>
                              </a:rPr>
                              <m:t>=1</m:t>
                            </m:r>
                          </m:sub>
                          <m:sup/>
                          <m:e>
                            <m:f>
                              <m:fPr>
                                <m:ctrlPr>
                                  <a:rPr lang="vi-VN" sz="1100" i="1">
                                    <a:solidFill>
                                      <a:srgbClr val="836967"/>
                                    </a:solidFill>
                                    <a:latin typeface="Cambria Math" panose="02040503050406030204" pitchFamily="18" charset="0"/>
                                  </a:rPr>
                                </m:ctrlPr>
                              </m:fPr>
                              <m:num>
                                <m:sSup>
                                  <m:sSupPr>
                                    <m:ctrlPr>
                                      <a:rPr lang="vi-VN" sz="1100" i="1">
                                        <a:solidFill>
                                          <a:srgbClr val="836967"/>
                                        </a:solidFill>
                                        <a:latin typeface="Cambria Math" panose="02040503050406030204" pitchFamily="18" charset="0"/>
                                      </a:rPr>
                                    </m:ctrlPr>
                                  </m:sSupPr>
                                  <m:e>
                                    <m:d>
                                      <m:dPr>
                                        <m:ctrlPr>
                                          <a:rPr lang="vi-VN" sz="1100" i="1">
                                            <a:solidFill>
                                              <a:srgbClr val="836967"/>
                                            </a:solidFill>
                                            <a:latin typeface="Cambria Math" panose="02040503050406030204" pitchFamily="18" charset="0"/>
                                          </a:rPr>
                                        </m:ctrlPr>
                                      </m:dPr>
                                      <m:e>
                                        <m:sSub>
                                          <m:sSubPr>
                                            <m:ctrlPr>
                                              <a:rPr lang="vi-VN" sz="1100" i="1">
                                                <a:solidFill>
                                                  <a:srgbClr val="836967"/>
                                                </a:solidFill>
                                                <a:latin typeface="Cambria Math" panose="02040503050406030204" pitchFamily="18" charset="0"/>
                                              </a:rPr>
                                            </m:ctrlPr>
                                          </m:sSubPr>
                                          <m:e>
                                            <m:r>
                                              <a:rPr lang="vi-VN" sz="1100" i="1">
                                                <a:latin typeface="Cambria Math" panose="02040503050406030204" pitchFamily="18" charset="0"/>
                                              </a:rPr>
                                              <m:t>𝑥</m:t>
                                            </m:r>
                                          </m:e>
                                          <m:sub>
                                            <m:r>
                                              <a:rPr lang="vi-VN" sz="1100" i="1">
                                                <a:latin typeface="Cambria Math" panose="02040503050406030204" pitchFamily="18" charset="0"/>
                                              </a:rPr>
                                              <m:t>𝑖</m:t>
                                            </m:r>
                                          </m:sub>
                                        </m:sSub>
                                        <m:r>
                                          <a:rPr lang="vi-VN" sz="1100" i="0">
                                            <a:latin typeface="Cambria Math" panose="02040503050406030204" pitchFamily="18" charset="0"/>
                                          </a:rPr>
                                          <m:t>−</m:t>
                                        </m:r>
                                        <m:acc>
                                          <m:accPr>
                                            <m:chr m:val="̅"/>
                                            <m:ctrlPr>
                                              <a:rPr lang="vi-VN" sz="1100" i="1">
                                                <a:solidFill>
                                                  <a:srgbClr val="836967"/>
                                                </a:solidFill>
                                                <a:latin typeface="Cambria Math" panose="02040503050406030204" pitchFamily="18" charset="0"/>
                                              </a:rPr>
                                            </m:ctrlPr>
                                          </m:accPr>
                                          <m:e>
                                            <m:r>
                                              <a:rPr lang="vi-VN" sz="1100" i="1">
                                                <a:latin typeface="Cambria Math" panose="02040503050406030204" pitchFamily="18" charset="0"/>
                                              </a:rPr>
                                              <m:t>𝑥</m:t>
                                            </m:r>
                                          </m:e>
                                        </m:acc>
                                      </m:e>
                                    </m:d>
                                  </m:e>
                                  <m:sup>
                                    <m:r>
                                      <a:rPr lang="vi-VN" sz="1100" i="0">
                                        <a:latin typeface="Cambria Math" panose="02040503050406030204" pitchFamily="18" charset="0"/>
                                      </a:rPr>
                                      <m:t>2</m:t>
                                    </m:r>
                                  </m:sup>
                                </m:sSup>
                              </m:num>
                              <m:den>
                                <m:r>
                                  <a:rPr lang="vi-VN" sz="1100" i="1">
                                    <a:latin typeface="Cambria Math" panose="02040503050406030204" pitchFamily="18" charset="0"/>
                                  </a:rPr>
                                  <m:t>𝑛</m:t>
                                </m:r>
                              </m:den>
                            </m:f>
                          </m:e>
                        </m:nary>
                      </m:e>
                    </m:rad>
                  </m:oMath>
                </m:oMathPara>
              </a14:m>
              <a:endParaRPr lang="vi-VN" sz="1100"/>
            </a:p>
          </xdr:txBody>
        </xdr:sp>
      </mc:Choice>
      <mc:Fallback xmlns="">
        <xdr:sp macro="" textlink="">
          <xdr:nvSpPr>
            <xdr:cNvPr id="36" name="TextBox 35">
              <a:extLst>
                <a:ext uri="{FF2B5EF4-FFF2-40B4-BE49-F238E27FC236}">
                  <a16:creationId xmlns:a16="http://schemas.microsoft.com/office/drawing/2014/main" id="{CE8AFFA8-A1C0-4333-9583-91BE48B4A4AE}"/>
                </a:ext>
              </a:extLst>
            </xdr:cNvPr>
            <xdr:cNvSpPr txBox="1"/>
          </xdr:nvSpPr>
          <xdr:spPr>
            <a:xfrm>
              <a:off x="1038225" y="5124450"/>
              <a:ext cx="1013739" cy="658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vi-VN" sz="1100" i="0">
                  <a:solidFill>
                    <a:srgbClr val="836967"/>
                  </a:solidFill>
                  <a:latin typeface="Cambria Math" panose="02040503050406030204" pitchFamily="18" charset="0"/>
                </a:rPr>
                <a:t>√(∑129_(</a:t>
              </a:r>
              <a:r>
                <a:rPr lang="vi-VN" sz="1100" i="0">
                  <a:latin typeface="Cambria Math" panose="02040503050406030204" pitchFamily="18" charset="0"/>
                </a:rPr>
                <a:t>𝑖=1)▒</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𝑥</a:t>
              </a:r>
              <a:r>
                <a:rPr lang="vi-VN" sz="1100" i="0">
                  <a:solidFill>
                    <a:srgbClr val="836967"/>
                  </a:solidFill>
                  <a:latin typeface="Cambria Math" panose="02040503050406030204" pitchFamily="18" charset="0"/>
                </a:rPr>
                <a:t>_</a:t>
              </a:r>
              <a:r>
                <a:rPr lang="vi-VN" sz="1100" i="0">
                  <a:latin typeface="Cambria Math" panose="02040503050406030204" pitchFamily="18" charset="0"/>
                </a:rPr>
                <a:t>𝑖−𝑥</a:t>
              </a:r>
              <a:r>
                <a:rPr lang="vi-VN" sz="1100" i="0">
                  <a:solidFill>
                    <a:srgbClr val="836967"/>
                  </a:solidFill>
                  <a:latin typeface="Cambria Math" panose="02040503050406030204" pitchFamily="18" charset="0"/>
                </a:rPr>
                <a:t> ̅ )^</a:t>
              </a:r>
              <a:r>
                <a:rPr lang="vi-VN" sz="1100" i="0">
                  <a:latin typeface="Cambria Math" panose="02040503050406030204" pitchFamily="18" charset="0"/>
                </a:rPr>
                <a:t>2</a:t>
              </a:r>
              <a:r>
                <a:rPr lang="vi-VN" sz="1100" i="0">
                  <a:solidFill>
                    <a:srgbClr val="836967"/>
                  </a:solidFill>
                  <a:latin typeface="Cambria Math" panose="02040503050406030204" pitchFamily="18" charset="0"/>
                </a:rPr>
                <a:t>/</a:t>
              </a:r>
              <a:r>
                <a:rPr lang="vi-VN" sz="1100" i="0">
                  <a:latin typeface="Cambria Math" panose="02040503050406030204" pitchFamily="18" charset="0"/>
                </a:rPr>
                <a:t>𝑛</a:t>
              </a:r>
              <a:r>
                <a:rPr lang="vi-VN" sz="1100" i="0">
                  <a:solidFill>
                    <a:srgbClr val="836967"/>
                  </a:solidFill>
                  <a:latin typeface="Cambria Math" panose="02040503050406030204" pitchFamily="18" charset="0"/>
                </a:rPr>
                <a:t>)</a:t>
              </a:r>
              <a:endParaRPr lang="vi-VN" sz="1100"/>
            </a:p>
          </xdr:txBody>
        </xdr:sp>
      </mc:Fallback>
    </mc:AlternateContent>
    <xdr:clientData/>
  </xdr:oneCellAnchor>
  <xdr:twoCellAnchor editAs="oneCell">
    <xdr:from>
      <xdr:col>8</xdr:col>
      <xdr:colOff>781050</xdr:colOff>
      <xdr:row>109</xdr:row>
      <xdr:rowOff>28575</xdr:rowOff>
    </xdr:from>
    <xdr:to>
      <xdr:col>13</xdr:col>
      <xdr:colOff>742433</xdr:colOff>
      <xdr:row>120</xdr:row>
      <xdr:rowOff>199729</xdr:rowOff>
    </xdr:to>
    <xdr:pic>
      <xdr:nvPicPr>
        <xdr:cNvPr id="24" name="Picture 23">
          <a:extLst>
            <a:ext uri="{FF2B5EF4-FFF2-40B4-BE49-F238E27FC236}">
              <a16:creationId xmlns:a16="http://schemas.microsoft.com/office/drawing/2014/main" id="{72EAAD98-D9FD-4BF4-A542-0B031B5857D9}"/>
            </a:ext>
          </a:extLst>
        </xdr:cNvPr>
        <xdr:cNvPicPr>
          <a:picLocks noChangeAspect="1"/>
        </xdr:cNvPicPr>
      </xdr:nvPicPr>
      <xdr:blipFill>
        <a:blip xmlns:r="http://schemas.openxmlformats.org/officeDocument/2006/relationships" r:embed="rId2"/>
        <a:stretch>
          <a:fillRect/>
        </a:stretch>
      </xdr:blipFill>
      <xdr:spPr>
        <a:xfrm>
          <a:off x="7277100" y="21869400"/>
          <a:ext cx="4133333" cy="2371429"/>
        </a:xfrm>
        <a:prstGeom prst="rect">
          <a:avLst/>
        </a:prstGeom>
      </xdr:spPr>
    </xdr:pic>
    <xdr:clientData/>
  </xdr:twoCellAnchor>
  <xdr:twoCellAnchor editAs="oneCell">
    <xdr:from>
      <xdr:col>8</xdr:col>
      <xdr:colOff>695325</xdr:colOff>
      <xdr:row>79</xdr:row>
      <xdr:rowOff>123825</xdr:rowOff>
    </xdr:from>
    <xdr:to>
      <xdr:col>13</xdr:col>
      <xdr:colOff>332899</xdr:colOff>
      <xdr:row>90</xdr:row>
      <xdr:rowOff>199736</xdr:rowOff>
    </xdr:to>
    <xdr:pic>
      <xdr:nvPicPr>
        <xdr:cNvPr id="29" name="Picture 28">
          <a:extLst>
            <a:ext uri="{FF2B5EF4-FFF2-40B4-BE49-F238E27FC236}">
              <a16:creationId xmlns:a16="http://schemas.microsoft.com/office/drawing/2014/main" id="{F8E1CB9E-065D-4F2F-AD79-8AB221F4E669}"/>
            </a:ext>
          </a:extLst>
        </xdr:cNvPr>
        <xdr:cNvPicPr>
          <a:picLocks noChangeAspect="1"/>
        </xdr:cNvPicPr>
      </xdr:nvPicPr>
      <xdr:blipFill>
        <a:blip xmlns:r="http://schemas.openxmlformats.org/officeDocument/2006/relationships" r:embed="rId3"/>
        <a:stretch>
          <a:fillRect/>
        </a:stretch>
      </xdr:blipFill>
      <xdr:spPr>
        <a:xfrm>
          <a:off x="7191375" y="15925800"/>
          <a:ext cx="3809524" cy="2314286"/>
        </a:xfrm>
        <a:prstGeom prst="rect">
          <a:avLst/>
        </a:prstGeom>
      </xdr:spPr>
    </xdr:pic>
    <xdr:clientData/>
  </xdr:twoCellAnchor>
  <xdr:twoCellAnchor editAs="oneCell">
    <xdr:from>
      <xdr:col>7</xdr:col>
      <xdr:colOff>504825</xdr:colOff>
      <xdr:row>146</xdr:row>
      <xdr:rowOff>9525</xdr:rowOff>
    </xdr:from>
    <xdr:to>
      <xdr:col>12</xdr:col>
      <xdr:colOff>1390120</xdr:colOff>
      <xdr:row>157</xdr:row>
      <xdr:rowOff>66393</xdr:rowOff>
    </xdr:to>
    <xdr:pic>
      <xdr:nvPicPr>
        <xdr:cNvPr id="34" name="Picture 33">
          <a:extLst>
            <a:ext uri="{FF2B5EF4-FFF2-40B4-BE49-F238E27FC236}">
              <a16:creationId xmlns:a16="http://schemas.microsoft.com/office/drawing/2014/main" id="{CBF36C10-1872-47D2-87F6-BD7CE1176F0C}"/>
            </a:ext>
          </a:extLst>
        </xdr:cNvPr>
        <xdr:cNvPicPr>
          <a:picLocks noChangeAspect="1"/>
        </xdr:cNvPicPr>
      </xdr:nvPicPr>
      <xdr:blipFill>
        <a:blip xmlns:r="http://schemas.openxmlformats.org/officeDocument/2006/relationships" r:embed="rId4"/>
        <a:stretch>
          <a:fillRect/>
        </a:stretch>
      </xdr:blipFill>
      <xdr:spPr>
        <a:xfrm>
          <a:off x="6391275" y="29251275"/>
          <a:ext cx="4238095" cy="225714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ACC71-EF5D-4BE8-9A55-D909E1F1E2F7}">
  <dimension ref="A1:Q203"/>
  <sheetViews>
    <sheetView workbookViewId="0">
      <selection activeCell="W126" sqref="W126"/>
    </sheetView>
  </sheetViews>
  <sheetFormatPr defaultRowHeight="12.75" x14ac:dyDescent="0.2"/>
  <sheetData>
    <row r="1" spans="1:17" ht="13.5" thickBot="1" x14ac:dyDescent="0.25">
      <c r="A1" s="30" t="s">
        <v>422</v>
      </c>
      <c r="B1" s="30" t="s">
        <v>423</v>
      </c>
      <c r="C1" s="30" t="s">
        <v>424</v>
      </c>
      <c r="D1" s="30" t="s">
        <v>425</v>
      </c>
      <c r="E1" s="30" t="s">
        <v>426</v>
      </c>
      <c r="F1" s="30" t="s">
        <v>427</v>
      </c>
      <c r="G1" s="30" t="s">
        <v>428</v>
      </c>
      <c r="H1" s="30" t="s">
        <v>429</v>
      </c>
      <c r="I1" s="30" t="s">
        <v>430</v>
      </c>
      <c r="J1" s="30" t="s">
        <v>431</v>
      </c>
      <c r="K1" s="30" t="s">
        <v>432</v>
      </c>
      <c r="L1" s="30" t="s">
        <v>433</v>
      </c>
      <c r="M1" s="30" t="s">
        <v>434</v>
      </c>
      <c r="N1" s="30" t="s">
        <v>435</v>
      </c>
      <c r="O1" s="30" t="s">
        <v>436</v>
      </c>
      <c r="P1" s="30" t="s">
        <v>437</v>
      </c>
      <c r="Q1" s="30" t="s">
        <v>0</v>
      </c>
    </row>
    <row r="2" spans="1:17" ht="13.5" thickBot="1" x14ac:dyDescent="0.25">
      <c r="A2" s="36" t="s">
        <v>438</v>
      </c>
      <c r="B2" s="30" t="s">
        <v>1</v>
      </c>
      <c r="C2" s="30"/>
      <c r="D2" s="30" t="s">
        <v>2</v>
      </c>
      <c r="E2" s="30" t="s">
        <v>3</v>
      </c>
      <c r="F2" s="30" t="s">
        <v>4</v>
      </c>
      <c r="G2" s="30" t="s">
        <v>5</v>
      </c>
      <c r="H2" s="30" t="s">
        <v>6</v>
      </c>
      <c r="I2" s="30"/>
      <c r="J2" s="30"/>
      <c r="K2" s="30"/>
      <c r="L2" s="30"/>
      <c r="M2" s="30"/>
      <c r="N2" s="30"/>
      <c r="O2" s="30"/>
      <c r="P2" s="30"/>
      <c r="Q2" s="30"/>
    </row>
    <row r="3" spans="1:17" ht="13.5" thickBot="1" x14ac:dyDescent="0.25">
      <c r="A3" s="37" t="s">
        <v>439</v>
      </c>
      <c r="B3" s="38" t="s">
        <v>7</v>
      </c>
      <c r="C3" s="38" t="s">
        <v>1</v>
      </c>
      <c r="D3" s="38" t="s">
        <v>2</v>
      </c>
      <c r="E3" s="38" t="s">
        <v>3</v>
      </c>
      <c r="F3" s="38" t="s">
        <v>8</v>
      </c>
      <c r="G3" s="38" t="s">
        <v>9</v>
      </c>
      <c r="H3" s="38" t="s">
        <v>440</v>
      </c>
      <c r="I3" s="38" t="s">
        <v>10</v>
      </c>
      <c r="J3" s="38" t="s">
        <v>10</v>
      </c>
      <c r="K3" s="38" t="s">
        <v>11</v>
      </c>
      <c r="L3" s="38" t="s">
        <v>11</v>
      </c>
      <c r="M3" s="38" t="s">
        <v>11</v>
      </c>
      <c r="N3" s="38" t="s">
        <v>11</v>
      </c>
      <c r="O3" s="38" t="s">
        <v>12</v>
      </c>
      <c r="P3" s="38" t="s">
        <v>11</v>
      </c>
      <c r="Q3" s="38"/>
    </row>
    <row r="4" spans="1:17" ht="13.5" thickBot="1" x14ac:dyDescent="0.25">
      <c r="A4" s="37" t="s">
        <v>441</v>
      </c>
      <c r="B4" s="38" t="s">
        <v>13</v>
      </c>
      <c r="C4" s="38" t="s">
        <v>1</v>
      </c>
      <c r="D4" s="38" t="s">
        <v>14</v>
      </c>
      <c r="E4" s="38" t="s">
        <v>15</v>
      </c>
      <c r="F4" s="38" t="s">
        <v>8</v>
      </c>
      <c r="G4" s="38" t="s">
        <v>9</v>
      </c>
      <c r="H4" s="38" t="s">
        <v>442</v>
      </c>
      <c r="I4" s="38" t="s">
        <v>16</v>
      </c>
      <c r="J4" s="38" t="s">
        <v>16</v>
      </c>
      <c r="K4" s="38" t="s">
        <v>10</v>
      </c>
      <c r="L4" s="38" t="s">
        <v>10</v>
      </c>
      <c r="M4" s="38" t="s">
        <v>16</v>
      </c>
      <c r="N4" s="38" t="s">
        <v>16</v>
      </c>
      <c r="O4" s="38"/>
      <c r="P4" s="38" t="s">
        <v>16</v>
      </c>
      <c r="Q4" s="38"/>
    </row>
    <row r="5" spans="1:17" ht="13.5" thickBot="1" x14ac:dyDescent="0.25">
      <c r="A5" s="37" t="s">
        <v>443</v>
      </c>
      <c r="B5" s="38" t="s">
        <v>17</v>
      </c>
      <c r="C5" s="38" t="s">
        <v>1</v>
      </c>
      <c r="D5" s="38" t="s">
        <v>14</v>
      </c>
      <c r="E5" s="38" t="s">
        <v>18</v>
      </c>
      <c r="F5" s="38" t="s">
        <v>8</v>
      </c>
      <c r="G5" s="38" t="s">
        <v>5</v>
      </c>
      <c r="H5" s="38" t="s">
        <v>442</v>
      </c>
      <c r="I5" s="38" t="s">
        <v>10</v>
      </c>
      <c r="J5" s="38" t="s">
        <v>10</v>
      </c>
      <c r="K5" s="38" t="s">
        <v>16</v>
      </c>
      <c r="L5" s="38" t="s">
        <v>16</v>
      </c>
      <c r="M5" s="38" t="s">
        <v>16</v>
      </c>
      <c r="N5" s="38" t="s">
        <v>16</v>
      </c>
      <c r="O5" s="38"/>
      <c r="P5" s="38" t="s">
        <v>16</v>
      </c>
      <c r="Q5" s="38"/>
    </row>
    <row r="6" spans="1:17" ht="13.5" thickBot="1" x14ac:dyDescent="0.25">
      <c r="A6" s="37" t="s">
        <v>444</v>
      </c>
      <c r="B6" s="38" t="s">
        <v>357</v>
      </c>
      <c r="C6" s="38" t="s">
        <v>1</v>
      </c>
      <c r="D6" s="38" t="s">
        <v>14</v>
      </c>
      <c r="E6" s="38" t="s">
        <v>19</v>
      </c>
      <c r="F6" s="38" t="s">
        <v>8</v>
      </c>
      <c r="G6" s="38" t="s">
        <v>5</v>
      </c>
      <c r="H6" s="38" t="s">
        <v>442</v>
      </c>
      <c r="I6" s="38" t="s">
        <v>10</v>
      </c>
      <c r="J6" s="38" t="s">
        <v>10</v>
      </c>
      <c r="K6" s="38" t="s">
        <v>16</v>
      </c>
      <c r="L6" s="38" t="s">
        <v>11</v>
      </c>
      <c r="M6" s="38" t="s">
        <v>11</v>
      </c>
      <c r="N6" s="38" t="s">
        <v>11</v>
      </c>
      <c r="O6" s="38"/>
      <c r="P6" s="38" t="s">
        <v>11</v>
      </c>
      <c r="Q6" s="38"/>
    </row>
    <row r="7" spans="1:17" ht="13.5" thickBot="1" x14ac:dyDescent="0.25">
      <c r="A7" s="37" t="s">
        <v>445</v>
      </c>
      <c r="B7" s="38" t="s">
        <v>20</v>
      </c>
      <c r="C7" s="38" t="s">
        <v>21</v>
      </c>
      <c r="D7" s="38" t="s">
        <v>14</v>
      </c>
      <c r="E7" s="38" t="s">
        <v>22</v>
      </c>
      <c r="F7" s="38" t="s">
        <v>8</v>
      </c>
      <c r="G7" s="38" t="s">
        <v>23</v>
      </c>
      <c r="H7" s="38" t="s">
        <v>446</v>
      </c>
      <c r="I7" s="38" t="s">
        <v>24</v>
      </c>
      <c r="J7" s="38" t="s">
        <v>16</v>
      </c>
      <c r="K7" s="38" t="s">
        <v>11</v>
      </c>
      <c r="L7" s="38" t="s">
        <v>16</v>
      </c>
      <c r="M7" s="38"/>
      <c r="N7" s="38" t="s">
        <v>16</v>
      </c>
      <c r="O7" s="38"/>
      <c r="P7" s="38"/>
      <c r="Q7" s="38"/>
    </row>
    <row r="8" spans="1:17" ht="13.5" thickBot="1" x14ac:dyDescent="0.25">
      <c r="A8" s="37" t="s">
        <v>447</v>
      </c>
      <c r="B8" s="38" t="s">
        <v>25</v>
      </c>
      <c r="C8" s="38" t="s">
        <v>1</v>
      </c>
      <c r="D8" s="38" t="s">
        <v>14</v>
      </c>
      <c r="E8" s="38" t="s">
        <v>26</v>
      </c>
      <c r="F8" s="38" t="s">
        <v>4</v>
      </c>
      <c r="G8" s="38" t="s">
        <v>23</v>
      </c>
      <c r="H8" s="38" t="s">
        <v>27</v>
      </c>
      <c r="I8" s="38" t="s">
        <v>24</v>
      </c>
      <c r="J8" s="38"/>
      <c r="K8" s="38"/>
      <c r="L8" s="38"/>
      <c r="M8" s="38"/>
      <c r="N8" s="38"/>
      <c r="O8" s="38"/>
      <c r="P8" s="38" t="s">
        <v>11</v>
      </c>
      <c r="Q8" s="38"/>
    </row>
    <row r="9" spans="1:17" ht="13.5" thickBot="1" x14ac:dyDescent="0.25">
      <c r="A9" s="37" t="s">
        <v>448</v>
      </c>
      <c r="B9" s="38" t="s">
        <v>358</v>
      </c>
      <c r="C9" s="38" t="s">
        <v>21</v>
      </c>
      <c r="D9" s="38" t="s">
        <v>14</v>
      </c>
      <c r="E9" s="38" t="s">
        <v>15</v>
      </c>
      <c r="F9" s="38" t="s">
        <v>8</v>
      </c>
      <c r="G9" s="38" t="s">
        <v>23</v>
      </c>
      <c r="H9" s="38" t="s">
        <v>28</v>
      </c>
      <c r="I9" s="38" t="s">
        <v>12</v>
      </c>
      <c r="J9" s="38"/>
      <c r="K9" s="38" t="s">
        <v>16</v>
      </c>
      <c r="L9" s="38" t="s">
        <v>10</v>
      </c>
      <c r="M9" s="38" t="s">
        <v>11</v>
      </c>
      <c r="N9" s="38" t="s">
        <v>11</v>
      </c>
      <c r="O9" s="38" t="s">
        <v>12</v>
      </c>
      <c r="P9" s="38" t="s">
        <v>29</v>
      </c>
      <c r="Q9" s="38" t="s">
        <v>30</v>
      </c>
    </row>
    <row r="10" spans="1:17" ht="13.5" thickBot="1" x14ac:dyDescent="0.25">
      <c r="A10" s="37" t="s">
        <v>449</v>
      </c>
      <c r="B10" s="38" t="s">
        <v>359</v>
      </c>
      <c r="C10" s="38" t="s">
        <v>21</v>
      </c>
      <c r="D10" s="38" t="s">
        <v>2</v>
      </c>
      <c r="E10" s="38" t="s">
        <v>26</v>
      </c>
      <c r="F10" s="38" t="s">
        <v>8</v>
      </c>
      <c r="G10" s="38" t="s">
        <v>23</v>
      </c>
      <c r="H10" s="38" t="s">
        <v>28</v>
      </c>
      <c r="I10" s="38" t="s">
        <v>12</v>
      </c>
      <c r="J10" s="38" t="s">
        <v>16</v>
      </c>
      <c r="K10" s="38" t="s">
        <v>16</v>
      </c>
      <c r="L10" s="38" t="s">
        <v>16</v>
      </c>
      <c r="M10" s="38" t="s">
        <v>11</v>
      </c>
      <c r="N10" s="38" t="s">
        <v>16</v>
      </c>
      <c r="O10" s="38" t="s">
        <v>24</v>
      </c>
      <c r="P10" s="38" t="s">
        <v>29</v>
      </c>
      <c r="Q10" s="38" t="s">
        <v>31</v>
      </c>
    </row>
    <row r="11" spans="1:17" ht="13.5" thickBot="1" x14ac:dyDescent="0.25">
      <c r="A11" s="37" t="s">
        <v>450</v>
      </c>
      <c r="B11" s="38" t="s">
        <v>32</v>
      </c>
      <c r="C11" s="38" t="s">
        <v>21</v>
      </c>
      <c r="D11" s="38" t="s">
        <v>14</v>
      </c>
      <c r="E11" s="38" t="s">
        <v>22</v>
      </c>
      <c r="F11" s="38" t="s">
        <v>8</v>
      </c>
      <c r="G11" s="38" t="s">
        <v>23</v>
      </c>
      <c r="H11" s="38" t="s">
        <v>451</v>
      </c>
      <c r="I11" s="38" t="s">
        <v>16</v>
      </c>
      <c r="J11" s="38" t="s">
        <v>11</v>
      </c>
      <c r="K11" s="38" t="s">
        <v>16</v>
      </c>
      <c r="L11" s="38" t="s">
        <v>11</v>
      </c>
      <c r="M11" s="38"/>
      <c r="N11" s="38"/>
      <c r="O11" s="38" t="s">
        <v>16</v>
      </c>
      <c r="P11" s="38" t="s">
        <v>29</v>
      </c>
      <c r="Q11" s="38" t="s">
        <v>33</v>
      </c>
    </row>
    <row r="12" spans="1:17" ht="13.5" thickBot="1" x14ac:dyDescent="0.25">
      <c r="A12" s="37" t="s">
        <v>452</v>
      </c>
      <c r="B12" s="38" t="s">
        <v>360</v>
      </c>
      <c r="C12" s="38" t="s">
        <v>21</v>
      </c>
      <c r="D12" s="38" t="s">
        <v>34</v>
      </c>
      <c r="E12" s="38" t="s">
        <v>26</v>
      </c>
      <c r="F12" s="38" t="s">
        <v>8</v>
      </c>
      <c r="G12" s="38" t="s">
        <v>5</v>
      </c>
      <c r="H12" s="38" t="s">
        <v>453</v>
      </c>
      <c r="I12" s="38" t="s">
        <v>12</v>
      </c>
      <c r="J12" s="38" t="s">
        <v>12</v>
      </c>
      <c r="K12" s="38" t="s">
        <v>12</v>
      </c>
      <c r="L12" s="38" t="s">
        <v>12</v>
      </c>
      <c r="M12" s="38" t="s">
        <v>12</v>
      </c>
      <c r="N12" s="38" t="s">
        <v>12</v>
      </c>
      <c r="O12" s="38" t="s">
        <v>12</v>
      </c>
      <c r="P12" s="38" t="s">
        <v>29</v>
      </c>
      <c r="Q12" s="38" t="s">
        <v>35</v>
      </c>
    </row>
    <row r="13" spans="1:17" ht="13.5" thickBot="1" x14ac:dyDescent="0.25">
      <c r="A13" s="37" t="s">
        <v>454</v>
      </c>
      <c r="B13" s="38" t="s">
        <v>36</v>
      </c>
      <c r="C13" s="38" t="s">
        <v>21</v>
      </c>
      <c r="D13" s="38" t="s">
        <v>14</v>
      </c>
      <c r="E13" s="38" t="s">
        <v>22</v>
      </c>
      <c r="F13" s="38" t="s">
        <v>8</v>
      </c>
      <c r="G13" s="38" t="s">
        <v>23</v>
      </c>
      <c r="H13" s="38" t="s">
        <v>440</v>
      </c>
      <c r="I13" s="38" t="s">
        <v>11</v>
      </c>
      <c r="J13" s="38" t="s">
        <v>11</v>
      </c>
      <c r="K13" s="38" t="s">
        <v>37</v>
      </c>
      <c r="L13" s="38" t="s">
        <v>24</v>
      </c>
      <c r="M13" s="38" t="s">
        <v>16</v>
      </c>
      <c r="N13" s="38" t="s">
        <v>10</v>
      </c>
      <c r="O13" s="38" t="s">
        <v>10</v>
      </c>
      <c r="P13" s="38" t="s">
        <v>29</v>
      </c>
      <c r="Q13" s="38" t="s">
        <v>38</v>
      </c>
    </row>
    <row r="14" spans="1:17" ht="13.5" thickBot="1" x14ac:dyDescent="0.25">
      <c r="A14" s="37" t="s">
        <v>455</v>
      </c>
      <c r="B14" s="38" t="s">
        <v>39</v>
      </c>
      <c r="C14" s="38" t="s">
        <v>21</v>
      </c>
      <c r="D14" s="38" t="s">
        <v>14</v>
      </c>
      <c r="E14" s="38" t="s">
        <v>26</v>
      </c>
      <c r="F14" s="38" t="s">
        <v>8</v>
      </c>
      <c r="G14" s="38" t="s">
        <v>23</v>
      </c>
      <c r="H14" s="38" t="s">
        <v>456</v>
      </c>
      <c r="I14" s="38"/>
      <c r="J14" s="38" t="s">
        <v>37</v>
      </c>
      <c r="K14" s="38" t="s">
        <v>11</v>
      </c>
      <c r="L14" s="38" t="s">
        <v>10</v>
      </c>
      <c r="M14" s="38"/>
      <c r="N14" s="38"/>
      <c r="O14" s="38"/>
      <c r="P14" s="38" t="s">
        <v>16</v>
      </c>
      <c r="Q14" s="38" t="s">
        <v>40</v>
      </c>
    </row>
    <row r="15" spans="1:17" ht="13.5" thickBot="1" x14ac:dyDescent="0.25">
      <c r="A15" s="37" t="s">
        <v>457</v>
      </c>
      <c r="B15" s="38" t="s">
        <v>41</v>
      </c>
      <c r="C15" s="38" t="s">
        <v>1</v>
      </c>
      <c r="D15" s="38" t="s">
        <v>14</v>
      </c>
      <c r="E15" s="38" t="s">
        <v>42</v>
      </c>
      <c r="F15" s="38" t="s">
        <v>8</v>
      </c>
      <c r="G15" s="38" t="s">
        <v>23</v>
      </c>
      <c r="H15" s="38" t="s">
        <v>440</v>
      </c>
      <c r="I15" s="38" t="s">
        <v>37</v>
      </c>
      <c r="J15" s="38" t="s">
        <v>24</v>
      </c>
      <c r="K15" s="38" t="s">
        <v>10</v>
      </c>
      <c r="L15" s="38" t="s">
        <v>16</v>
      </c>
      <c r="M15" s="38" t="s">
        <v>10</v>
      </c>
      <c r="N15" s="38" t="s">
        <v>16</v>
      </c>
      <c r="O15" s="38" t="s">
        <v>10</v>
      </c>
      <c r="P15" s="38" t="s">
        <v>11</v>
      </c>
      <c r="Q15" s="38" t="s">
        <v>43</v>
      </c>
    </row>
    <row r="16" spans="1:17" ht="13.5" thickBot="1" x14ac:dyDescent="0.25">
      <c r="A16" s="37" t="s">
        <v>458</v>
      </c>
      <c r="B16" s="38" t="s">
        <v>361</v>
      </c>
      <c r="C16" s="38" t="s">
        <v>21</v>
      </c>
      <c r="D16" s="38" t="s">
        <v>14</v>
      </c>
      <c r="E16" s="38" t="s">
        <v>26</v>
      </c>
      <c r="F16" s="38" t="s">
        <v>8</v>
      </c>
      <c r="G16" s="38" t="s">
        <v>23</v>
      </c>
      <c r="H16" s="38" t="s">
        <v>451</v>
      </c>
      <c r="I16" s="38" t="s">
        <v>10</v>
      </c>
      <c r="J16" s="38" t="s">
        <v>10</v>
      </c>
      <c r="K16" s="38" t="s">
        <v>16</v>
      </c>
      <c r="L16" s="38" t="s">
        <v>10</v>
      </c>
      <c r="M16" s="38" t="s">
        <v>11</v>
      </c>
      <c r="N16" s="38" t="s">
        <v>11</v>
      </c>
      <c r="O16" s="38" t="s">
        <v>10</v>
      </c>
      <c r="P16" s="38" t="s">
        <v>11</v>
      </c>
      <c r="Q16" s="38" t="s">
        <v>44</v>
      </c>
    </row>
    <row r="17" spans="1:17" ht="13.5" thickBot="1" x14ac:dyDescent="0.25">
      <c r="A17" s="37" t="s">
        <v>459</v>
      </c>
      <c r="B17" s="38" t="s">
        <v>45</v>
      </c>
      <c r="C17" s="38" t="s">
        <v>21</v>
      </c>
      <c r="D17" s="38" t="s">
        <v>46</v>
      </c>
      <c r="E17" s="38" t="s">
        <v>19</v>
      </c>
      <c r="F17" s="38" t="s">
        <v>47</v>
      </c>
      <c r="G17" s="38" t="s">
        <v>9</v>
      </c>
      <c r="H17" s="38" t="s">
        <v>451</v>
      </c>
      <c r="I17" s="38" t="s">
        <v>16</v>
      </c>
      <c r="J17" s="38" t="s">
        <v>16</v>
      </c>
      <c r="K17" s="38" t="s">
        <v>11</v>
      </c>
      <c r="L17" s="38" t="s">
        <v>11</v>
      </c>
      <c r="M17" s="38"/>
      <c r="N17" s="38"/>
      <c r="O17" s="38" t="s">
        <v>11</v>
      </c>
      <c r="P17" s="38" t="s">
        <v>16</v>
      </c>
      <c r="Q17" s="38" t="s">
        <v>48</v>
      </c>
    </row>
    <row r="18" spans="1:17" ht="13.5" thickBot="1" x14ac:dyDescent="0.25">
      <c r="A18" s="37" t="s">
        <v>460</v>
      </c>
      <c r="B18" s="38" t="s">
        <v>49</v>
      </c>
      <c r="C18" s="38" t="s">
        <v>1</v>
      </c>
      <c r="D18" s="38" t="s">
        <v>46</v>
      </c>
      <c r="E18" s="38" t="s">
        <v>22</v>
      </c>
      <c r="F18" s="38" t="s">
        <v>4</v>
      </c>
      <c r="G18" s="38" t="s">
        <v>50</v>
      </c>
      <c r="H18" s="38" t="s">
        <v>461</v>
      </c>
      <c r="I18" s="38" t="s">
        <v>16</v>
      </c>
      <c r="J18" s="38" t="s">
        <v>10</v>
      </c>
      <c r="K18" s="38" t="s">
        <v>16</v>
      </c>
      <c r="L18" s="38" t="s">
        <v>16</v>
      </c>
      <c r="M18" s="38" t="s">
        <v>11</v>
      </c>
      <c r="N18" s="38" t="s">
        <v>11</v>
      </c>
      <c r="O18" s="38" t="s">
        <v>11</v>
      </c>
      <c r="P18" s="38" t="s">
        <v>16</v>
      </c>
      <c r="Q18" s="38" t="s">
        <v>51</v>
      </c>
    </row>
    <row r="19" spans="1:17" ht="13.5" thickBot="1" x14ac:dyDescent="0.25">
      <c r="A19" s="37" t="s">
        <v>462</v>
      </c>
      <c r="B19" s="38" t="s">
        <v>52</v>
      </c>
      <c r="C19" s="38" t="s">
        <v>1</v>
      </c>
      <c r="D19" s="38" t="s">
        <v>14</v>
      </c>
      <c r="E19" s="38" t="s">
        <v>53</v>
      </c>
      <c r="F19" s="38" t="s">
        <v>47</v>
      </c>
      <c r="G19" s="38" t="s">
        <v>9</v>
      </c>
      <c r="H19" s="38" t="s">
        <v>54</v>
      </c>
      <c r="I19" s="38" t="s">
        <v>16</v>
      </c>
      <c r="J19" s="38" t="s">
        <v>16</v>
      </c>
      <c r="K19" s="38"/>
      <c r="L19" s="38"/>
      <c r="M19" s="38"/>
      <c r="N19" s="38"/>
      <c r="O19" s="38"/>
      <c r="P19" s="38" t="s">
        <v>29</v>
      </c>
      <c r="Q19" s="38" t="s">
        <v>55</v>
      </c>
    </row>
    <row r="20" spans="1:17" ht="13.5" thickBot="1" x14ac:dyDescent="0.25">
      <c r="A20" s="37" t="s">
        <v>463</v>
      </c>
      <c r="B20" s="38" t="s">
        <v>56</v>
      </c>
      <c r="C20" s="38" t="s">
        <v>21</v>
      </c>
      <c r="D20" s="38" t="s">
        <v>14</v>
      </c>
      <c r="E20" s="38" t="s">
        <v>26</v>
      </c>
      <c r="F20" s="38" t="s">
        <v>57</v>
      </c>
      <c r="G20" s="38" t="s">
        <v>9</v>
      </c>
      <c r="H20" s="38" t="s">
        <v>58</v>
      </c>
      <c r="I20" s="38" t="s">
        <v>11</v>
      </c>
      <c r="J20" s="38" t="s">
        <v>11</v>
      </c>
      <c r="K20" s="38" t="s">
        <v>11</v>
      </c>
      <c r="L20" s="38" t="s">
        <v>11</v>
      </c>
      <c r="M20" s="38" t="s">
        <v>11</v>
      </c>
      <c r="N20" s="38" t="s">
        <v>11</v>
      </c>
      <c r="O20" s="38" t="s">
        <v>11</v>
      </c>
      <c r="P20" s="38" t="s">
        <v>16</v>
      </c>
      <c r="Q20" s="38" t="s">
        <v>59</v>
      </c>
    </row>
    <row r="21" spans="1:17" ht="13.5" thickBot="1" x14ac:dyDescent="0.25">
      <c r="A21" s="37" t="s">
        <v>464</v>
      </c>
      <c r="B21" s="38" t="s">
        <v>60</v>
      </c>
      <c r="C21" s="38" t="s">
        <v>1</v>
      </c>
      <c r="D21" s="38" t="s">
        <v>14</v>
      </c>
      <c r="E21" s="38" t="s">
        <v>22</v>
      </c>
      <c r="F21" s="38" t="s">
        <v>8</v>
      </c>
      <c r="G21" s="38" t="s">
        <v>23</v>
      </c>
      <c r="H21" s="38" t="s">
        <v>465</v>
      </c>
      <c r="I21" s="38" t="s">
        <v>37</v>
      </c>
      <c r="J21" s="38"/>
      <c r="K21" s="38" t="s">
        <v>11</v>
      </c>
      <c r="L21" s="38"/>
      <c r="M21" s="38"/>
      <c r="N21" s="38"/>
      <c r="O21" s="38" t="s">
        <v>16</v>
      </c>
      <c r="P21" s="38" t="s">
        <v>11</v>
      </c>
      <c r="Q21" s="38" t="s">
        <v>61</v>
      </c>
    </row>
    <row r="22" spans="1:17" ht="13.5" thickBot="1" x14ac:dyDescent="0.25">
      <c r="A22" s="37" t="s">
        <v>466</v>
      </c>
      <c r="B22" s="38" t="s">
        <v>62</v>
      </c>
      <c r="C22" s="38" t="s">
        <v>21</v>
      </c>
      <c r="D22" s="38" t="s">
        <v>14</v>
      </c>
      <c r="E22" s="38" t="s">
        <v>15</v>
      </c>
      <c r="F22" s="38" t="s">
        <v>8</v>
      </c>
      <c r="G22" s="38" t="s">
        <v>23</v>
      </c>
      <c r="H22" s="38" t="s">
        <v>467</v>
      </c>
      <c r="I22" s="38" t="s">
        <v>12</v>
      </c>
      <c r="J22" s="38" t="s">
        <v>12</v>
      </c>
      <c r="K22" s="38" t="s">
        <v>12</v>
      </c>
      <c r="L22" s="38" t="s">
        <v>12</v>
      </c>
      <c r="M22" s="38" t="s">
        <v>12</v>
      </c>
      <c r="N22" s="38" t="s">
        <v>12</v>
      </c>
      <c r="O22" s="38" t="s">
        <v>12</v>
      </c>
      <c r="P22" s="38" t="s">
        <v>11</v>
      </c>
      <c r="Q22" s="38" t="s">
        <v>63</v>
      </c>
    </row>
    <row r="23" spans="1:17" ht="13.5" thickBot="1" x14ac:dyDescent="0.25">
      <c r="A23" s="37" t="s">
        <v>468</v>
      </c>
      <c r="B23" s="38" t="s">
        <v>362</v>
      </c>
      <c r="C23" s="38" t="s">
        <v>21</v>
      </c>
      <c r="D23" s="38" t="s">
        <v>14</v>
      </c>
      <c r="E23" s="38" t="s">
        <v>26</v>
      </c>
      <c r="F23" s="38" t="s">
        <v>8</v>
      </c>
      <c r="G23" s="38" t="s">
        <v>23</v>
      </c>
      <c r="H23" s="38" t="s">
        <v>465</v>
      </c>
      <c r="I23" s="38" t="s">
        <v>11</v>
      </c>
      <c r="J23" s="38" t="s">
        <v>11</v>
      </c>
      <c r="K23" s="38" t="s">
        <v>11</v>
      </c>
      <c r="L23" s="38" t="s">
        <v>11</v>
      </c>
      <c r="M23" s="38" t="s">
        <v>11</v>
      </c>
      <c r="N23" s="38" t="s">
        <v>11</v>
      </c>
      <c r="O23" s="38" t="s">
        <v>11</v>
      </c>
      <c r="P23" s="38" t="s">
        <v>16</v>
      </c>
      <c r="Q23" s="38" t="s">
        <v>64</v>
      </c>
    </row>
    <row r="24" spans="1:17" ht="13.5" thickBot="1" x14ac:dyDescent="0.25">
      <c r="A24" s="37" t="s">
        <v>469</v>
      </c>
      <c r="B24" s="38" t="s">
        <v>363</v>
      </c>
      <c r="C24" s="38" t="s">
        <v>21</v>
      </c>
      <c r="D24" s="38" t="s">
        <v>14</v>
      </c>
      <c r="E24" s="38" t="s">
        <v>3</v>
      </c>
      <c r="F24" s="38" t="s">
        <v>8</v>
      </c>
      <c r="G24" s="38" t="s">
        <v>23</v>
      </c>
      <c r="H24" s="38" t="s">
        <v>470</v>
      </c>
      <c r="I24" s="38" t="s">
        <v>10</v>
      </c>
      <c r="J24" s="38" t="s">
        <v>24</v>
      </c>
      <c r="K24" s="38" t="s">
        <v>10</v>
      </c>
      <c r="L24" s="38" t="s">
        <v>16</v>
      </c>
      <c r="M24" s="38"/>
      <c r="N24" s="38" t="s">
        <v>10</v>
      </c>
      <c r="O24" s="38"/>
      <c r="P24" s="38" t="s">
        <v>29</v>
      </c>
      <c r="Q24" s="38" t="s">
        <v>65</v>
      </c>
    </row>
    <row r="25" spans="1:17" ht="13.5" thickBot="1" x14ac:dyDescent="0.25">
      <c r="A25" s="37" t="s">
        <v>471</v>
      </c>
      <c r="B25" s="38" t="s">
        <v>364</v>
      </c>
      <c r="C25" s="38" t="s">
        <v>21</v>
      </c>
      <c r="D25" s="38" t="s">
        <v>14</v>
      </c>
      <c r="E25" s="38" t="s">
        <v>26</v>
      </c>
      <c r="F25" s="38" t="s">
        <v>8</v>
      </c>
      <c r="G25" s="38" t="s">
        <v>23</v>
      </c>
      <c r="H25" s="38" t="s">
        <v>472</v>
      </c>
      <c r="I25" s="38" t="s">
        <v>11</v>
      </c>
      <c r="J25" s="38" t="s">
        <v>10</v>
      </c>
      <c r="K25" s="38" t="s">
        <v>10</v>
      </c>
      <c r="L25" s="38"/>
      <c r="M25" s="38" t="s">
        <v>11</v>
      </c>
      <c r="N25" s="38" t="s">
        <v>11</v>
      </c>
      <c r="O25" s="38" t="s">
        <v>12</v>
      </c>
      <c r="P25" s="38" t="s">
        <v>29</v>
      </c>
      <c r="Q25" s="38" t="s">
        <v>66</v>
      </c>
    </row>
    <row r="26" spans="1:17" ht="13.5" thickBot="1" x14ac:dyDescent="0.25">
      <c r="A26" s="37" t="s">
        <v>473</v>
      </c>
      <c r="B26" s="38" t="s">
        <v>365</v>
      </c>
      <c r="C26" s="38" t="s">
        <v>21</v>
      </c>
      <c r="D26" s="38" t="s">
        <v>14</v>
      </c>
      <c r="E26" s="38" t="s">
        <v>22</v>
      </c>
      <c r="F26" s="38" t="s">
        <v>8</v>
      </c>
      <c r="G26" s="38" t="s">
        <v>23</v>
      </c>
      <c r="H26" s="38" t="s">
        <v>453</v>
      </c>
      <c r="I26" s="38"/>
      <c r="J26" s="38" t="s">
        <v>10</v>
      </c>
      <c r="K26" s="38" t="s">
        <v>16</v>
      </c>
      <c r="L26" s="38" t="s">
        <v>16</v>
      </c>
      <c r="M26" s="38"/>
      <c r="N26" s="38"/>
      <c r="O26" s="38"/>
      <c r="P26" s="38" t="s">
        <v>11</v>
      </c>
      <c r="Q26" s="38" t="s">
        <v>67</v>
      </c>
    </row>
    <row r="27" spans="1:17" ht="13.5" thickBot="1" x14ac:dyDescent="0.25">
      <c r="A27" s="37" t="s">
        <v>474</v>
      </c>
      <c r="B27" s="38" t="s">
        <v>68</v>
      </c>
      <c r="C27" s="38" t="s">
        <v>21</v>
      </c>
      <c r="D27" s="38" t="s">
        <v>14</v>
      </c>
      <c r="E27" s="38" t="s">
        <v>22</v>
      </c>
      <c r="F27" s="38" t="s">
        <v>4</v>
      </c>
      <c r="G27" s="38" t="s">
        <v>9</v>
      </c>
      <c r="H27" s="38" t="s">
        <v>446</v>
      </c>
      <c r="I27" s="38" t="s">
        <v>11</v>
      </c>
      <c r="J27" s="38" t="s">
        <v>10</v>
      </c>
      <c r="K27" s="38" t="s">
        <v>11</v>
      </c>
      <c r="L27" s="38" t="s">
        <v>10</v>
      </c>
      <c r="M27" s="38"/>
      <c r="N27" s="38"/>
      <c r="O27" s="38"/>
      <c r="P27" s="38" t="s">
        <v>11</v>
      </c>
      <c r="Q27" s="38" t="s">
        <v>69</v>
      </c>
    </row>
    <row r="28" spans="1:17" ht="13.5" thickBot="1" x14ac:dyDescent="0.25">
      <c r="A28" s="37" t="s">
        <v>475</v>
      </c>
      <c r="B28" s="38" t="s">
        <v>70</v>
      </c>
      <c r="C28" s="38" t="s">
        <v>21</v>
      </c>
      <c r="D28" s="38" t="s">
        <v>14</v>
      </c>
      <c r="E28" s="38" t="s">
        <v>22</v>
      </c>
      <c r="F28" s="38" t="s">
        <v>8</v>
      </c>
      <c r="G28" s="38" t="s">
        <v>23</v>
      </c>
      <c r="H28" s="38" t="s">
        <v>476</v>
      </c>
      <c r="I28" s="38" t="s">
        <v>10</v>
      </c>
      <c r="J28" s="38" t="s">
        <v>16</v>
      </c>
      <c r="K28" s="38" t="s">
        <v>11</v>
      </c>
      <c r="L28" s="38" t="s">
        <v>16</v>
      </c>
      <c r="M28" s="38"/>
      <c r="N28" s="38"/>
      <c r="O28" s="38"/>
      <c r="P28" s="38" t="s">
        <v>11</v>
      </c>
      <c r="Q28" s="38" t="s">
        <v>71</v>
      </c>
    </row>
    <row r="29" spans="1:17" ht="13.5" thickBot="1" x14ac:dyDescent="0.25">
      <c r="A29" s="37" t="s">
        <v>477</v>
      </c>
      <c r="B29" s="38" t="s">
        <v>72</v>
      </c>
      <c r="C29" s="38" t="s">
        <v>21</v>
      </c>
      <c r="D29" s="38" t="s">
        <v>14</v>
      </c>
      <c r="E29" s="38" t="s">
        <v>73</v>
      </c>
      <c r="F29" s="38" t="s">
        <v>4</v>
      </c>
      <c r="G29" s="38" t="s">
        <v>9</v>
      </c>
      <c r="H29" s="38" t="s">
        <v>442</v>
      </c>
      <c r="I29" s="38" t="s">
        <v>16</v>
      </c>
      <c r="J29" s="38" t="s">
        <v>16</v>
      </c>
      <c r="K29" s="38" t="s">
        <v>11</v>
      </c>
      <c r="L29" s="38" t="s">
        <v>16</v>
      </c>
      <c r="M29" s="38" t="s">
        <v>16</v>
      </c>
      <c r="N29" s="38" t="s">
        <v>11</v>
      </c>
      <c r="O29" s="38"/>
      <c r="P29" s="38" t="s">
        <v>16</v>
      </c>
      <c r="Q29" s="38" t="s">
        <v>74</v>
      </c>
    </row>
    <row r="30" spans="1:17" ht="13.5" thickBot="1" x14ac:dyDescent="0.25">
      <c r="A30" s="37" t="s">
        <v>478</v>
      </c>
      <c r="B30" s="38" t="s">
        <v>75</v>
      </c>
      <c r="C30" s="38" t="s">
        <v>21</v>
      </c>
      <c r="D30" s="38" t="s">
        <v>14</v>
      </c>
      <c r="E30" s="38" t="s">
        <v>22</v>
      </c>
      <c r="F30" s="38" t="s">
        <v>57</v>
      </c>
      <c r="G30" s="38" t="s">
        <v>50</v>
      </c>
      <c r="H30" s="38" t="s">
        <v>440</v>
      </c>
      <c r="I30" s="38" t="s">
        <v>16</v>
      </c>
      <c r="J30" s="38" t="s">
        <v>16</v>
      </c>
      <c r="K30" s="38" t="s">
        <v>11</v>
      </c>
      <c r="L30" s="38" t="s">
        <v>24</v>
      </c>
      <c r="M30" s="38" t="s">
        <v>24</v>
      </c>
      <c r="N30" s="38" t="s">
        <v>24</v>
      </c>
      <c r="O30" s="38" t="s">
        <v>24</v>
      </c>
      <c r="P30" s="38" t="s">
        <v>11</v>
      </c>
      <c r="Q30" s="38" t="s">
        <v>76</v>
      </c>
    </row>
    <row r="31" spans="1:17" ht="13.5" thickBot="1" x14ac:dyDescent="0.25">
      <c r="A31" s="37" t="s">
        <v>479</v>
      </c>
      <c r="B31" s="38" t="s">
        <v>77</v>
      </c>
      <c r="C31" s="38" t="s">
        <v>1</v>
      </c>
      <c r="D31" s="38" t="s">
        <v>2</v>
      </c>
      <c r="E31" s="38" t="s">
        <v>78</v>
      </c>
      <c r="F31" s="38" t="s">
        <v>57</v>
      </c>
      <c r="G31" s="38" t="s">
        <v>79</v>
      </c>
      <c r="H31" s="38" t="s">
        <v>480</v>
      </c>
      <c r="I31" s="38"/>
      <c r="J31" s="38" t="s">
        <v>12</v>
      </c>
      <c r="K31" s="38" t="s">
        <v>12</v>
      </c>
      <c r="L31" s="38"/>
      <c r="M31" s="38"/>
      <c r="N31" s="38"/>
      <c r="O31" s="38"/>
      <c r="P31" s="38" t="s">
        <v>16</v>
      </c>
      <c r="Q31" s="38" t="s">
        <v>80</v>
      </c>
    </row>
    <row r="32" spans="1:17" ht="13.5" thickBot="1" x14ac:dyDescent="0.25">
      <c r="A32" s="37" t="s">
        <v>481</v>
      </c>
      <c r="B32" s="38" t="s">
        <v>81</v>
      </c>
      <c r="C32" s="38" t="s">
        <v>1</v>
      </c>
      <c r="D32" s="38" t="s">
        <v>14</v>
      </c>
      <c r="E32" s="38" t="s">
        <v>78</v>
      </c>
      <c r="F32" s="38" t="s">
        <v>8</v>
      </c>
      <c r="G32" s="38" t="s">
        <v>79</v>
      </c>
      <c r="H32" s="38" t="s">
        <v>440</v>
      </c>
      <c r="I32" s="38" t="s">
        <v>37</v>
      </c>
      <c r="J32" s="38" t="s">
        <v>37</v>
      </c>
      <c r="K32" s="38" t="s">
        <v>37</v>
      </c>
      <c r="L32" s="38" t="s">
        <v>37</v>
      </c>
      <c r="M32" s="38" t="s">
        <v>37</v>
      </c>
      <c r="N32" s="38" t="s">
        <v>37</v>
      </c>
      <c r="O32" s="38" t="s">
        <v>37</v>
      </c>
      <c r="P32" s="38" t="s">
        <v>11</v>
      </c>
      <c r="Q32" s="38" t="s">
        <v>82</v>
      </c>
    </row>
    <row r="33" spans="1:17" ht="13.5" thickBot="1" x14ac:dyDescent="0.25">
      <c r="A33" s="37" t="s">
        <v>482</v>
      </c>
      <c r="B33" s="38" t="s">
        <v>83</v>
      </c>
      <c r="C33" s="38" t="s">
        <v>1</v>
      </c>
      <c r="D33" s="38" t="s">
        <v>14</v>
      </c>
      <c r="E33" s="38" t="s">
        <v>78</v>
      </c>
      <c r="F33" s="38" t="s">
        <v>84</v>
      </c>
      <c r="G33" s="38" t="s">
        <v>50</v>
      </c>
      <c r="H33" s="38" t="s">
        <v>483</v>
      </c>
      <c r="I33" s="38" t="s">
        <v>11</v>
      </c>
      <c r="J33" s="38" t="s">
        <v>24</v>
      </c>
      <c r="K33" s="38" t="s">
        <v>37</v>
      </c>
      <c r="L33" s="38" t="s">
        <v>24</v>
      </c>
      <c r="M33" s="38" t="s">
        <v>24</v>
      </c>
      <c r="N33" s="38" t="s">
        <v>37</v>
      </c>
      <c r="O33" s="38" t="s">
        <v>11</v>
      </c>
      <c r="P33" s="38" t="s">
        <v>29</v>
      </c>
      <c r="Q33" s="38" t="s">
        <v>85</v>
      </c>
    </row>
    <row r="34" spans="1:17" ht="13.5" thickBot="1" x14ac:dyDescent="0.25">
      <c r="A34" s="37" t="s">
        <v>484</v>
      </c>
      <c r="B34" s="38" t="s">
        <v>366</v>
      </c>
      <c r="C34" s="38" t="s">
        <v>1</v>
      </c>
      <c r="D34" s="38" t="s">
        <v>14</v>
      </c>
      <c r="E34" s="38" t="s">
        <v>78</v>
      </c>
      <c r="F34" s="38" t="s">
        <v>4</v>
      </c>
      <c r="G34" s="38" t="s">
        <v>79</v>
      </c>
      <c r="H34" s="38" t="s">
        <v>485</v>
      </c>
      <c r="I34" s="38" t="s">
        <v>24</v>
      </c>
      <c r="J34" s="38" t="s">
        <v>24</v>
      </c>
      <c r="K34" s="38" t="s">
        <v>24</v>
      </c>
      <c r="L34" s="38" t="s">
        <v>24</v>
      </c>
      <c r="M34" s="38" t="s">
        <v>10</v>
      </c>
      <c r="N34" s="38" t="s">
        <v>10</v>
      </c>
      <c r="O34" s="38" t="s">
        <v>24</v>
      </c>
      <c r="P34" s="38" t="s">
        <v>86</v>
      </c>
      <c r="Q34" s="38" t="s">
        <v>87</v>
      </c>
    </row>
    <row r="35" spans="1:17" ht="13.5" thickBot="1" x14ac:dyDescent="0.25">
      <c r="A35" s="37" t="s">
        <v>486</v>
      </c>
      <c r="B35" s="38" t="s">
        <v>88</v>
      </c>
      <c r="C35" s="38" t="s">
        <v>1</v>
      </c>
      <c r="D35" s="38" t="s">
        <v>14</v>
      </c>
      <c r="E35" s="38" t="s">
        <v>53</v>
      </c>
      <c r="F35" s="38" t="s">
        <v>8</v>
      </c>
      <c r="G35" s="38" t="s">
        <v>23</v>
      </c>
      <c r="H35" s="38" t="s">
        <v>54</v>
      </c>
      <c r="I35" s="38" t="s">
        <v>10</v>
      </c>
      <c r="J35" s="38" t="s">
        <v>16</v>
      </c>
      <c r="K35" s="38" t="s">
        <v>16</v>
      </c>
      <c r="L35" s="38" t="s">
        <v>11</v>
      </c>
      <c r="M35" s="38" t="s">
        <v>11</v>
      </c>
      <c r="N35" s="38" t="s">
        <v>16</v>
      </c>
      <c r="O35" s="38" t="s">
        <v>11</v>
      </c>
      <c r="P35" s="38" t="s">
        <v>11</v>
      </c>
      <c r="Q35" s="38" t="s">
        <v>89</v>
      </c>
    </row>
    <row r="36" spans="1:17" ht="13.5" thickBot="1" x14ac:dyDescent="0.25">
      <c r="A36" s="37" t="s">
        <v>487</v>
      </c>
      <c r="B36" s="38" t="s">
        <v>367</v>
      </c>
      <c r="C36" s="38" t="s">
        <v>1</v>
      </c>
      <c r="D36" s="38" t="s">
        <v>2</v>
      </c>
      <c r="E36" s="38" t="s">
        <v>78</v>
      </c>
      <c r="F36" s="38" t="s">
        <v>4</v>
      </c>
      <c r="G36" s="38" t="s">
        <v>9</v>
      </c>
      <c r="H36" s="38" t="s">
        <v>90</v>
      </c>
      <c r="I36" s="38" t="s">
        <v>11</v>
      </c>
      <c r="J36" s="38"/>
      <c r="K36" s="38" t="s">
        <v>11</v>
      </c>
      <c r="L36" s="38" t="s">
        <v>10</v>
      </c>
      <c r="M36" s="38" t="s">
        <v>11</v>
      </c>
      <c r="N36" s="38" t="s">
        <v>16</v>
      </c>
      <c r="O36" s="38" t="s">
        <v>11</v>
      </c>
      <c r="P36" s="38" t="s">
        <v>86</v>
      </c>
      <c r="Q36" s="38" t="s">
        <v>91</v>
      </c>
    </row>
    <row r="37" spans="1:17" ht="13.5" thickBot="1" x14ac:dyDescent="0.25">
      <c r="A37" s="37" t="s">
        <v>488</v>
      </c>
      <c r="B37" s="38" t="s">
        <v>92</v>
      </c>
      <c r="C37" s="38" t="s">
        <v>21</v>
      </c>
      <c r="D37" s="38" t="s">
        <v>46</v>
      </c>
      <c r="E37" s="38" t="s">
        <v>18</v>
      </c>
      <c r="F37" s="38" t="s">
        <v>57</v>
      </c>
      <c r="G37" s="38" t="s">
        <v>50</v>
      </c>
      <c r="H37" s="38" t="s">
        <v>489</v>
      </c>
      <c r="I37" s="38" t="s">
        <v>11</v>
      </c>
      <c r="J37" s="38" t="s">
        <v>24</v>
      </c>
      <c r="K37" s="38" t="s">
        <v>16</v>
      </c>
      <c r="L37" s="38" t="s">
        <v>10</v>
      </c>
      <c r="M37" s="38" t="s">
        <v>11</v>
      </c>
      <c r="N37" s="38" t="s">
        <v>16</v>
      </c>
      <c r="O37" s="38" t="s">
        <v>16</v>
      </c>
      <c r="P37" s="38" t="s">
        <v>16</v>
      </c>
      <c r="Q37" s="38" t="s">
        <v>93</v>
      </c>
    </row>
    <row r="38" spans="1:17" ht="13.5" thickBot="1" x14ac:dyDescent="0.25">
      <c r="A38" s="37" t="s">
        <v>490</v>
      </c>
      <c r="B38" s="38" t="s">
        <v>94</v>
      </c>
      <c r="C38" s="38" t="s">
        <v>21</v>
      </c>
      <c r="D38" s="38" t="s">
        <v>14</v>
      </c>
      <c r="E38" s="38" t="s">
        <v>42</v>
      </c>
      <c r="F38" s="38" t="s">
        <v>8</v>
      </c>
      <c r="G38" s="38" t="s">
        <v>23</v>
      </c>
      <c r="H38" s="38" t="s">
        <v>491</v>
      </c>
      <c r="I38" s="38" t="s">
        <v>37</v>
      </c>
      <c r="J38" s="38" t="s">
        <v>16</v>
      </c>
      <c r="K38" s="38"/>
      <c r="L38" s="38" t="s">
        <v>16</v>
      </c>
      <c r="M38" s="38"/>
      <c r="N38" s="38" t="s">
        <v>11</v>
      </c>
      <c r="O38" s="38" t="s">
        <v>11</v>
      </c>
      <c r="P38" s="38" t="s">
        <v>11</v>
      </c>
      <c r="Q38" s="38" t="s">
        <v>95</v>
      </c>
    </row>
    <row r="39" spans="1:17" ht="13.5" thickBot="1" x14ac:dyDescent="0.25">
      <c r="A39" s="37" t="s">
        <v>492</v>
      </c>
      <c r="B39" s="38" t="s">
        <v>96</v>
      </c>
      <c r="C39" s="38" t="s">
        <v>1</v>
      </c>
      <c r="D39" s="38" t="s">
        <v>14</v>
      </c>
      <c r="E39" s="38" t="s">
        <v>97</v>
      </c>
      <c r="F39" s="38" t="s">
        <v>8</v>
      </c>
      <c r="G39" s="38" t="s">
        <v>23</v>
      </c>
      <c r="H39" s="38" t="s">
        <v>493</v>
      </c>
      <c r="I39" s="38" t="s">
        <v>11</v>
      </c>
      <c r="J39" s="38" t="s">
        <v>16</v>
      </c>
      <c r="K39" s="38"/>
      <c r="L39" s="38"/>
      <c r="M39" s="38"/>
      <c r="N39" s="38"/>
      <c r="O39" s="38" t="s">
        <v>37</v>
      </c>
      <c r="P39" s="38" t="s">
        <v>29</v>
      </c>
      <c r="Q39" s="38" t="s">
        <v>98</v>
      </c>
    </row>
    <row r="40" spans="1:17" ht="13.5" thickBot="1" x14ac:dyDescent="0.25">
      <c r="A40" s="37" t="s">
        <v>494</v>
      </c>
      <c r="B40" s="38" t="s">
        <v>99</v>
      </c>
      <c r="C40" s="38" t="s">
        <v>21</v>
      </c>
      <c r="D40" s="38" t="s">
        <v>46</v>
      </c>
      <c r="E40" s="38" t="s">
        <v>22</v>
      </c>
      <c r="F40" s="38" t="s">
        <v>4</v>
      </c>
      <c r="G40" s="38" t="s">
        <v>50</v>
      </c>
      <c r="H40" s="38" t="s">
        <v>476</v>
      </c>
      <c r="I40" s="38" t="s">
        <v>16</v>
      </c>
      <c r="J40" s="38" t="s">
        <v>10</v>
      </c>
      <c r="K40" s="38" t="s">
        <v>11</v>
      </c>
      <c r="L40" s="38" t="s">
        <v>10</v>
      </c>
      <c r="M40" s="38"/>
      <c r="N40" s="38"/>
      <c r="O40" s="38"/>
      <c r="P40" s="38" t="s">
        <v>86</v>
      </c>
      <c r="Q40" s="38" t="s">
        <v>100</v>
      </c>
    </row>
    <row r="41" spans="1:17" ht="13.5" thickBot="1" x14ac:dyDescent="0.25">
      <c r="A41" s="37" t="s">
        <v>495</v>
      </c>
      <c r="B41" s="38" t="s">
        <v>101</v>
      </c>
      <c r="C41" s="38" t="s">
        <v>1</v>
      </c>
      <c r="D41" s="38" t="s">
        <v>14</v>
      </c>
      <c r="E41" s="38" t="s">
        <v>3</v>
      </c>
      <c r="F41" s="38" t="s">
        <v>8</v>
      </c>
      <c r="G41" s="38" t="s">
        <v>9</v>
      </c>
      <c r="H41" s="38" t="s">
        <v>496</v>
      </c>
      <c r="I41" s="38"/>
      <c r="J41" s="38" t="s">
        <v>16</v>
      </c>
      <c r="K41" s="38" t="s">
        <v>16</v>
      </c>
      <c r="L41" s="38" t="s">
        <v>11</v>
      </c>
      <c r="M41" s="38"/>
      <c r="N41" s="38" t="s">
        <v>16</v>
      </c>
      <c r="O41" s="38"/>
      <c r="P41" s="38" t="s">
        <v>16</v>
      </c>
      <c r="Q41" s="38" t="s">
        <v>102</v>
      </c>
    </row>
    <row r="42" spans="1:17" ht="13.5" thickBot="1" x14ac:dyDescent="0.25">
      <c r="A42" s="37" t="s">
        <v>497</v>
      </c>
      <c r="B42" s="38" t="s">
        <v>103</v>
      </c>
      <c r="C42" s="38" t="s">
        <v>21</v>
      </c>
      <c r="D42" s="38" t="s">
        <v>14</v>
      </c>
      <c r="E42" s="38" t="s">
        <v>22</v>
      </c>
      <c r="F42" s="38" t="s">
        <v>8</v>
      </c>
      <c r="G42" s="38" t="s">
        <v>23</v>
      </c>
      <c r="H42" s="38" t="s">
        <v>446</v>
      </c>
      <c r="I42" s="38" t="s">
        <v>10</v>
      </c>
      <c r="J42" s="38" t="s">
        <v>16</v>
      </c>
      <c r="K42" s="38" t="s">
        <v>11</v>
      </c>
      <c r="L42" s="38" t="s">
        <v>16</v>
      </c>
      <c r="M42" s="38"/>
      <c r="N42" s="38" t="s">
        <v>11</v>
      </c>
      <c r="O42" s="38"/>
      <c r="P42" s="38" t="s">
        <v>11</v>
      </c>
      <c r="Q42" s="38" t="s">
        <v>104</v>
      </c>
    </row>
    <row r="43" spans="1:17" ht="13.5" thickBot="1" x14ac:dyDescent="0.25">
      <c r="A43" s="37" t="s">
        <v>498</v>
      </c>
      <c r="B43" s="38" t="s">
        <v>105</v>
      </c>
      <c r="C43" s="38" t="s">
        <v>1</v>
      </c>
      <c r="D43" s="38" t="s">
        <v>14</v>
      </c>
      <c r="E43" s="38" t="s">
        <v>42</v>
      </c>
      <c r="F43" s="38" t="s">
        <v>8</v>
      </c>
      <c r="G43" s="38" t="s">
        <v>23</v>
      </c>
      <c r="H43" s="38" t="s">
        <v>465</v>
      </c>
      <c r="I43" s="38" t="s">
        <v>10</v>
      </c>
      <c r="J43" s="38" t="s">
        <v>11</v>
      </c>
      <c r="K43" s="38" t="s">
        <v>16</v>
      </c>
      <c r="L43" s="38" t="s">
        <v>11</v>
      </c>
      <c r="M43" s="38" t="s">
        <v>11</v>
      </c>
      <c r="N43" s="38" t="s">
        <v>11</v>
      </c>
      <c r="O43" s="38" t="s">
        <v>11</v>
      </c>
      <c r="P43" s="38" t="s">
        <v>29</v>
      </c>
      <c r="Q43" s="38" t="s">
        <v>106</v>
      </c>
    </row>
    <row r="44" spans="1:17" ht="13.5" thickBot="1" x14ac:dyDescent="0.25">
      <c r="A44" s="37" t="s">
        <v>499</v>
      </c>
      <c r="B44" s="38" t="s">
        <v>107</v>
      </c>
      <c r="C44" s="38" t="s">
        <v>21</v>
      </c>
      <c r="D44" s="38" t="s">
        <v>46</v>
      </c>
      <c r="E44" s="38" t="s">
        <v>19</v>
      </c>
      <c r="F44" s="38" t="s">
        <v>4</v>
      </c>
      <c r="G44" s="38" t="s">
        <v>9</v>
      </c>
      <c r="H44" s="38" t="s">
        <v>467</v>
      </c>
      <c r="I44" s="38" t="s">
        <v>16</v>
      </c>
      <c r="J44" s="38" t="s">
        <v>16</v>
      </c>
      <c r="K44" s="38"/>
      <c r="L44" s="38" t="s">
        <v>10</v>
      </c>
      <c r="M44" s="38"/>
      <c r="N44" s="38"/>
      <c r="O44" s="38"/>
      <c r="P44" s="38" t="s">
        <v>11</v>
      </c>
      <c r="Q44" s="38" t="s">
        <v>108</v>
      </c>
    </row>
    <row r="45" spans="1:17" ht="13.5" thickBot="1" x14ac:dyDescent="0.25">
      <c r="A45" s="37" t="s">
        <v>500</v>
      </c>
      <c r="B45" s="38" t="s">
        <v>368</v>
      </c>
      <c r="C45" s="38" t="s">
        <v>1</v>
      </c>
      <c r="D45" s="38" t="s">
        <v>14</v>
      </c>
      <c r="E45" s="38" t="s">
        <v>53</v>
      </c>
      <c r="F45" s="38" t="s">
        <v>8</v>
      </c>
      <c r="G45" s="38" t="s">
        <v>23</v>
      </c>
      <c r="H45" s="38" t="s">
        <v>440</v>
      </c>
      <c r="I45" s="38" t="s">
        <v>37</v>
      </c>
      <c r="J45" s="38" t="s">
        <v>11</v>
      </c>
      <c r="K45" s="38" t="s">
        <v>10</v>
      </c>
      <c r="L45" s="38" t="s">
        <v>11</v>
      </c>
      <c r="M45" s="38" t="s">
        <v>24</v>
      </c>
      <c r="N45" s="38" t="s">
        <v>37</v>
      </c>
      <c r="O45" s="38" t="s">
        <v>11</v>
      </c>
      <c r="P45" s="38" t="s">
        <v>29</v>
      </c>
      <c r="Q45" s="38" t="s">
        <v>109</v>
      </c>
    </row>
    <row r="46" spans="1:17" ht="13.5" thickBot="1" x14ac:dyDescent="0.25">
      <c r="A46" s="37" t="s">
        <v>501</v>
      </c>
      <c r="B46" s="38" t="s">
        <v>110</v>
      </c>
      <c r="C46" s="38" t="s">
        <v>21</v>
      </c>
      <c r="D46" s="38" t="s">
        <v>14</v>
      </c>
      <c r="E46" s="38" t="s">
        <v>15</v>
      </c>
      <c r="F46" s="38" t="s">
        <v>8</v>
      </c>
      <c r="G46" s="38" t="s">
        <v>23</v>
      </c>
      <c r="H46" s="38" t="s">
        <v>451</v>
      </c>
      <c r="I46" s="38" t="s">
        <v>10</v>
      </c>
      <c r="J46" s="38" t="s">
        <v>37</v>
      </c>
      <c r="K46" s="38" t="s">
        <v>16</v>
      </c>
      <c r="L46" s="38" t="s">
        <v>16</v>
      </c>
      <c r="M46" s="38" t="s">
        <v>11</v>
      </c>
      <c r="N46" s="38" t="s">
        <v>11</v>
      </c>
      <c r="O46" s="38" t="s">
        <v>12</v>
      </c>
      <c r="P46" s="38" t="s">
        <v>11</v>
      </c>
      <c r="Q46" s="38" t="s">
        <v>111</v>
      </c>
    </row>
    <row r="47" spans="1:17" ht="13.5" thickBot="1" x14ac:dyDescent="0.25">
      <c r="A47" s="37" t="s">
        <v>502</v>
      </c>
      <c r="B47" s="38" t="s">
        <v>112</v>
      </c>
      <c r="C47" s="38" t="s">
        <v>1</v>
      </c>
      <c r="D47" s="38" t="s">
        <v>14</v>
      </c>
      <c r="E47" s="38" t="s">
        <v>42</v>
      </c>
      <c r="F47" s="38" t="s">
        <v>8</v>
      </c>
      <c r="G47" s="38" t="s">
        <v>23</v>
      </c>
      <c r="H47" s="38" t="s">
        <v>493</v>
      </c>
      <c r="I47" s="38" t="s">
        <v>24</v>
      </c>
      <c r="J47" s="38" t="s">
        <v>16</v>
      </c>
      <c r="K47" s="38" t="s">
        <v>11</v>
      </c>
      <c r="L47" s="38" t="s">
        <v>11</v>
      </c>
      <c r="M47" s="38" t="s">
        <v>11</v>
      </c>
      <c r="N47" s="38" t="s">
        <v>11</v>
      </c>
      <c r="O47" s="38" t="s">
        <v>11</v>
      </c>
      <c r="P47" s="38" t="s">
        <v>11</v>
      </c>
      <c r="Q47" s="38" t="s">
        <v>113</v>
      </c>
    </row>
    <row r="48" spans="1:17" ht="13.5" thickBot="1" x14ac:dyDescent="0.25">
      <c r="A48" s="37" t="s">
        <v>503</v>
      </c>
      <c r="B48" s="38" t="s">
        <v>114</v>
      </c>
      <c r="C48" s="38" t="s">
        <v>21</v>
      </c>
      <c r="D48" s="38" t="s">
        <v>14</v>
      </c>
      <c r="E48" s="38" t="s">
        <v>22</v>
      </c>
      <c r="F48" s="38" t="s">
        <v>4</v>
      </c>
      <c r="G48" s="38" t="s">
        <v>9</v>
      </c>
      <c r="H48" s="38" t="s">
        <v>504</v>
      </c>
      <c r="I48" s="38" t="s">
        <v>16</v>
      </c>
      <c r="J48" s="38" t="s">
        <v>16</v>
      </c>
      <c r="K48" s="38" t="s">
        <v>16</v>
      </c>
      <c r="L48" s="38" t="s">
        <v>11</v>
      </c>
      <c r="M48" s="38"/>
      <c r="N48" s="38"/>
      <c r="O48" s="38"/>
      <c r="P48" s="38" t="s">
        <v>11</v>
      </c>
      <c r="Q48" s="38" t="s">
        <v>115</v>
      </c>
    </row>
    <row r="49" spans="1:17" ht="13.5" thickBot="1" x14ac:dyDescent="0.25">
      <c r="A49" s="37" t="s">
        <v>505</v>
      </c>
      <c r="B49" s="38" t="s">
        <v>116</v>
      </c>
      <c r="C49" s="38" t="s">
        <v>1</v>
      </c>
      <c r="D49" s="38" t="s">
        <v>14</v>
      </c>
      <c r="E49" s="38" t="s">
        <v>42</v>
      </c>
      <c r="F49" s="38" t="s">
        <v>8</v>
      </c>
      <c r="G49" s="38" t="s">
        <v>23</v>
      </c>
      <c r="H49" s="38" t="s">
        <v>506</v>
      </c>
      <c r="I49" s="38"/>
      <c r="J49" s="38" t="s">
        <v>10</v>
      </c>
      <c r="K49" s="38" t="s">
        <v>37</v>
      </c>
      <c r="L49" s="38" t="s">
        <v>16</v>
      </c>
      <c r="M49" s="38" t="s">
        <v>11</v>
      </c>
      <c r="N49" s="38" t="s">
        <v>10</v>
      </c>
      <c r="O49" s="38" t="s">
        <v>11</v>
      </c>
      <c r="P49" s="38" t="s">
        <v>29</v>
      </c>
      <c r="Q49" s="38" t="s">
        <v>117</v>
      </c>
    </row>
    <row r="50" spans="1:17" ht="13.5" thickBot="1" x14ac:dyDescent="0.25">
      <c r="A50" s="37" t="s">
        <v>507</v>
      </c>
      <c r="B50" s="38" t="s">
        <v>118</v>
      </c>
      <c r="C50" s="38" t="s">
        <v>1</v>
      </c>
      <c r="D50" s="38" t="s">
        <v>14</v>
      </c>
      <c r="E50" s="38" t="s">
        <v>19</v>
      </c>
      <c r="F50" s="38" t="s">
        <v>57</v>
      </c>
      <c r="G50" s="38" t="s">
        <v>9</v>
      </c>
      <c r="H50" s="38" t="s">
        <v>508</v>
      </c>
      <c r="I50" s="38" t="s">
        <v>12</v>
      </c>
      <c r="J50" s="38" t="s">
        <v>10</v>
      </c>
      <c r="K50" s="38" t="s">
        <v>16</v>
      </c>
      <c r="L50" s="38" t="s">
        <v>11</v>
      </c>
      <c r="M50" s="38" t="s">
        <v>11</v>
      </c>
      <c r="N50" s="38" t="s">
        <v>24</v>
      </c>
      <c r="O50" s="38" t="s">
        <v>16</v>
      </c>
      <c r="P50" s="38" t="s">
        <v>11</v>
      </c>
      <c r="Q50" s="38" t="s">
        <v>119</v>
      </c>
    </row>
    <row r="51" spans="1:17" ht="13.5" thickBot="1" x14ac:dyDescent="0.25">
      <c r="A51" s="37" t="s">
        <v>509</v>
      </c>
      <c r="B51" s="38" t="s">
        <v>120</v>
      </c>
      <c r="C51" s="38" t="s">
        <v>1</v>
      </c>
      <c r="D51" s="38" t="s">
        <v>14</v>
      </c>
      <c r="E51" s="38" t="s">
        <v>18</v>
      </c>
      <c r="F51" s="38" t="s">
        <v>47</v>
      </c>
      <c r="G51" s="38" t="s">
        <v>79</v>
      </c>
      <c r="H51" s="38" t="s">
        <v>442</v>
      </c>
      <c r="I51" s="38" t="s">
        <v>10</v>
      </c>
      <c r="J51" s="38" t="s">
        <v>24</v>
      </c>
      <c r="K51" s="38" t="s">
        <v>24</v>
      </c>
      <c r="L51" s="38" t="s">
        <v>11</v>
      </c>
      <c r="M51" s="38" t="s">
        <v>11</v>
      </c>
      <c r="N51" s="38" t="s">
        <v>12</v>
      </c>
      <c r="O51" s="38" t="s">
        <v>12</v>
      </c>
      <c r="P51" s="38" t="s">
        <v>11</v>
      </c>
      <c r="Q51" s="38" t="s">
        <v>121</v>
      </c>
    </row>
    <row r="52" spans="1:17" ht="13.5" thickBot="1" x14ac:dyDescent="0.25">
      <c r="A52" s="37" t="s">
        <v>510</v>
      </c>
      <c r="B52" s="38" t="s">
        <v>122</v>
      </c>
      <c r="C52" s="38" t="s">
        <v>1</v>
      </c>
      <c r="D52" s="38" t="s">
        <v>14</v>
      </c>
      <c r="E52" s="38" t="s">
        <v>42</v>
      </c>
      <c r="F52" s="38" t="s">
        <v>8</v>
      </c>
      <c r="G52" s="38" t="s">
        <v>23</v>
      </c>
      <c r="H52" s="38" t="s">
        <v>465</v>
      </c>
      <c r="I52" s="38" t="s">
        <v>37</v>
      </c>
      <c r="J52" s="38" t="s">
        <v>10</v>
      </c>
      <c r="K52" s="38" t="s">
        <v>11</v>
      </c>
      <c r="L52" s="38" t="s">
        <v>11</v>
      </c>
      <c r="M52" s="38" t="s">
        <v>11</v>
      </c>
      <c r="N52" s="38" t="s">
        <v>16</v>
      </c>
      <c r="O52" s="38" t="s">
        <v>16</v>
      </c>
      <c r="P52" s="38" t="s">
        <v>11</v>
      </c>
      <c r="Q52" s="38" t="s">
        <v>123</v>
      </c>
    </row>
    <row r="53" spans="1:17" ht="13.5" thickBot="1" x14ac:dyDescent="0.25">
      <c r="A53" s="37" t="s">
        <v>511</v>
      </c>
      <c r="B53" s="38" t="s">
        <v>369</v>
      </c>
      <c r="C53" s="38" t="s">
        <v>21</v>
      </c>
      <c r="D53" s="38" t="s">
        <v>14</v>
      </c>
      <c r="E53" s="38" t="s">
        <v>18</v>
      </c>
      <c r="F53" s="38" t="s">
        <v>8</v>
      </c>
      <c r="G53" s="38" t="s">
        <v>23</v>
      </c>
      <c r="H53" s="38" t="s">
        <v>496</v>
      </c>
      <c r="I53" s="38" t="s">
        <v>11</v>
      </c>
      <c r="J53" s="38" t="s">
        <v>16</v>
      </c>
      <c r="K53" s="38" t="s">
        <v>10</v>
      </c>
      <c r="L53" s="38" t="s">
        <v>24</v>
      </c>
      <c r="M53" s="38"/>
      <c r="N53" s="38" t="s">
        <v>16</v>
      </c>
      <c r="O53" s="38"/>
      <c r="P53" s="38" t="s">
        <v>11</v>
      </c>
      <c r="Q53" s="38" t="s">
        <v>124</v>
      </c>
    </row>
    <row r="54" spans="1:17" ht="13.5" thickBot="1" x14ac:dyDescent="0.25">
      <c r="A54" s="37" t="s">
        <v>512</v>
      </c>
      <c r="B54" s="38" t="s">
        <v>125</v>
      </c>
      <c r="C54" s="38" t="s">
        <v>1</v>
      </c>
      <c r="D54" s="38" t="s">
        <v>14</v>
      </c>
      <c r="E54" s="38" t="s">
        <v>3</v>
      </c>
      <c r="F54" s="38" t="s">
        <v>4</v>
      </c>
      <c r="G54" s="38" t="s">
        <v>50</v>
      </c>
      <c r="H54" s="38" t="s">
        <v>27</v>
      </c>
      <c r="I54" s="38" t="s">
        <v>24</v>
      </c>
      <c r="J54" s="38" t="s">
        <v>11</v>
      </c>
      <c r="K54" s="38" t="s">
        <v>11</v>
      </c>
      <c r="L54" s="38" t="s">
        <v>11</v>
      </c>
      <c r="M54" s="38" t="s">
        <v>11</v>
      </c>
      <c r="N54" s="38" t="s">
        <v>11</v>
      </c>
      <c r="O54" s="38" t="s">
        <v>11</v>
      </c>
      <c r="P54" s="38" t="s">
        <v>86</v>
      </c>
      <c r="Q54" s="38" t="s">
        <v>126</v>
      </c>
    </row>
    <row r="55" spans="1:17" ht="13.5" thickBot="1" x14ac:dyDescent="0.25">
      <c r="A55" s="37" t="s">
        <v>513</v>
      </c>
      <c r="B55" s="38" t="s">
        <v>127</v>
      </c>
      <c r="C55" s="38" t="s">
        <v>1</v>
      </c>
      <c r="D55" s="38" t="s">
        <v>14</v>
      </c>
      <c r="E55" s="38" t="s">
        <v>15</v>
      </c>
      <c r="F55" s="38" t="s">
        <v>57</v>
      </c>
      <c r="G55" s="38" t="s">
        <v>9</v>
      </c>
      <c r="H55" s="38" t="s">
        <v>514</v>
      </c>
      <c r="I55" s="38" t="s">
        <v>10</v>
      </c>
      <c r="J55" s="38" t="s">
        <v>10</v>
      </c>
      <c r="K55" s="38" t="s">
        <v>11</v>
      </c>
      <c r="L55" s="38" t="s">
        <v>16</v>
      </c>
      <c r="M55" s="38"/>
      <c r="N55" s="38" t="s">
        <v>11</v>
      </c>
      <c r="O55" s="38" t="s">
        <v>11</v>
      </c>
      <c r="P55" s="38" t="s">
        <v>16</v>
      </c>
      <c r="Q55" s="38" t="s">
        <v>128</v>
      </c>
    </row>
    <row r="56" spans="1:17" ht="13.5" thickBot="1" x14ac:dyDescent="0.25">
      <c r="A56" s="37" t="s">
        <v>515</v>
      </c>
      <c r="B56" s="38" t="s">
        <v>129</v>
      </c>
      <c r="C56" s="38" t="s">
        <v>21</v>
      </c>
      <c r="D56" s="38" t="s">
        <v>14</v>
      </c>
      <c r="E56" s="38" t="s">
        <v>53</v>
      </c>
      <c r="F56" s="38" t="s">
        <v>8</v>
      </c>
      <c r="G56" s="38" t="s">
        <v>23</v>
      </c>
      <c r="H56" s="38" t="s">
        <v>442</v>
      </c>
      <c r="I56" s="38" t="s">
        <v>37</v>
      </c>
      <c r="J56" s="38" t="s">
        <v>37</v>
      </c>
      <c r="K56" s="38" t="s">
        <v>37</v>
      </c>
      <c r="L56" s="38" t="s">
        <v>37</v>
      </c>
      <c r="M56" s="38" t="s">
        <v>37</v>
      </c>
      <c r="N56" s="38" t="s">
        <v>37</v>
      </c>
      <c r="O56" s="38" t="s">
        <v>37</v>
      </c>
      <c r="P56" s="38" t="s">
        <v>86</v>
      </c>
      <c r="Q56" s="38" t="s">
        <v>130</v>
      </c>
    </row>
    <row r="57" spans="1:17" ht="13.5" thickBot="1" x14ac:dyDescent="0.25">
      <c r="A57" s="37" t="s">
        <v>516</v>
      </c>
      <c r="B57" s="38" t="s">
        <v>131</v>
      </c>
      <c r="C57" s="38" t="s">
        <v>1</v>
      </c>
      <c r="D57" s="38" t="s">
        <v>14</v>
      </c>
      <c r="E57" s="38" t="s">
        <v>53</v>
      </c>
      <c r="F57" s="38" t="s">
        <v>47</v>
      </c>
      <c r="G57" s="38" t="s">
        <v>50</v>
      </c>
      <c r="H57" s="38" t="s">
        <v>442</v>
      </c>
      <c r="I57" s="38" t="s">
        <v>10</v>
      </c>
      <c r="J57" s="38" t="s">
        <v>37</v>
      </c>
      <c r="K57" s="38"/>
      <c r="L57" s="38" t="s">
        <v>24</v>
      </c>
      <c r="M57" s="38" t="s">
        <v>11</v>
      </c>
      <c r="N57" s="38" t="s">
        <v>12</v>
      </c>
      <c r="O57" s="38" t="s">
        <v>12</v>
      </c>
      <c r="P57" s="38" t="s">
        <v>11</v>
      </c>
      <c r="Q57" s="38" t="s">
        <v>132</v>
      </c>
    </row>
    <row r="58" spans="1:17" ht="13.5" thickBot="1" x14ac:dyDescent="0.25">
      <c r="A58" s="37" t="s">
        <v>517</v>
      </c>
      <c r="B58" s="38" t="s">
        <v>133</v>
      </c>
      <c r="C58" s="38" t="s">
        <v>1</v>
      </c>
      <c r="D58" s="38" t="s">
        <v>34</v>
      </c>
      <c r="E58" s="38" t="s">
        <v>22</v>
      </c>
      <c r="F58" s="38" t="s">
        <v>4</v>
      </c>
      <c r="G58" s="38" t="s">
        <v>50</v>
      </c>
      <c r="H58" s="38" t="s">
        <v>465</v>
      </c>
      <c r="I58" s="38" t="s">
        <v>16</v>
      </c>
      <c r="J58" s="38"/>
      <c r="K58" s="38" t="s">
        <v>16</v>
      </c>
      <c r="L58" s="38" t="s">
        <v>10</v>
      </c>
      <c r="M58" s="38"/>
      <c r="N58" s="38" t="s">
        <v>16</v>
      </c>
      <c r="O58" s="38" t="s">
        <v>16</v>
      </c>
      <c r="P58" s="38" t="s">
        <v>16</v>
      </c>
      <c r="Q58" s="38" t="s">
        <v>134</v>
      </c>
    </row>
    <row r="59" spans="1:17" ht="13.5" thickBot="1" x14ac:dyDescent="0.25">
      <c r="A59" s="37" t="s">
        <v>518</v>
      </c>
      <c r="B59" s="38" t="s">
        <v>135</v>
      </c>
      <c r="C59" s="38" t="s">
        <v>1</v>
      </c>
      <c r="D59" s="38" t="s">
        <v>46</v>
      </c>
      <c r="E59" s="38" t="s">
        <v>97</v>
      </c>
      <c r="F59" s="38" t="s">
        <v>8</v>
      </c>
      <c r="G59" s="38" t="s">
        <v>79</v>
      </c>
      <c r="H59" s="38" t="s">
        <v>519</v>
      </c>
      <c r="I59" s="38" t="s">
        <v>16</v>
      </c>
      <c r="J59" s="38" t="s">
        <v>10</v>
      </c>
      <c r="K59" s="38" t="s">
        <v>16</v>
      </c>
      <c r="L59" s="38"/>
      <c r="M59" s="38"/>
      <c r="N59" s="38" t="s">
        <v>24</v>
      </c>
      <c r="O59" s="38"/>
      <c r="P59" s="38" t="s">
        <v>16</v>
      </c>
      <c r="Q59" s="38" t="s">
        <v>136</v>
      </c>
    </row>
    <row r="60" spans="1:17" ht="13.5" thickBot="1" x14ac:dyDescent="0.25">
      <c r="A60" s="37" t="s">
        <v>520</v>
      </c>
      <c r="B60" s="38" t="s">
        <v>137</v>
      </c>
      <c r="C60" s="38" t="s">
        <v>21</v>
      </c>
      <c r="D60" s="38" t="s">
        <v>2</v>
      </c>
      <c r="E60" s="38" t="s">
        <v>78</v>
      </c>
      <c r="F60" s="38" t="s">
        <v>8</v>
      </c>
      <c r="G60" s="38" t="s">
        <v>23</v>
      </c>
      <c r="H60" s="38" t="s">
        <v>27</v>
      </c>
      <c r="I60" s="38" t="s">
        <v>10</v>
      </c>
      <c r="J60" s="38" t="s">
        <v>11</v>
      </c>
      <c r="K60" s="38" t="s">
        <v>11</v>
      </c>
      <c r="L60" s="38" t="s">
        <v>16</v>
      </c>
      <c r="M60" s="38" t="s">
        <v>11</v>
      </c>
      <c r="N60" s="38" t="s">
        <v>11</v>
      </c>
      <c r="O60" s="38" t="s">
        <v>10</v>
      </c>
      <c r="P60" s="38" t="s">
        <v>16</v>
      </c>
      <c r="Q60" s="38" t="s">
        <v>138</v>
      </c>
    </row>
    <row r="61" spans="1:17" ht="13.5" thickBot="1" x14ac:dyDescent="0.25">
      <c r="A61" s="37" t="s">
        <v>521</v>
      </c>
      <c r="B61" s="38" t="s">
        <v>139</v>
      </c>
      <c r="C61" s="38" t="s">
        <v>21</v>
      </c>
      <c r="D61" s="38" t="s">
        <v>14</v>
      </c>
      <c r="E61" s="38" t="s">
        <v>15</v>
      </c>
      <c r="F61" s="38" t="s">
        <v>4</v>
      </c>
      <c r="G61" s="38" t="s">
        <v>9</v>
      </c>
      <c r="H61" s="38" t="s">
        <v>522</v>
      </c>
      <c r="I61" s="38" t="s">
        <v>16</v>
      </c>
      <c r="J61" s="38" t="s">
        <v>10</v>
      </c>
      <c r="K61" s="38"/>
      <c r="L61" s="38" t="s">
        <v>10</v>
      </c>
      <c r="M61" s="38" t="s">
        <v>10</v>
      </c>
      <c r="N61" s="38" t="s">
        <v>10</v>
      </c>
      <c r="O61" s="38"/>
      <c r="P61" s="38" t="s">
        <v>16</v>
      </c>
      <c r="Q61" s="38" t="s">
        <v>140</v>
      </c>
    </row>
    <row r="62" spans="1:17" ht="13.5" thickBot="1" x14ac:dyDescent="0.25">
      <c r="A62" s="37" t="s">
        <v>523</v>
      </c>
      <c r="B62" s="38" t="s">
        <v>141</v>
      </c>
      <c r="C62" s="38" t="s">
        <v>1</v>
      </c>
      <c r="D62" s="38" t="s">
        <v>14</v>
      </c>
      <c r="E62" s="38" t="s">
        <v>22</v>
      </c>
      <c r="F62" s="38" t="s">
        <v>8</v>
      </c>
      <c r="G62" s="38" t="s">
        <v>5</v>
      </c>
      <c r="H62" s="38" t="s">
        <v>524</v>
      </c>
      <c r="I62" s="38"/>
      <c r="J62" s="38"/>
      <c r="K62" s="38" t="s">
        <v>11</v>
      </c>
      <c r="L62" s="38"/>
      <c r="M62" s="38" t="s">
        <v>37</v>
      </c>
      <c r="N62" s="38" t="s">
        <v>24</v>
      </c>
      <c r="O62" s="38"/>
      <c r="P62" s="38" t="s">
        <v>11</v>
      </c>
      <c r="Q62" s="38" t="s">
        <v>142</v>
      </c>
    </row>
    <row r="63" spans="1:17" ht="13.5" thickBot="1" x14ac:dyDescent="0.25">
      <c r="A63" s="37" t="s">
        <v>525</v>
      </c>
      <c r="B63" s="38" t="s">
        <v>143</v>
      </c>
      <c r="C63" s="38" t="s">
        <v>1</v>
      </c>
      <c r="D63" s="38" t="s">
        <v>14</v>
      </c>
      <c r="E63" s="38" t="s">
        <v>26</v>
      </c>
      <c r="F63" s="38" t="s">
        <v>57</v>
      </c>
      <c r="G63" s="38" t="s">
        <v>23</v>
      </c>
      <c r="H63" s="38" t="s">
        <v>442</v>
      </c>
      <c r="I63" s="38" t="s">
        <v>11</v>
      </c>
      <c r="J63" s="38" t="s">
        <v>11</v>
      </c>
      <c r="K63" s="38" t="s">
        <v>11</v>
      </c>
      <c r="L63" s="38" t="s">
        <v>11</v>
      </c>
      <c r="M63" s="38" t="s">
        <v>11</v>
      </c>
      <c r="N63" s="38" t="s">
        <v>11</v>
      </c>
      <c r="O63" s="38" t="s">
        <v>11</v>
      </c>
      <c r="P63" s="38" t="s">
        <v>11</v>
      </c>
      <c r="Q63" s="38" t="s">
        <v>144</v>
      </c>
    </row>
    <row r="64" spans="1:17" ht="13.5" thickBot="1" x14ac:dyDescent="0.25">
      <c r="A64" s="37" t="s">
        <v>526</v>
      </c>
      <c r="B64" s="38" t="s">
        <v>360</v>
      </c>
      <c r="C64" s="38" t="s">
        <v>21</v>
      </c>
      <c r="D64" s="38" t="s">
        <v>14</v>
      </c>
      <c r="E64" s="38" t="s">
        <v>26</v>
      </c>
      <c r="F64" s="38" t="s">
        <v>8</v>
      </c>
      <c r="G64" s="38" t="s">
        <v>23</v>
      </c>
      <c r="H64" s="38" t="s">
        <v>476</v>
      </c>
      <c r="I64" s="38" t="s">
        <v>16</v>
      </c>
      <c r="J64" s="38" t="s">
        <v>16</v>
      </c>
      <c r="K64" s="38" t="s">
        <v>16</v>
      </c>
      <c r="L64" s="38" t="s">
        <v>16</v>
      </c>
      <c r="M64" s="38" t="s">
        <v>11</v>
      </c>
      <c r="N64" s="38" t="s">
        <v>16</v>
      </c>
      <c r="O64" s="38" t="s">
        <v>16</v>
      </c>
      <c r="P64" s="38" t="s">
        <v>29</v>
      </c>
      <c r="Q64" s="38" t="s">
        <v>35</v>
      </c>
    </row>
    <row r="65" spans="1:17" ht="13.5" thickBot="1" x14ac:dyDescent="0.25">
      <c r="A65" s="37" t="s">
        <v>527</v>
      </c>
      <c r="B65" s="38" t="s">
        <v>145</v>
      </c>
      <c r="C65" s="38" t="s">
        <v>1</v>
      </c>
      <c r="D65" s="38" t="s">
        <v>14</v>
      </c>
      <c r="E65" s="38" t="s">
        <v>22</v>
      </c>
      <c r="F65" s="38" t="s">
        <v>8</v>
      </c>
      <c r="G65" s="38" t="s">
        <v>23</v>
      </c>
      <c r="H65" s="38" t="s">
        <v>28</v>
      </c>
      <c r="I65" s="38" t="s">
        <v>10</v>
      </c>
      <c r="J65" s="38" t="s">
        <v>16</v>
      </c>
      <c r="K65" s="38" t="s">
        <v>16</v>
      </c>
      <c r="L65" s="38" t="s">
        <v>11</v>
      </c>
      <c r="M65" s="38" t="s">
        <v>11</v>
      </c>
      <c r="N65" s="38" t="s">
        <v>11</v>
      </c>
      <c r="O65" s="38" t="s">
        <v>10</v>
      </c>
      <c r="P65" s="38" t="s">
        <v>11</v>
      </c>
      <c r="Q65" s="38" t="s">
        <v>146</v>
      </c>
    </row>
    <row r="66" spans="1:17" ht="13.5" thickBot="1" x14ac:dyDescent="0.25">
      <c r="A66" s="37" t="s">
        <v>528</v>
      </c>
      <c r="B66" s="38" t="s">
        <v>147</v>
      </c>
      <c r="C66" s="38" t="s">
        <v>1</v>
      </c>
      <c r="D66" s="38" t="s">
        <v>46</v>
      </c>
      <c r="E66" s="38" t="s">
        <v>53</v>
      </c>
      <c r="F66" s="38" t="s">
        <v>8</v>
      </c>
      <c r="G66" s="38" t="s">
        <v>9</v>
      </c>
      <c r="H66" s="38" t="s">
        <v>529</v>
      </c>
      <c r="I66" s="38" t="s">
        <v>10</v>
      </c>
      <c r="J66" s="38" t="s">
        <v>10</v>
      </c>
      <c r="K66" s="38" t="s">
        <v>11</v>
      </c>
      <c r="L66" s="38" t="s">
        <v>11</v>
      </c>
      <c r="M66" s="38" t="s">
        <v>11</v>
      </c>
      <c r="N66" s="38" t="s">
        <v>11</v>
      </c>
      <c r="O66" s="38" t="s">
        <v>11</v>
      </c>
      <c r="P66" s="38" t="s">
        <v>11</v>
      </c>
      <c r="Q66" s="38" t="s">
        <v>148</v>
      </c>
    </row>
    <row r="67" spans="1:17" ht="13.5" thickBot="1" x14ac:dyDescent="0.25">
      <c r="A67" s="37" t="s">
        <v>530</v>
      </c>
      <c r="B67" s="38" t="s">
        <v>149</v>
      </c>
      <c r="C67" s="38" t="s">
        <v>1</v>
      </c>
      <c r="D67" s="38" t="s">
        <v>14</v>
      </c>
      <c r="E67" s="38" t="s">
        <v>22</v>
      </c>
      <c r="F67" s="38" t="s">
        <v>4</v>
      </c>
      <c r="G67" s="38" t="s">
        <v>5</v>
      </c>
      <c r="H67" s="38" t="s">
        <v>531</v>
      </c>
      <c r="I67" s="38" t="s">
        <v>10</v>
      </c>
      <c r="J67" s="38" t="s">
        <v>24</v>
      </c>
      <c r="K67" s="38" t="s">
        <v>11</v>
      </c>
      <c r="L67" s="38"/>
      <c r="M67" s="38" t="s">
        <v>16</v>
      </c>
      <c r="N67" s="38" t="s">
        <v>24</v>
      </c>
      <c r="O67" s="38" t="s">
        <v>16</v>
      </c>
      <c r="P67" s="38" t="s">
        <v>11</v>
      </c>
      <c r="Q67" s="38" t="s">
        <v>150</v>
      </c>
    </row>
    <row r="68" spans="1:17" ht="13.5" thickBot="1" x14ac:dyDescent="0.25">
      <c r="A68" s="37" t="s">
        <v>532</v>
      </c>
      <c r="B68" s="38" t="s">
        <v>151</v>
      </c>
      <c r="C68" s="38" t="s">
        <v>1</v>
      </c>
      <c r="D68" s="38" t="s">
        <v>14</v>
      </c>
      <c r="E68" s="38" t="s">
        <v>42</v>
      </c>
      <c r="F68" s="38" t="s">
        <v>4</v>
      </c>
      <c r="G68" s="38" t="s">
        <v>23</v>
      </c>
      <c r="H68" s="38" t="s">
        <v>446</v>
      </c>
      <c r="I68" s="38" t="s">
        <v>12</v>
      </c>
      <c r="J68" s="38" t="s">
        <v>37</v>
      </c>
      <c r="K68" s="38" t="s">
        <v>16</v>
      </c>
      <c r="L68" s="38" t="s">
        <v>10</v>
      </c>
      <c r="M68" s="38"/>
      <c r="N68" s="38" t="s">
        <v>24</v>
      </c>
      <c r="O68" s="38"/>
      <c r="P68" s="38" t="s">
        <v>11</v>
      </c>
      <c r="Q68" s="38" t="s">
        <v>152</v>
      </c>
    </row>
    <row r="69" spans="1:17" ht="13.5" thickBot="1" x14ac:dyDescent="0.25">
      <c r="A69" s="37" t="s">
        <v>533</v>
      </c>
      <c r="B69" s="38" t="s">
        <v>153</v>
      </c>
      <c r="C69" s="38" t="s">
        <v>21</v>
      </c>
      <c r="D69" s="38" t="s">
        <v>14</v>
      </c>
      <c r="E69" s="38" t="s">
        <v>42</v>
      </c>
      <c r="F69" s="38" t="s">
        <v>8</v>
      </c>
      <c r="G69" s="38" t="s">
        <v>23</v>
      </c>
      <c r="H69" s="38" t="s">
        <v>496</v>
      </c>
      <c r="I69" s="38" t="s">
        <v>11</v>
      </c>
      <c r="J69" s="38" t="s">
        <v>10</v>
      </c>
      <c r="K69" s="38" t="s">
        <v>16</v>
      </c>
      <c r="L69" s="38" t="s">
        <v>10</v>
      </c>
      <c r="M69" s="38"/>
      <c r="N69" s="38" t="s">
        <v>10</v>
      </c>
      <c r="O69" s="38"/>
      <c r="P69" s="38" t="s">
        <v>16</v>
      </c>
      <c r="Q69" s="38" t="s">
        <v>154</v>
      </c>
    </row>
    <row r="70" spans="1:17" ht="13.5" thickBot="1" x14ac:dyDescent="0.25">
      <c r="A70" s="37" t="s">
        <v>534</v>
      </c>
      <c r="B70" s="38" t="s">
        <v>155</v>
      </c>
      <c r="C70" s="38" t="s">
        <v>1</v>
      </c>
      <c r="D70" s="38" t="s">
        <v>14</v>
      </c>
      <c r="E70" s="38" t="s">
        <v>53</v>
      </c>
      <c r="F70" s="38" t="s">
        <v>8</v>
      </c>
      <c r="G70" s="38" t="s">
        <v>23</v>
      </c>
      <c r="H70" s="38" t="s">
        <v>440</v>
      </c>
      <c r="I70" s="38" t="s">
        <v>37</v>
      </c>
      <c r="J70" s="38" t="s">
        <v>24</v>
      </c>
      <c r="K70" s="38" t="s">
        <v>11</v>
      </c>
      <c r="L70" s="38" t="s">
        <v>16</v>
      </c>
      <c r="M70" s="38" t="s">
        <v>11</v>
      </c>
      <c r="N70" s="38" t="s">
        <v>16</v>
      </c>
      <c r="O70" s="38" t="s">
        <v>16</v>
      </c>
      <c r="P70" s="38" t="s">
        <v>29</v>
      </c>
      <c r="Q70" s="38" t="s">
        <v>156</v>
      </c>
    </row>
    <row r="71" spans="1:17" ht="13.5" thickBot="1" x14ac:dyDescent="0.25">
      <c r="A71" s="37" t="s">
        <v>535</v>
      </c>
      <c r="B71" s="38" t="s">
        <v>157</v>
      </c>
      <c r="C71" s="38" t="s">
        <v>1</v>
      </c>
      <c r="D71" s="38" t="s">
        <v>14</v>
      </c>
      <c r="E71" s="38" t="s">
        <v>42</v>
      </c>
      <c r="F71" s="38" t="s">
        <v>8</v>
      </c>
      <c r="G71" s="38" t="s">
        <v>23</v>
      </c>
      <c r="H71" s="38" t="s">
        <v>28</v>
      </c>
      <c r="I71" s="38" t="s">
        <v>37</v>
      </c>
      <c r="J71" s="38" t="s">
        <v>12</v>
      </c>
      <c r="K71" s="38" t="s">
        <v>11</v>
      </c>
      <c r="L71" s="38" t="s">
        <v>11</v>
      </c>
      <c r="M71" s="38" t="s">
        <v>12</v>
      </c>
      <c r="N71" s="38" t="s">
        <v>12</v>
      </c>
      <c r="O71" s="38" t="s">
        <v>12</v>
      </c>
      <c r="P71" s="38" t="s">
        <v>11</v>
      </c>
      <c r="Q71" s="38" t="s">
        <v>158</v>
      </c>
    </row>
    <row r="72" spans="1:17" ht="13.5" thickBot="1" x14ac:dyDescent="0.25">
      <c r="A72" s="37" t="s">
        <v>536</v>
      </c>
      <c r="B72" s="38" t="s">
        <v>159</v>
      </c>
      <c r="C72" s="38" t="s">
        <v>1</v>
      </c>
      <c r="D72" s="38" t="s">
        <v>14</v>
      </c>
      <c r="E72" s="38" t="s">
        <v>19</v>
      </c>
      <c r="F72" s="38" t="s">
        <v>8</v>
      </c>
      <c r="G72" s="38" t="s">
        <v>23</v>
      </c>
      <c r="H72" s="38" t="s">
        <v>537</v>
      </c>
      <c r="I72" s="38"/>
      <c r="J72" s="38"/>
      <c r="K72" s="38"/>
      <c r="L72" s="38" t="s">
        <v>10</v>
      </c>
      <c r="M72" s="38"/>
      <c r="N72" s="38" t="s">
        <v>10</v>
      </c>
      <c r="O72" s="38" t="s">
        <v>10</v>
      </c>
      <c r="P72" s="38" t="s">
        <v>11</v>
      </c>
      <c r="Q72" s="38" t="s">
        <v>160</v>
      </c>
    </row>
    <row r="73" spans="1:17" ht="13.5" thickBot="1" x14ac:dyDescent="0.25">
      <c r="A73" s="37" t="s">
        <v>538</v>
      </c>
      <c r="B73" s="38" t="s">
        <v>161</v>
      </c>
      <c r="C73" s="38" t="s">
        <v>1</v>
      </c>
      <c r="D73" s="38" t="s">
        <v>14</v>
      </c>
      <c r="E73" s="38" t="s">
        <v>18</v>
      </c>
      <c r="F73" s="38" t="s">
        <v>8</v>
      </c>
      <c r="G73" s="38" t="s">
        <v>23</v>
      </c>
      <c r="H73" s="38" t="s">
        <v>504</v>
      </c>
      <c r="I73" s="38" t="s">
        <v>16</v>
      </c>
      <c r="J73" s="38" t="s">
        <v>10</v>
      </c>
      <c r="K73" s="38"/>
      <c r="L73" s="38" t="s">
        <v>16</v>
      </c>
      <c r="M73" s="38"/>
      <c r="N73" s="38"/>
      <c r="O73" s="38"/>
      <c r="P73" s="38" t="s">
        <v>16</v>
      </c>
      <c r="Q73" s="38" t="s">
        <v>162</v>
      </c>
    </row>
    <row r="74" spans="1:17" ht="13.5" thickBot="1" x14ac:dyDescent="0.25">
      <c r="A74" s="37" t="s">
        <v>539</v>
      </c>
      <c r="B74" s="38" t="s">
        <v>163</v>
      </c>
      <c r="C74" s="38" t="s">
        <v>21</v>
      </c>
      <c r="D74" s="38" t="s">
        <v>14</v>
      </c>
      <c r="E74" s="38" t="s">
        <v>19</v>
      </c>
      <c r="F74" s="38" t="s">
        <v>8</v>
      </c>
      <c r="G74" s="38" t="s">
        <v>5</v>
      </c>
      <c r="H74" s="38" t="s">
        <v>540</v>
      </c>
      <c r="I74" s="38" t="s">
        <v>11</v>
      </c>
      <c r="J74" s="38" t="s">
        <v>11</v>
      </c>
      <c r="K74" s="38" t="s">
        <v>11</v>
      </c>
      <c r="L74" s="38" t="s">
        <v>11</v>
      </c>
      <c r="M74" s="38" t="s">
        <v>11</v>
      </c>
      <c r="N74" s="38" t="s">
        <v>11</v>
      </c>
      <c r="O74" s="38" t="s">
        <v>11</v>
      </c>
      <c r="P74" s="38" t="s">
        <v>16</v>
      </c>
      <c r="Q74" s="38" t="s">
        <v>164</v>
      </c>
    </row>
    <row r="75" spans="1:17" ht="13.5" thickBot="1" x14ac:dyDescent="0.25">
      <c r="A75" s="37" t="s">
        <v>541</v>
      </c>
      <c r="B75" s="38" t="s">
        <v>165</v>
      </c>
      <c r="C75" s="38" t="s">
        <v>21</v>
      </c>
      <c r="D75" s="38" t="s">
        <v>14</v>
      </c>
      <c r="E75" s="38" t="s">
        <v>73</v>
      </c>
      <c r="F75" s="38" t="s">
        <v>4</v>
      </c>
      <c r="G75" s="38" t="s">
        <v>5</v>
      </c>
      <c r="H75" s="38" t="s">
        <v>465</v>
      </c>
      <c r="I75" s="38" t="s">
        <v>16</v>
      </c>
      <c r="J75" s="38" t="s">
        <v>10</v>
      </c>
      <c r="K75" s="38" t="s">
        <v>11</v>
      </c>
      <c r="L75" s="38" t="s">
        <v>11</v>
      </c>
      <c r="M75" s="38"/>
      <c r="N75" s="38"/>
      <c r="O75" s="38" t="s">
        <v>11</v>
      </c>
      <c r="P75" s="38" t="s">
        <v>16</v>
      </c>
      <c r="Q75" s="38" t="s">
        <v>166</v>
      </c>
    </row>
    <row r="76" spans="1:17" ht="13.5" thickBot="1" x14ac:dyDescent="0.25">
      <c r="A76" s="37" t="s">
        <v>542</v>
      </c>
      <c r="B76" s="38" t="s">
        <v>167</v>
      </c>
      <c r="C76" s="38" t="s">
        <v>21</v>
      </c>
      <c r="D76" s="38" t="s">
        <v>14</v>
      </c>
      <c r="E76" s="38" t="s">
        <v>18</v>
      </c>
      <c r="F76" s="38" t="s">
        <v>4</v>
      </c>
      <c r="G76" s="38" t="s">
        <v>5</v>
      </c>
      <c r="H76" s="38" t="s">
        <v>446</v>
      </c>
      <c r="I76" s="38" t="s">
        <v>16</v>
      </c>
      <c r="J76" s="38" t="s">
        <v>16</v>
      </c>
      <c r="K76" s="38" t="s">
        <v>11</v>
      </c>
      <c r="L76" s="38" t="s">
        <v>10</v>
      </c>
      <c r="M76" s="38" t="s">
        <v>11</v>
      </c>
      <c r="N76" s="38" t="s">
        <v>11</v>
      </c>
      <c r="O76" s="38" t="s">
        <v>11</v>
      </c>
      <c r="P76" s="38" t="s">
        <v>29</v>
      </c>
      <c r="Q76" s="38" t="s">
        <v>168</v>
      </c>
    </row>
    <row r="77" spans="1:17" ht="13.5" thickBot="1" x14ac:dyDescent="0.25">
      <c r="A77" s="37" t="s">
        <v>543</v>
      </c>
      <c r="B77" s="38" t="s">
        <v>169</v>
      </c>
      <c r="C77" s="38" t="s">
        <v>21</v>
      </c>
      <c r="D77" s="38" t="s">
        <v>46</v>
      </c>
      <c r="E77" s="38" t="s">
        <v>73</v>
      </c>
      <c r="F77" s="38" t="s">
        <v>4</v>
      </c>
      <c r="G77" s="38" t="s">
        <v>9</v>
      </c>
      <c r="H77" s="38" t="s">
        <v>476</v>
      </c>
      <c r="I77" s="38" t="s">
        <v>12</v>
      </c>
      <c r="J77" s="38" t="s">
        <v>12</v>
      </c>
      <c r="K77" s="38" t="s">
        <v>16</v>
      </c>
      <c r="L77" s="38" t="s">
        <v>16</v>
      </c>
      <c r="M77" s="38"/>
      <c r="N77" s="38"/>
      <c r="O77" s="38"/>
      <c r="P77" s="38" t="s">
        <v>29</v>
      </c>
      <c r="Q77" s="38" t="s">
        <v>170</v>
      </c>
    </row>
    <row r="78" spans="1:17" ht="13.5" thickBot="1" x14ac:dyDescent="0.25">
      <c r="A78" s="37" t="s">
        <v>544</v>
      </c>
      <c r="B78" s="38" t="s">
        <v>171</v>
      </c>
      <c r="C78" s="38" t="s">
        <v>1</v>
      </c>
      <c r="D78" s="38" t="s">
        <v>34</v>
      </c>
      <c r="E78" s="38" t="s">
        <v>22</v>
      </c>
      <c r="F78" s="38" t="s">
        <v>84</v>
      </c>
      <c r="G78" s="38" t="s">
        <v>9</v>
      </c>
      <c r="H78" s="38" t="s">
        <v>451</v>
      </c>
      <c r="I78" s="38" t="s">
        <v>11</v>
      </c>
      <c r="J78" s="38" t="s">
        <v>16</v>
      </c>
      <c r="K78" s="38" t="s">
        <v>16</v>
      </c>
      <c r="L78" s="38" t="s">
        <v>24</v>
      </c>
      <c r="M78" s="38"/>
      <c r="N78" s="38" t="s">
        <v>11</v>
      </c>
      <c r="O78" s="38" t="s">
        <v>11</v>
      </c>
      <c r="P78" s="38" t="s">
        <v>29</v>
      </c>
      <c r="Q78" s="38" t="s">
        <v>172</v>
      </c>
    </row>
    <row r="79" spans="1:17" ht="13.5" thickBot="1" x14ac:dyDescent="0.25">
      <c r="A79" s="37" t="s">
        <v>545</v>
      </c>
      <c r="B79" s="38" t="s">
        <v>173</v>
      </c>
      <c r="C79" s="38" t="s">
        <v>21</v>
      </c>
      <c r="D79" s="38" t="s">
        <v>34</v>
      </c>
      <c r="E79" s="38" t="s">
        <v>18</v>
      </c>
      <c r="F79" s="38" t="s">
        <v>57</v>
      </c>
      <c r="G79" s="38" t="s">
        <v>79</v>
      </c>
      <c r="H79" s="38" t="s">
        <v>442</v>
      </c>
      <c r="I79" s="38" t="s">
        <v>16</v>
      </c>
      <c r="J79" s="38" t="s">
        <v>37</v>
      </c>
      <c r="K79" s="38" t="s">
        <v>16</v>
      </c>
      <c r="L79" s="38" t="s">
        <v>10</v>
      </c>
      <c r="M79" s="38"/>
      <c r="N79" s="38" t="s">
        <v>11</v>
      </c>
      <c r="O79" s="38"/>
      <c r="P79" s="38" t="s">
        <v>11</v>
      </c>
      <c r="Q79" s="38" t="s">
        <v>174</v>
      </c>
    </row>
    <row r="80" spans="1:17" ht="13.5" thickBot="1" x14ac:dyDescent="0.25">
      <c r="A80" s="37" t="s">
        <v>546</v>
      </c>
      <c r="B80" s="38" t="s">
        <v>175</v>
      </c>
      <c r="C80" s="38" t="s">
        <v>1</v>
      </c>
      <c r="D80" s="38" t="s">
        <v>14</v>
      </c>
      <c r="E80" s="38" t="s">
        <v>22</v>
      </c>
      <c r="F80" s="38" t="s">
        <v>4</v>
      </c>
      <c r="G80" s="38" t="s">
        <v>9</v>
      </c>
      <c r="H80" s="38" t="s">
        <v>442</v>
      </c>
      <c r="I80" s="38"/>
      <c r="J80" s="38" t="s">
        <v>16</v>
      </c>
      <c r="K80" s="38" t="s">
        <v>16</v>
      </c>
      <c r="L80" s="38" t="s">
        <v>10</v>
      </c>
      <c r="M80" s="38" t="s">
        <v>10</v>
      </c>
      <c r="N80" s="38" t="s">
        <v>10</v>
      </c>
      <c r="O80" s="38" t="s">
        <v>10</v>
      </c>
      <c r="P80" s="38" t="s">
        <v>16</v>
      </c>
      <c r="Q80" s="38" t="s">
        <v>176</v>
      </c>
    </row>
    <row r="81" spans="1:17" ht="13.5" thickBot="1" x14ac:dyDescent="0.25">
      <c r="A81" s="37" t="s">
        <v>547</v>
      </c>
      <c r="B81" s="38" t="s">
        <v>177</v>
      </c>
      <c r="C81" s="38" t="s">
        <v>21</v>
      </c>
      <c r="D81" s="38" t="s">
        <v>34</v>
      </c>
      <c r="E81" s="38" t="s">
        <v>19</v>
      </c>
      <c r="F81" s="38" t="s">
        <v>84</v>
      </c>
      <c r="G81" s="38" t="s">
        <v>9</v>
      </c>
      <c r="H81" s="38" t="s">
        <v>476</v>
      </c>
      <c r="I81" s="38" t="s">
        <v>16</v>
      </c>
      <c r="J81" s="38" t="s">
        <v>24</v>
      </c>
      <c r="K81" s="38" t="s">
        <v>11</v>
      </c>
      <c r="L81" s="38" t="s">
        <v>11</v>
      </c>
      <c r="M81" s="38"/>
      <c r="N81" s="38" t="s">
        <v>11</v>
      </c>
      <c r="O81" s="38" t="s">
        <v>11</v>
      </c>
      <c r="P81" s="38" t="s">
        <v>16</v>
      </c>
      <c r="Q81" s="38" t="s">
        <v>178</v>
      </c>
    </row>
    <row r="82" spans="1:17" ht="13.5" thickBot="1" x14ac:dyDescent="0.25">
      <c r="A82" s="37" t="s">
        <v>548</v>
      </c>
      <c r="B82" s="38" t="s">
        <v>179</v>
      </c>
      <c r="C82" s="38" t="s">
        <v>1</v>
      </c>
      <c r="D82" s="38" t="s">
        <v>180</v>
      </c>
      <c r="E82" s="38" t="s">
        <v>78</v>
      </c>
      <c r="F82" s="38" t="s">
        <v>47</v>
      </c>
      <c r="G82" s="38" t="s">
        <v>5</v>
      </c>
      <c r="H82" s="38" t="s">
        <v>453</v>
      </c>
      <c r="I82" s="38" t="s">
        <v>11</v>
      </c>
      <c r="J82" s="38" t="s">
        <v>16</v>
      </c>
      <c r="K82" s="38" t="s">
        <v>16</v>
      </c>
      <c r="L82" s="38" t="s">
        <v>16</v>
      </c>
      <c r="M82" s="38"/>
      <c r="N82" s="38"/>
      <c r="O82" s="38"/>
      <c r="P82" s="38" t="s">
        <v>86</v>
      </c>
      <c r="Q82" s="38" t="s">
        <v>181</v>
      </c>
    </row>
    <row r="83" spans="1:17" ht="13.5" thickBot="1" x14ac:dyDescent="0.25">
      <c r="A83" s="37" t="s">
        <v>549</v>
      </c>
      <c r="B83" s="38" t="s">
        <v>182</v>
      </c>
      <c r="C83" s="38" t="s">
        <v>21</v>
      </c>
      <c r="D83" s="38" t="s">
        <v>46</v>
      </c>
      <c r="E83" s="38" t="s">
        <v>22</v>
      </c>
      <c r="F83" s="38" t="s">
        <v>84</v>
      </c>
      <c r="G83" s="38" t="s">
        <v>9</v>
      </c>
      <c r="H83" s="38" t="s">
        <v>476</v>
      </c>
      <c r="I83" s="38" t="s">
        <v>11</v>
      </c>
      <c r="J83" s="38" t="s">
        <v>16</v>
      </c>
      <c r="K83" s="38" t="s">
        <v>11</v>
      </c>
      <c r="L83" s="38" t="s">
        <v>10</v>
      </c>
      <c r="M83" s="38"/>
      <c r="N83" s="38" t="s">
        <v>11</v>
      </c>
      <c r="O83" s="38" t="s">
        <v>11</v>
      </c>
      <c r="P83" s="38" t="s">
        <v>11</v>
      </c>
      <c r="Q83" s="38" t="s">
        <v>183</v>
      </c>
    </row>
    <row r="84" spans="1:17" ht="13.5" thickBot="1" x14ac:dyDescent="0.25">
      <c r="A84" s="37" t="s">
        <v>550</v>
      </c>
      <c r="B84" s="38" t="s">
        <v>184</v>
      </c>
      <c r="C84" s="38" t="s">
        <v>21</v>
      </c>
      <c r="D84" s="38" t="s">
        <v>34</v>
      </c>
      <c r="E84" s="38" t="s">
        <v>18</v>
      </c>
      <c r="F84" s="38" t="s">
        <v>84</v>
      </c>
      <c r="G84" s="38" t="s">
        <v>50</v>
      </c>
      <c r="H84" s="38" t="s">
        <v>442</v>
      </c>
      <c r="I84" s="38" t="s">
        <v>11</v>
      </c>
      <c r="J84" s="38" t="s">
        <v>16</v>
      </c>
      <c r="K84" s="38" t="s">
        <v>11</v>
      </c>
      <c r="L84" s="38" t="s">
        <v>10</v>
      </c>
      <c r="M84" s="38" t="s">
        <v>24</v>
      </c>
      <c r="N84" s="38" t="s">
        <v>11</v>
      </c>
      <c r="O84" s="38" t="s">
        <v>11</v>
      </c>
      <c r="P84" s="38" t="s">
        <v>29</v>
      </c>
      <c r="Q84" s="38" t="s">
        <v>185</v>
      </c>
    </row>
    <row r="85" spans="1:17" ht="13.5" thickBot="1" x14ac:dyDescent="0.25">
      <c r="A85" s="37" t="s">
        <v>551</v>
      </c>
      <c r="B85" s="38" t="s">
        <v>32</v>
      </c>
      <c r="C85" s="38" t="s">
        <v>21</v>
      </c>
      <c r="D85" s="38" t="s">
        <v>34</v>
      </c>
      <c r="E85" s="38" t="s">
        <v>22</v>
      </c>
      <c r="F85" s="38" t="s">
        <v>57</v>
      </c>
      <c r="G85" s="38" t="s">
        <v>79</v>
      </c>
      <c r="H85" s="38" t="s">
        <v>442</v>
      </c>
      <c r="I85" s="38" t="s">
        <v>11</v>
      </c>
      <c r="J85" s="38" t="s">
        <v>16</v>
      </c>
      <c r="K85" s="38" t="s">
        <v>11</v>
      </c>
      <c r="L85" s="38" t="s">
        <v>10</v>
      </c>
      <c r="M85" s="38" t="s">
        <v>24</v>
      </c>
      <c r="N85" s="38" t="s">
        <v>24</v>
      </c>
      <c r="O85" s="38" t="s">
        <v>11</v>
      </c>
      <c r="P85" s="38" t="s">
        <v>29</v>
      </c>
      <c r="Q85" s="38" t="s">
        <v>186</v>
      </c>
    </row>
    <row r="86" spans="1:17" ht="13.5" thickBot="1" x14ac:dyDescent="0.25">
      <c r="A86" s="37" t="s">
        <v>552</v>
      </c>
      <c r="B86" s="38" t="s">
        <v>187</v>
      </c>
      <c r="C86" s="38" t="s">
        <v>1</v>
      </c>
      <c r="D86" s="38" t="s">
        <v>14</v>
      </c>
      <c r="E86" s="38" t="s">
        <v>3</v>
      </c>
      <c r="F86" s="38" t="s">
        <v>8</v>
      </c>
      <c r="G86" s="38" t="s">
        <v>5</v>
      </c>
      <c r="H86" s="38" t="s">
        <v>529</v>
      </c>
      <c r="I86" s="38" t="s">
        <v>11</v>
      </c>
      <c r="J86" s="38" t="s">
        <v>10</v>
      </c>
      <c r="K86" s="38" t="s">
        <v>11</v>
      </c>
      <c r="L86" s="38"/>
      <c r="M86" s="38"/>
      <c r="N86" s="38"/>
      <c r="O86" s="38"/>
      <c r="P86" s="38" t="s">
        <v>16</v>
      </c>
      <c r="Q86" s="38" t="s">
        <v>188</v>
      </c>
    </row>
    <row r="87" spans="1:17" ht="13.5" thickBot="1" x14ac:dyDescent="0.25">
      <c r="A87" s="37" t="s">
        <v>553</v>
      </c>
      <c r="B87" s="38" t="s">
        <v>189</v>
      </c>
      <c r="C87" s="38" t="s">
        <v>1</v>
      </c>
      <c r="D87" s="38" t="s">
        <v>46</v>
      </c>
      <c r="E87" s="38" t="s">
        <v>19</v>
      </c>
      <c r="F87" s="38" t="s">
        <v>4</v>
      </c>
      <c r="G87" s="38" t="s">
        <v>9</v>
      </c>
      <c r="H87" s="38" t="s">
        <v>476</v>
      </c>
      <c r="I87" s="38" t="s">
        <v>11</v>
      </c>
      <c r="J87" s="38" t="s">
        <v>10</v>
      </c>
      <c r="K87" s="38" t="s">
        <v>11</v>
      </c>
      <c r="L87" s="38" t="s">
        <v>24</v>
      </c>
      <c r="M87" s="38"/>
      <c r="N87" s="38"/>
      <c r="O87" s="38"/>
      <c r="P87" s="38" t="s">
        <v>16</v>
      </c>
      <c r="Q87" s="38" t="s">
        <v>190</v>
      </c>
    </row>
    <row r="88" spans="1:17" ht="13.5" thickBot="1" x14ac:dyDescent="0.25">
      <c r="A88" s="37" t="s">
        <v>554</v>
      </c>
      <c r="B88" s="38" t="s">
        <v>191</v>
      </c>
      <c r="C88" s="38" t="s">
        <v>1</v>
      </c>
      <c r="D88" s="38" t="s">
        <v>2</v>
      </c>
      <c r="E88" s="38" t="s">
        <v>73</v>
      </c>
      <c r="F88" s="38" t="s">
        <v>8</v>
      </c>
      <c r="G88" s="38" t="s">
        <v>23</v>
      </c>
      <c r="H88" s="38" t="s">
        <v>485</v>
      </c>
      <c r="I88" s="38" t="s">
        <v>11</v>
      </c>
      <c r="J88" s="38" t="s">
        <v>24</v>
      </c>
      <c r="K88" s="38" t="s">
        <v>11</v>
      </c>
      <c r="L88" s="38"/>
      <c r="M88" s="38"/>
      <c r="N88" s="38"/>
      <c r="O88" s="38"/>
      <c r="P88" s="38" t="s">
        <v>86</v>
      </c>
      <c r="Q88" s="38" t="s">
        <v>192</v>
      </c>
    </row>
    <row r="89" spans="1:17" ht="13.5" thickBot="1" x14ac:dyDescent="0.25">
      <c r="A89" s="37" t="s">
        <v>555</v>
      </c>
      <c r="B89" s="38" t="s">
        <v>193</v>
      </c>
      <c r="C89" s="38" t="s">
        <v>21</v>
      </c>
      <c r="D89" s="38" t="s">
        <v>46</v>
      </c>
      <c r="E89" s="38" t="s">
        <v>18</v>
      </c>
      <c r="F89" s="38" t="s">
        <v>47</v>
      </c>
      <c r="G89" s="38" t="s">
        <v>9</v>
      </c>
      <c r="H89" s="38" t="s">
        <v>476</v>
      </c>
      <c r="I89" s="38" t="s">
        <v>11</v>
      </c>
      <c r="J89" s="38" t="s">
        <v>10</v>
      </c>
      <c r="K89" s="38" t="s">
        <v>11</v>
      </c>
      <c r="L89" s="38" t="s">
        <v>24</v>
      </c>
      <c r="M89" s="38"/>
      <c r="N89" s="38"/>
      <c r="O89" s="38"/>
      <c r="P89" s="38" t="s">
        <v>16</v>
      </c>
      <c r="Q89" s="38" t="s">
        <v>194</v>
      </c>
    </row>
    <row r="90" spans="1:17" ht="13.5" thickBot="1" x14ac:dyDescent="0.25">
      <c r="A90" s="37" t="s">
        <v>556</v>
      </c>
      <c r="B90" s="38" t="s">
        <v>195</v>
      </c>
      <c r="C90" s="38" t="s">
        <v>1</v>
      </c>
      <c r="D90" s="38" t="s">
        <v>34</v>
      </c>
      <c r="E90" s="38" t="s">
        <v>26</v>
      </c>
      <c r="F90" s="38" t="s">
        <v>84</v>
      </c>
      <c r="G90" s="38" t="s">
        <v>5</v>
      </c>
      <c r="H90" s="38" t="s">
        <v>529</v>
      </c>
      <c r="I90" s="38" t="s">
        <v>11</v>
      </c>
      <c r="J90" s="38" t="s">
        <v>10</v>
      </c>
      <c r="K90" s="38" t="s">
        <v>11</v>
      </c>
      <c r="L90" s="38"/>
      <c r="M90" s="38"/>
      <c r="N90" s="38"/>
      <c r="O90" s="38"/>
      <c r="P90" s="38" t="s">
        <v>86</v>
      </c>
      <c r="Q90" s="38" t="s">
        <v>196</v>
      </c>
    </row>
    <row r="91" spans="1:17" ht="13.5" thickBot="1" x14ac:dyDescent="0.25">
      <c r="A91" s="37" t="s">
        <v>557</v>
      </c>
      <c r="B91" s="38" t="s">
        <v>197</v>
      </c>
      <c r="C91" s="38" t="s">
        <v>21</v>
      </c>
      <c r="D91" s="38" t="s">
        <v>180</v>
      </c>
      <c r="E91" s="38" t="s">
        <v>73</v>
      </c>
      <c r="F91" s="38" t="s">
        <v>84</v>
      </c>
      <c r="G91" s="38" t="s">
        <v>5</v>
      </c>
      <c r="H91" s="38" t="s">
        <v>529</v>
      </c>
      <c r="I91" s="38" t="s">
        <v>11</v>
      </c>
      <c r="J91" s="38" t="s">
        <v>37</v>
      </c>
      <c r="K91" s="38" t="s">
        <v>11</v>
      </c>
      <c r="L91" s="38"/>
      <c r="M91" s="38"/>
      <c r="N91" s="38"/>
      <c r="O91" s="38"/>
      <c r="P91" s="38" t="s">
        <v>16</v>
      </c>
      <c r="Q91" s="38" t="s">
        <v>198</v>
      </c>
    </row>
    <row r="92" spans="1:17" ht="13.5" thickBot="1" x14ac:dyDescent="0.25">
      <c r="A92" s="37" t="s">
        <v>558</v>
      </c>
      <c r="B92" s="38" t="s">
        <v>199</v>
      </c>
      <c r="C92" s="38" t="s">
        <v>1</v>
      </c>
      <c r="D92" s="38" t="s">
        <v>14</v>
      </c>
      <c r="E92" s="38" t="s">
        <v>73</v>
      </c>
      <c r="F92" s="38" t="s">
        <v>8</v>
      </c>
      <c r="G92" s="38" t="s">
        <v>23</v>
      </c>
      <c r="H92" s="38" t="s">
        <v>529</v>
      </c>
      <c r="I92" s="38" t="s">
        <v>11</v>
      </c>
      <c r="J92" s="38" t="s">
        <v>24</v>
      </c>
      <c r="K92" s="38" t="s">
        <v>11</v>
      </c>
      <c r="L92" s="38"/>
      <c r="M92" s="38"/>
      <c r="N92" s="38"/>
      <c r="O92" s="38"/>
      <c r="P92" s="38" t="s">
        <v>86</v>
      </c>
      <c r="Q92" s="38" t="s">
        <v>200</v>
      </c>
    </row>
    <row r="93" spans="1:17" ht="13.5" thickBot="1" x14ac:dyDescent="0.25">
      <c r="A93" s="37" t="s">
        <v>559</v>
      </c>
      <c r="B93" s="38" t="s">
        <v>201</v>
      </c>
      <c r="C93" s="38" t="s">
        <v>21</v>
      </c>
      <c r="D93" s="38" t="s">
        <v>14</v>
      </c>
      <c r="E93" s="38" t="s">
        <v>18</v>
      </c>
      <c r="F93" s="38" t="s">
        <v>8</v>
      </c>
      <c r="G93" s="38" t="s">
        <v>5</v>
      </c>
      <c r="H93" s="38" t="s">
        <v>476</v>
      </c>
      <c r="I93" s="38" t="s">
        <v>11</v>
      </c>
      <c r="J93" s="38" t="s">
        <v>10</v>
      </c>
      <c r="K93" s="38" t="s">
        <v>11</v>
      </c>
      <c r="L93" s="38" t="s">
        <v>24</v>
      </c>
      <c r="M93" s="38"/>
      <c r="N93" s="38"/>
      <c r="O93" s="38"/>
      <c r="P93" s="38" t="s">
        <v>11</v>
      </c>
      <c r="Q93" s="38" t="s">
        <v>202</v>
      </c>
    </row>
    <row r="94" spans="1:17" ht="13.5" thickBot="1" x14ac:dyDescent="0.25">
      <c r="A94" s="37" t="s">
        <v>560</v>
      </c>
      <c r="B94" s="38" t="s">
        <v>203</v>
      </c>
      <c r="C94" s="38" t="s">
        <v>1</v>
      </c>
      <c r="D94" s="38" t="s">
        <v>14</v>
      </c>
      <c r="E94" s="38" t="s">
        <v>26</v>
      </c>
      <c r="F94" s="38" t="s">
        <v>8</v>
      </c>
      <c r="G94" s="38" t="s">
        <v>5</v>
      </c>
      <c r="H94" s="38" t="s">
        <v>440</v>
      </c>
      <c r="I94" s="38" t="s">
        <v>16</v>
      </c>
      <c r="J94" s="38" t="s">
        <v>16</v>
      </c>
      <c r="K94" s="38" t="s">
        <v>11</v>
      </c>
      <c r="L94" s="38" t="s">
        <v>16</v>
      </c>
      <c r="M94" s="38" t="s">
        <v>11</v>
      </c>
      <c r="N94" s="38" t="s">
        <v>11</v>
      </c>
      <c r="O94" s="38" t="s">
        <v>11</v>
      </c>
      <c r="P94" s="38" t="s">
        <v>11</v>
      </c>
      <c r="Q94" s="38" t="s">
        <v>204</v>
      </c>
    </row>
    <row r="95" spans="1:17" ht="13.5" thickBot="1" x14ac:dyDescent="0.25">
      <c r="A95" s="37" t="s">
        <v>561</v>
      </c>
      <c r="B95" s="38" t="s">
        <v>205</v>
      </c>
      <c r="C95" s="38" t="s">
        <v>21</v>
      </c>
      <c r="D95" s="38" t="s">
        <v>46</v>
      </c>
      <c r="E95" s="38" t="s">
        <v>42</v>
      </c>
      <c r="F95" s="38" t="s">
        <v>57</v>
      </c>
      <c r="G95" s="38" t="s">
        <v>50</v>
      </c>
      <c r="H95" s="38" t="s">
        <v>442</v>
      </c>
      <c r="I95" s="38" t="s">
        <v>11</v>
      </c>
      <c r="J95" s="38" t="s">
        <v>16</v>
      </c>
      <c r="K95" s="38" t="s">
        <v>16</v>
      </c>
      <c r="L95" s="38" t="s">
        <v>10</v>
      </c>
      <c r="M95" s="38" t="s">
        <v>37</v>
      </c>
      <c r="N95" s="38" t="s">
        <v>11</v>
      </c>
      <c r="O95" s="38" t="s">
        <v>11</v>
      </c>
      <c r="P95" s="38" t="s">
        <v>29</v>
      </c>
      <c r="Q95" s="38" t="s">
        <v>206</v>
      </c>
    </row>
    <row r="96" spans="1:17" ht="13.5" thickBot="1" x14ac:dyDescent="0.25">
      <c r="A96" s="37" t="s">
        <v>562</v>
      </c>
      <c r="B96" s="38" t="s">
        <v>207</v>
      </c>
      <c r="C96" s="38" t="s">
        <v>21</v>
      </c>
      <c r="D96" s="38" t="s">
        <v>14</v>
      </c>
      <c r="E96" s="38" t="s">
        <v>73</v>
      </c>
      <c r="F96" s="38" t="s">
        <v>8</v>
      </c>
      <c r="G96" s="38" t="s">
        <v>23</v>
      </c>
      <c r="H96" s="38" t="s">
        <v>529</v>
      </c>
      <c r="I96" s="38" t="s">
        <v>11</v>
      </c>
      <c r="J96" s="38" t="s">
        <v>10</v>
      </c>
      <c r="K96" s="38" t="s">
        <v>11</v>
      </c>
      <c r="L96" s="38"/>
      <c r="M96" s="38"/>
      <c r="N96" s="38"/>
      <c r="O96" s="38"/>
      <c r="P96" s="38" t="s">
        <v>86</v>
      </c>
      <c r="Q96" s="38" t="s">
        <v>208</v>
      </c>
    </row>
    <row r="97" spans="1:17" ht="13.5" thickBot="1" x14ac:dyDescent="0.25">
      <c r="A97" s="37" t="s">
        <v>563</v>
      </c>
      <c r="B97" s="38" t="s">
        <v>209</v>
      </c>
      <c r="C97" s="38" t="s">
        <v>21</v>
      </c>
      <c r="D97" s="38" t="s">
        <v>46</v>
      </c>
      <c r="E97" s="38" t="s">
        <v>73</v>
      </c>
      <c r="F97" s="38" t="s">
        <v>4</v>
      </c>
      <c r="G97" s="38" t="s">
        <v>79</v>
      </c>
      <c r="H97" s="38" t="s">
        <v>442</v>
      </c>
      <c r="I97" s="38" t="s">
        <v>11</v>
      </c>
      <c r="J97" s="38" t="s">
        <v>10</v>
      </c>
      <c r="K97" s="38" t="s">
        <v>11</v>
      </c>
      <c r="L97" s="38" t="s">
        <v>37</v>
      </c>
      <c r="M97" s="38" t="s">
        <v>10</v>
      </c>
      <c r="N97" s="38" t="s">
        <v>11</v>
      </c>
      <c r="O97" s="38"/>
      <c r="P97" s="38" t="s">
        <v>11</v>
      </c>
      <c r="Q97" s="38" t="s">
        <v>210</v>
      </c>
    </row>
    <row r="98" spans="1:17" ht="13.5" thickBot="1" x14ac:dyDescent="0.25">
      <c r="A98" s="37" t="s">
        <v>564</v>
      </c>
      <c r="B98" s="38" t="s">
        <v>211</v>
      </c>
      <c r="C98" s="38" t="s">
        <v>21</v>
      </c>
      <c r="D98" s="38" t="s">
        <v>46</v>
      </c>
      <c r="E98" s="38" t="s">
        <v>212</v>
      </c>
      <c r="F98" s="38" t="s">
        <v>84</v>
      </c>
      <c r="G98" s="38" t="s">
        <v>9</v>
      </c>
      <c r="H98" s="38" t="s">
        <v>476</v>
      </c>
      <c r="I98" s="38" t="s">
        <v>11</v>
      </c>
      <c r="J98" s="38" t="s">
        <v>24</v>
      </c>
      <c r="K98" s="38" t="s">
        <v>11</v>
      </c>
      <c r="L98" s="38" t="s">
        <v>37</v>
      </c>
      <c r="M98" s="38"/>
      <c r="N98" s="38"/>
      <c r="O98" s="38"/>
      <c r="P98" s="38" t="s">
        <v>11</v>
      </c>
      <c r="Q98" s="38" t="s">
        <v>213</v>
      </c>
    </row>
    <row r="99" spans="1:17" ht="13.5" thickBot="1" x14ac:dyDescent="0.25">
      <c r="A99" s="37" t="s">
        <v>565</v>
      </c>
      <c r="B99" s="38" t="s">
        <v>214</v>
      </c>
      <c r="C99" s="38" t="s">
        <v>1</v>
      </c>
      <c r="D99" s="38" t="s">
        <v>34</v>
      </c>
      <c r="E99" s="38" t="s">
        <v>97</v>
      </c>
      <c r="F99" s="38" t="s">
        <v>47</v>
      </c>
      <c r="G99" s="38" t="s">
        <v>9</v>
      </c>
      <c r="H99" s="38" t="s">
        <v>519</v>
      </c>
      <c r="I99" s="38" t="s">
        <v>11</v>
      </c>
      <c r="J99" s="38" t="s">
        <v>10</v>
      </c>
      <c r="K99" s="38" t="s">
        <v>11</v>
      </c>
      <c r="L99" s="38"/>
      <c r="M99" s="38"/>
      <c r="N99" s="38" t="s">
        <v>37</v>
      </c>
      <c r="O99" s="38"/>
      <c r="P99" s="38" t="s">
        <v>16</v>
      </c>
      <c r="Q99" s="38" t="s">
        <v>215</v>
      </c>
    </row>
    <row r="100" spans="1:17" ht="13.5" thickBot="1" x14ac:dyDescent="0.25">
      <c r="A100" s="37" t="s">
        <v>566</v>
      </c>
      <c r="B100" s="38" t="s">
        <v>216</v>
      </c>
      <c r="C100" s="38" t="s">
        <v>21</v>
      </c>
      <c r="D100" s="38" t="s">
        <v>14</v>
      </c>
      <c r="E100" s="38" t="s">
        <v>53</v>
      </c>
      <c r="F100" s="38" t="s">
        <v>8</v>
      </c>
      <c r="G100" s="38" t="s">
        <v>5</v>
      </c>
      <c r="H100" s="38" t="s">
        <v>476</v>
      </c>
      <c r="I100" s="38" t="s">
        <v>11</v>
      </c>
      <c r="J100" s="38" t="s">
        <v>10</v>
      </c>
      <c r="K100" s="38" t="s">
        <v>11</v>
      </c>
      <c r="L100" s="38" t="s">
        <v>24</v>
      </c>
      <c r="M100" s="38"/>
      <c r="N100" s="38"/>
      <c r="O100" s="38"/>
      <c r="P100" s="38" t="s">
        <v>11</v>
      </c>
      <c r="Q100" s="38" t="s">
        <v>217</v>
      </c>
    </row>
    <row r="101" spans="1:17" ht="13.5" thickBot="1" x14ac:dyDescent="0.25">
      <c r="A101" s="37" t="s">
        <v>567</v>
      </c>
      <c r="B101" s="38" t="s">
        <v>218</v>
      </c>
      <c r="C101" s="38" t="s">
        <v>1</v>
      </c>
      <c r="D101" s="38" t="s">
        <v>14</v>
      </c>
      <c r="E101" s="38" t="s">
        <v>53</v>
      </c>
      <c r="F101" s="38" t="s">
        <v>8</v>
      </c>
      <c r="G101" s="38" t="s">
        <v>23</v>
      </c>
      <c r="H101" s="38"/>
      <c r="I101" s="38"/>
      <c r="J101" s="38"/>
      <c r="K101" s="38"/>
      <c r="L101" s="38"/>
      <c r="M101" s="38"/>
      <c r="N101" s="38"/>
      <c r="O101" s="38"/>
      <c r="P101" s="38"/>
      <c r="Q101" s="38" t="s">
        <v>219</v>
      </c>
    </row>
    <row r="102" spans="1:17" ht="13.5" thickBot="1" x14ac:dyDescent="0.25">
      <c r="A102" s="37" t="s">
        <v>568</v>
      </c>
      <c r="B102" s="38" t="s">
        <v>220</v>
      </c>
      <c r="C102" s="38" t="s">
        <v>21</v>
      </c>
      <c r="D102" s="38" t="s">
        <v>34</v>
      </c>
      <c r="E102" s="38" t="s">
        <v>22</v>
      </c>
      <c r="F102" s="38" t="s">
        <v>84</v>
      </c>
      <c r="G102" s="38" t="s">
        <v>79</v>
      </c>
      <c r="H102" s="38" t="s">
        <v>569</v>
      </c>
      <c r="I102" s="38" t="s">
        <v>11</v>
      </c>
      <c r="J102" s="38" t="s">
        <v>10</v>
      </c>
      <c r="K102" s="38" t="s">
        <v>11</v>
      </c>
      <c r="L102" s="38" t="s">
        <v>24</v>
      </c>
      <c r="M102" s="38" t="s">
        <v>16</v>
      </c>
      <c r="N102" s="38"/>
      <c r="O102" s="38"/>
      <c r="P102" s="38" t="s">
        <v>11</v>
      </c>
      <c r="Q102" s="38" t="s">
        <v>221</v>
      </c>
    </row>
    <row r="103" spans="1:17" ht="13.5" thickBot="1" x14ac:dyDescent="0.25">
      <c r="A103" s="37" t="s">
        <v>570</v>
      </c>
      <c r="B103" s="38" t="s">
        <v>222</v>
      </c>
      <c r="C103" s="38" t="s">
        <v>21</v>
      </c>
      <c r="D103" s="38" t="s">
        <v>46</v>
      </c>
      <c r="E103" s="38" t="s">
        <v>42</v>
      </c>
      <c r="F103" s="38" t="s">
        <v>84</v>
      </c>
      <c r="G103" s="38" t="s">
        <v>50</v>
      </c>
      <c r="H103" s="38" t="s">
        <v>569</v>
      </c>
      <c r="I103" s="38" t="s">
        <v>11</v>
      </c>
      <c r="J103" s="38" t="s">
        <v>10</v>
      </c>
      <c r="K103" s="38" t="s">
        <v>11</v>
      </c>
      <c r="L103" s="38" t="s">
        <v>24</v>
      </c>
      <c r="M103" s="38" t="s">
        <v>11</v>
      </c>
      <c r="N103" s="38"/>
      <c r="O103" s="38"/>
      <c r="P103" s="38" t="s">
        <v>11</v>
      </c>
      <c r="Q103" s="38" t="s">
        <v>223</v>
      </c>
    </row>
    <row r="104" spans="1:17" ht="13.5" thickBot="1" x14ac:dyDescent="0.25">
      <c r="A104" s="37" t="s">
        <v>571</v>
      </c>
      <c r="B104" s="38" t="s">
        <v>224</v>
      </c>
      <c r="C104" s="38" t="s">
        <v>1</v>
      </c>
      <c r="D104" s="38" t="s">
        <v>34</v>
      </c>
      <c r="E104" s="38" t="s">
        <v>73</v>
      </c>
      <c r="F104" s="38" t="s">
        <v>4</v>
      </c>
      <c r="G104" s="38" t="s">
        <v>50</v>
      </c>
      <c r="H104" s="38" t="s">
        <v>569</v>
      </c>
      <c r="I104" s="38" t="s">
        <v>11</v>
      </c>
      <c r="J104" s="38" t="s">
        <v>16</v>
      </c>
      <c r="K104" s="38" t="s">
        <v>11</v>
      </c>
      <c r="L104" s="38" t="s">
        <v>10</v>
      </c>
      <c r="M104" s="38" t="s">
        <v>11</v>
      </c>
      <c r="N104" s="38"/>
      <c r="O104" s="38"/>
      <c r="P104" s="38" t="s">
        <v>16</v>
      </c>
      <c r="Q104" s="38" t="s">
        <v>225</v>
      </c>
    </row>
    <row r="105" spans="1:17" ht="13.5" thickBot="1" x14ac:dyDescent="0.25">
      <c r="A105" s="37" t="s">
        <v>572</v>
      </c>
      <c r="B105" s="38" t="s">
        <v>226</v>
      </c>
      <c r="C105" s="38" t="s">
        <v>1</v>
      </c>
      <c r="D105" s="38" t="s">
        <v>34</v>
      </c>
      <c r="E105" s="38" t="s">
        <v>18</v>
      </c>
      <c r="F105" s="38" t="s">
        <v>57</v>
      </c>
      <c r="G105" s="38" t="s">
        <v>50</v>
      </c>
      <c r="H105" s="38" t="s">
        <v>54</v>
      </c>
      <c r="I105" s="38"/>
      <c r="J105" s="38" t="s">
        <v>37</v>
      </c>
      <c r="K105" s="38"/>
      <c r="L105" s="38" t="s">
        <v>16</v>
      </c>
      <c r="M105" s="38"/>
      <c r="N105" s="38"/>
      <c r="O105" s="38"/>
      <c r="P105" s="38" t="s">
        <v>29</v>
      </c>
      <c r="Q105" s="38" t="s">
        <v>227</v>
      </c>
    </row>
    <row r="106" spans="1:17" ht="13.5" thickBot="1" x14ac:dyDescent="0.25">
      <c r="A106" s="37" t="s">
        <v>573</v>
      </c>
      <c r="B106" s="38" t="s">
        <v>228</v>
      </c>
      <c r="C106" s="38" t="s">
        <v>1</v>
      </c>
      <c r="D106" s="38" t="s">
        <v>14</v>
      </c>
      <c r="E106" s="38" t="s">
        <v>212</v>
      </c>
      <c r="F106" s="38" t="s">
        <v>47</v>
      </c>
      <c r="G106" s="38" t="s">
        <v>9</v>
      </c>
      <c r="H106" s="38" t="s">
        <v>529</v>
      </c>
      <c r="I106" s="38" t="s">
        <v>11</v>
      </c>
      <c r="J106" s="38" t="s">
        <v>10</v>
      </c>
      <c r="K106" s="38" t="s">
        <v>11</v>
      </c>
      <c r="L106" s="38"/>
      <c r="M106" s="38"/>
      <c r="N106" s="38"/>
      <c r="O106" s="38"/>
      <c r="P106" s="38" t="s">
        <v>86</v>
      </c>
      <c r="Q106" s="38" t="s">
        <v>206</v>
      </c>
    </row>
    <row r="107" spans="1:17" ht="13.5" thickBot="1" x14ac:dyDescent="0.25">
      <c r="A107" s="37" t="s">
        <v>574</v>
      </c>
      <c r="B107" s="38" t="s">
        <v>229</v>
      </c>
      <c r="C107" s="38" t="s">
        <v>1</v>
      </c>
      <c r="D107" s="38" t="s">
        <v>180</v>
      </c>
      <c r="E107" s="38" t="s">
        <v>73</v>
      </c>
      <c r="F107" s="38" t="s">
        <v>84</v>
      </c>
      <c r="G107" s="38" t="s">
        <v>9</v>
      </c>
      <c r="H107" s="38" t="s">
        <v>575</v>
      </c>
      <c r="I107" s="38" t="s">
        <v>11</v>
      </c>
      <c r="J107" s="38" t="s">
        <v>10</v>
      </c>
      <c r="K107" s="38" t="s">
        <v>11</v>
      </c>
      <c r="L107" s="38"/>
      <c r="M107" s="38" t="s">
        <v>24</v>
      </c>
      <c r="N107" s="38"/>
      <c r="O107" s="38"/>
      <c r="P107" s="38" t="s">
        <v>16</v>
      </c>
      <c r="Q107" s="38" t="s">
        <v>230</v>
      </c>
    </row>
    <row r="108" spans="1:17" ht="13.5" thickBot="1" x14ac:dyDescent="0.25">
      <c r="A108" s="37" t="s">
        <v>576</v>
      </c>
      <c r="B108" s="38" t="s">
        <v>231</v>
      </c>
      <c r="C108" s="38" t="s">
        <v>21</v>
      </c>
      <c r="D108" s="38" t="s">
        <v>46</v>
      </c>
      <c r="E108" s="38" t="s">
        <v>3</v>
      </c>
      <c r="F108" s="38" t="s">
        <v>4</v>
      </c>
      <c r="G108" s="38" t="s">
        <v>50</v>
      </c>
      <c r="H108" s="38" t="s">
        <v>476</v>
      </c>
      <c r="I108" s="38" t="s">
        <v>11</v>
      </c>
      <c r="J108" s="38" t="s">
        <v>10</v>
      </c>
      <c r="K108" s="38" t="s">
        <v>11</v>
      </c>
      <c r="L108" s="38" t="s">
        <v>24</v>
      </c>
      <c r="M108" s="38"/>
      <c r="N108" s="38"/>
      <c r="O108" s="38"/>
      <c r="P108" s="38" t="s">
        <v>16</v>
      </c>
      <c r="Q108" s="38" t="s">
        <v>232</v>
      </c>
    </row>
    <row r="109" spans="1:17" ht="13.5" thickBot="1" x14ac:dyDescent="0.25">
      <c r="A109" s="37" t="s">
        <v>577</v>
      </c>
      <c r="B109" s="38" t="s">
        <v>233</v>
      </c>
      <c r="C109" s="38" t="s">
        <v>1</v>
      </c>
      <c r="D109" s="38" t="s">
        <v>46</v>
      </c>
      <c r="E109" s="38" t="s">
        <v>3</v>
      </c>
      <c r="F109" s="38" t="s">
        <v>8</v>
      </c>
      <c r="G109" s="38" t="s">
        <v>5</v>
      </c>
      <c r="H109" s="38" t="s">
        <v>529</v>
      </c>
      <c r="I109" s="38" t="s">
        <v>11</v>
      </c>
      <c r="J109" s="38" t="s">
        <v>10</v>
      </c>
      <c r="K109" s="38" t="s">
        <v>11</v>
      </c>
      <c r="L109" s="38"/>
      <c r="M109" s="38"/>
      <c r="N109" s="38"/>
      <c r="O109" s="38"/>
      <c r="P109" s="38" t="s">
        <v>86</v>
      </c>
      <c r="Q109" s="38" t="s">
        <v>234</v>
      </c>
    </row>
    <row r="110" spans="1:17" ht="13.5" thickBot="1" x14ac:dyDescent="0.25">
      <c r="A110" s="37" t="s">
        <v>578</v>
      </c>
      <c r="B110" s="38" t="s">
        <v>235</v>
      </c>
      <c r="C110" s="38" t="s">
        <v>21</v>
      </c>
      <c r="D110" s="38" t="s">
        <v>14</v>
      </c>
      <c r="E110" s="38" t="s">
        <v>42</v>
      </c>
      <c r="F110" s="38" t="s">
        <v>8</v>
      </c>
      <c r="G110" s="38" t="s">
        <v>5</v>
      </c>
      <c r="H110" s="38" t="s">
        <v>575</v>
      </c>
      <c r="I110" s="38" t="s">
        <v>11</v>
      </c>
      <c r="J110" s="38" t="s">
        <v>10</v>
      </c>
      <c r="K110" s="38" t="s">
        <v>11</v>
      </c>
      <c r="L110" s="38"/>
      <c r="M110" s="38" t="s">
        <v>16</v>
      </c>
      <c r="N110" s="38"/>
      <c r="O110" s="38"/>
      <c r="P110" s="38" t="s">
        <v>16</v>
      </c>
      <c r="Q110" s="38" t="s">
        <v>236</v>
      </c>
    </row>
    <row r="111" spans="1:17" ht="13.5" thickBot="1" x14ac:dyDescent="0.25">
      <c r="A111" s="37" t="s">
        <v>579</v>
      </c>
      <c r="B111" s="38" t="s">
        <v>237</v>
      </c>
      <c r="C111" s="38" t="s">
        <v>21</v>
      </c>
      <c r="D111" s="38" t="s">
        <v>180</v>
      </c>
      <c r="E111" s="38" t="s">
        <v>212</v>
      </c>
      <c r="F111" s="38" t="s">
        <v>4</v>
      </c>
      <c r="G111" s="38" t="s">
        <v>5</v>
      </c>
      <c r="H111" s="38" t="s">
        <v>476</v>
      </c>
      <c r="I111" s="38" t="s">
        <v>11</v>
      </c>
      <c r="J111" s="38" t="s">
        <v>10</v>
      </c>
      <c r="K111" s="38" t="s">
        <v>11</v>
      </c>
      <c r="L111" s="38" t="s">
        <v>24</v>
      </c>
      <c r="M111" s="38"/>
      <c r="N111" s="38"/>
      <c r="O111" s="38"/>
      <c r="P111" s="38" t="s">
        <v>11</v>
      </c>
      <c r="Q111" s="38" t="s">
        <v>238</v>
      </c>
    </row>
    <row r="112" spans="1:17" ht="13.5" thickBot="1" x14ac:dyDescent="0.25">
      <c r="A112" s="37" t="s">
        <v>580</v>
      </c>
      <c r="B112" s="38" t="s">
        <v>239</v>
      </c>
      <c r="C112" s="38" t="s">
        <v>21</v>
      </c>
      <c r="D112" s="38" t="s">
        <v>46</v>
      </c>
      <c r="E112" s="38" t="s">
        <v>78</v>
      </c>
      <c r="F112" s="38" t="s">
        <v>4</v>
      </c>
      <c r="G112" s="38" t="s">
        <v>9</v>
      </c>
      <c r="H112" s="38" t="s">
        <v>451</v>
      </c>
      <c r="I112" s="38" t="s">
        <v>11</v>
      </c>
      <c r="J112" s="38" t="s">
        <v>10</v>
      </c>
      <c r="K112" s="38" t="s">
        <v>11</v>
      </c>
      <c r="L112" s="38" t="s">
        <v>24</v>
      </c>
      <c r="M112" s="38"/>
      <c r="N112" s="38"/>
      <c r="O112" s="38" t="s">
        <v>11</v>
      </c>
      <c r="P112" s="38" t="s">
        <v>11</v>
      </c>
      <c r="Q112" s="38" t="s">
        <v>240</v>
      </c>
    </row>
    <row r="113" spans="1:17" ht="13.5" thickBot="1" x14ac:dyDescent="0.25">
      <c r="A113" s="37" t="s">
        <v>581</v>
      </c>
      <c r="B113" s="38" t="s">
        <v>241</v>
      </c>
      <c r="C113" s="38" t="s">
        <v>21</v>
      </c>
      <c r="D113" s="38" t="s">
        <v>34</v>
      </c>
      <c r="E113" s="38" t="s">
        <v>73</v>
      </c>
      <c r="F113" s="38" t="s">
        <v>4</v>
      </c>
      <c r="G113" s="38" t="s">
        <v>9</v>
      </c>
      <c r="H113" s="38" t="s">
        <v>569</v>
      </c>
      <c r="I113" s="38" t="s">
        <v>11</v>
      </c>
      <c r="J113" s="38" t="s">
        <v>10</v>
      </c>
      <c r="K113" s="38" t="s">
        <v>11</v>
      </c>
      <c r="L113" s="38" t="s">
        <v>24</v>
      </c>
      <c r="M113" s="38" t="s">
        <v>11</v>
      </c>
      <c r="N113" s="38"/>
      <c r="O113" s="38"/>
      <c r="P113" s="38" t="s">
        <v>29</v>
      </c>
      <c r="Q113" s="38" t="s">
        <v>242</v>
      </c>
    </row>
    <row r="114" spans="1:17" ht="13.5" thickBot="1" x14ac:dyDescent="0.25">
      <c r="A114" s="37" t="s">
        <v>582</v>
      </c>
      <c r="B114" s="38" t="s">
        <v>243</v>
      </c>
      <c r="C114" s="38" t="s">
        <v>1</v>
      </c>
      <c r="D114" s="38" t="s">
        <v>34</v>
      </c>
      <c r="E114" s="38" t="s">
        <v>19</v>
      </c>
      <c r="F114" s="38" t="s">
        <v>4</v>
      </c>
      <c r="G114" s="38" t="s">
        <v>9</v>
      </c>
      <c r="H114" s="38" t="s">
        <v>529</v>
      </c>
      <c r="I114" s="38" t="s">
        <v>11</v>
      </c>
      <c r="J114" s="38" t="s">
        <v>24</v>
      </c>
      <c r="K114" s="38" t="s">
        <v>11</v>
      </c>
      <c r="L114" s="38"/>
      <c r="M114" s="38"/>
      <c r="N114" s="38"/>
      <c r="O114" s="38"/>
      <c r="P114" s="38" t="s">
        <v>16</v>
      </c>
      <c r="Q114" s="38" t="s">
        <v>244</v>
      </c>
    </row>
    <row r="115" spans="1:17" ht="13.5" thickBot="1" x14ac:dyDescent="0.25">
      <c r="A115" s="37" t="s">
        <v>583</v>
      </c>
      <c r="B115" s="38" t="s">
        <v>245</v>
      </c>
      <c r="C115" s="38" t="s">
        <v>21</v>
      </c>
      <c r="D115" s="38" t="s">
        <v>34</v>
      </c>
      <c r="E115" s="38" t="s">
        <v>15</v>
      </c>
      <c r="F115" s="38" t="s">
        <v>4</v>
      </c>
      <c r="G115" s="38" t="s">
        <v>5</v>
      </c>
      <c r="H115" s="38" t="s">
        <v>476</v>
      </c>
      <c r="I115" s="38" t="s">
        <v>11</v>
      </c>
      <c r="J115" s="38" t="s">
        <v>10</v>
      </c>
      <c r="K115" s="38" t="s">
        <v>11</v>
      </c>
      <c r="L115" s="38" t="s">
        <v>24</v>
      </c>
      <c r="M115" s="38"/>
      <c r="N115" s="38"/>
      <c r="O115" s="38"/>
      <c r="P115" s="38" t="s">
        <v>11</v>
      </c>
      <c r="Q115" s="38" t="s">
        <v>246</v>
      </c>
    </row>
    <row r="116" spans="1:17" ht="13.5" thickBot="1" x14ac:dyDescent="0.25">
      <c r="A116" s="37" t="s">
        <v>584</v>
      </c>
      <c r="B116" s="38" t="s">
        <v>247</v>
      </c>
      <c r="C116" s="38" t="s">
        <v>1</v>
      </c>
      <c r="D116" s="38" t="s">
        <v>46</v>
      </c>
      <c r="E116" s="38" t="s">
        <v>42</v>
      </c>
      <c r="F116" s="38" t="s">
        <v>4</v>
      </c>
      <c r="G116" s="38" t="s">
        <v>9</v>
      </c>
      <c r="H116" s="38" t="s">
        <v>529</v>
      </c>
      <c r="I116" s="38" t="s">
        <v>11</v>
      </c>
      <c r="J116" s="38" t="s">
        <v>10</v>
      </c>
      <c r="K116" s="38" t="s">
        <v>11</v>
      </c>
      <c r="L116" s="38"/>
      <c r="M116" s="38"/>
      <c r="N116" s="38"/>
      <c r="O116" s="38"/>
      <c r="P116" s="38" t="s">
        <v>86</v>
      </c>
      <c r="Q116" s="38" t="s">
        <v>248</v>
      </c>
    </row>
    <row r="117" spans="1:17" ht="13.5" thickBot="1" x14ac:dyDescent="0.25">
      <c r="A117" s="37" t="s">
        <v>585</v>
      </c>
      <c r="B117" s="38" t="s">
        <v>370</v>
      </c>
      <c r="C117" s="38" t="s">
        <v>21</v>
      </c>
      <c r="D117" s="38" t="s">
        <v>14</v>
      </c>
      <c r="E117" s="38" t="s">
        <v>42</v>
      </c>
      <c r="F117" s="38" t="s">
        <v>4</v>
      </c>
      <c r="G117" s="38" t="s">
        <v>9</v>
      </c>
      <c r="H117" s="38" t="s">
        <v>529</v>
      </c>
      <c r="I117" s="38" t="s">
        <v>11</v>
      </c>
      <c r="J117" s="38" t="s">
        <v>24</v>
      </c>
      <c r="K117" s="38" t="s">
        <v>11</v>
      </c>
      <c r="L117" s="38" t="s">
        <v>16</v>
      </c>
      <c r="M117" s="38"/>
      <c r="N117" s="38"/>
      <c r="O117" s="38"/>
      <c r="P117" s="38" t="s">
        <v>16</v>
      </c>
      <c r="Q117" s="38" t="s">
        <v>249</v>
      </c>
    </row>
    <row r="118" spans="1:17" ht="13.5" thickBot="1" x14ac:dyDescent="0.25">
      <c r="A118" s="37" t="s">
        <v>586</v>
      </c>
      <c r="B118" s="38" t="s">
        <v>250</v>
      </c>
      <c r="C118" s="38" t="s">
        <v>1</v>
      </c>
      <c r="D118" s="38" t="s">
        <v>46</v>
      </c>
      <c r="E118" s="38" t="s">
        <v>22</v>
      </c>
      <c r="F118" s="38" t="s">
        <v>4</v>
      </c>
      <c r="G118" s="38" t="s">
        <v>9</v>
      </c>
      <c r="H118" s="38" t="s">
        <v>476</v>
      </c>
      <c r="I118" s="38" t="s">
        <v>11</v>
      </c>
      <c r="J118" s="38" t="s">
        <v>10</v>
      </c>
      <c r="K118" s="38" t="s">
        <v>24</v>
      </c>
      <c r="L118" s="38" t="s">
        <v>11</v>
      </c>
      <c r="M118" s="38"/>
      <c r="N118" s="38"/>
      <c r="O118" s="38"/>
      <c r="P118" s="38" t="s">
        <v>11</v>
      </c>
      <c r="Q118" s="38" t="s">
        <v>251</v>
      </c>
    </row>
    <row r="119" spans="1:17" ht="13.5" thickBot="1" x14ac:dyDescent="0.25">
      <c r="A119" s="37" t="s">
        <v>587</v>
      </c>
      <c r="B119" s="38" t="s">
        <v>252</v>
      </c>
      <c r="C119" s="38" t="s">
        <v>1</v>
      </c>
      <c r="D119" s="38" t="s">
        <v>14</v>
      </c>
      <c r="E119" s="38" t="s">
        <v>53</v>
      </c>
      <c r="F119" s="38" t="s">
        <v>8</v>
      </c>
      <c r="G119" s="38" t="s">
        <v>23</v>
      </c>
      <c r="H119" s="38" t="s">
        <v>28</v>
      </c>
      <c r="I119" s="38" t="s">
        <v>10</v>
      </c>
      <c r="J119" s="38" t="s">
        <v>37</v>
      </c>
      <c r="K119" s="38" t="s">
        <v>11</v>
      </c>
      <c r="L119" s="38" t="s">
        <v>10</v>
      </c>
      <c r="M119" s="38" t="s">
        <v>11</v>
      </c>
      <c r="N119" s="38" t="s">
        <v>11</v>
      </c>
      <c r="O119" s="38" t="s">
        <v>12</v>
      </c>
      <c r="P119" s="38" t="s">
        <v>11</v>
      </c>
      <c r="Q119" s="38" t="s">
        <v>253</v>
      </c>
    </row>
    <row r="120" spans="1:17" ht="13.5" thickBot="1" x14ac:dyDescent="0.25">
      <c r="A120" s="37" t="s">
        <v>588</v>
      </c>
      <c r="B120" s="38" t="s">
        <v>254</v>
      </c>
      <c r="C120" s="38" t="s">
        <v>21</v>
      </c>
      <c r="D120" s="38" t="s">
        <v>14</v>
      </c>
      <c r="E120" s="38" t="s">
        <v>22</v>
      </c>
      <c r="F120" s="38" t="s">
        <v>8</v>
      </c>
      <c r="G120" s="38" t="s">
        <v>23</v>
      </c>
      <c r="H120" s="38" t="s">
        <v>496</v>
      </c>
      <c r="I120" s="38" t="s">
        <v>12</v>
      </c>
      <c r="J120" s="38" t="s">
        <v>24</v>
      </c>
      <c r="K120" s="38" t="s">
        <v>10</v>
      </c>
      <c r="L120" s="38" t="s">
        <v>24</v>
      </c>
      <c r="M120" s="38" t="s">
        <v>16</v>
      </c>
      <c r="N120" s="38" t="s">
        <v>10</v>
      </c>
      <c r="O120" s="38" t="s">
        <v>16</v>
      </c>
      <c r="P120" s="38" t="s">
        <v>11</v>
      </c>
      <c r="Q120" s="38" t="s">
        <v>255</v>
      </c>
    </row>
    <row r="121" spans="1:17" ht="13.5" thickBot="1" x14ac:dyDescent="0.25">
      <c r="A121" s="37" t="s">
        <v>589</v>
      </c>
      <c r="B121" s="38" t="s">
        <v>256</v>
      </c>
      <c r="C121" s="38" t="s">
        <v>21</v>
      </c>
      <c r="D121" s="38" t="s">
        <v>14</v>
      </c>
      <c r="E121" s="38" t="s">
        <v>78</v>
      </c>
      <c r="F121" s="38" t="s">
        <v>8</v>
      </c>
      <c r="G121" s="38" t="s">
        <v>5</v>
      </c>
      <c r="H121" s="38" t="s">
        <v>524</v>
      </c>
      <c r="I121" s="38" t="s">
        <v>11</v>
      </c>
      <c r="J121" s="38" t="s">
        <v>37</v>
      </c>
      <c r="K121" s="38" t="s">
        <v>16</v>
      </c>
      <c r="L121" s="38" t="s">
        <v>37</v>
      </c>
      <c r="M121" s="38" t="s">
        <v>37</v>
      </c>
      <c r="N121" s="38" t="s">
        <v>37</v>
      </c>
      <c r="O121" s="38" t="s">
        <v>11</v>
      </c>
      <c r="P121" s="38" t="s">
        <v>86</v>
      </c>
      <c r="Q121" s="38" t="s">
        <v>257</v>
      </c>
    </row>
    <row r="122" spans="1:17" ht="13.5" thickBot="1" x14ac:dyDescent="0.25">
      <c r="A122" s="37" t="s">
        <v>590</v>
      </c>
      <c r="B122" s="38" t="s">
        <v>371</v>
      </c>
      <c r="C122" s="38" t="s">
        <v>21</v>
      </c>
      <c r="D122" s="38" t="s">
        <v>14</v>
      </c>
      <c r="E122" s="38" t="s">
        <v>42</v>
      </c>
      <c r="F122" s="38" t="s">
        <v>8</v>
      </c>
      <c r="G122" s="38" t="s">
        <v>23</v>
      </c>
      <c r="H122" s="38" t="s">
        <v>522</v>
      </c>
      <c r="I122" s="38" t="s">
        <v>37</v>
      </c>
      <c r="J122" s="38" t="s">
        <v>37</v>
      </c>
      <c r="K122" s="38" t="s">
        <v>16</v>
      </c>
      <c r="L122" s="38" t="s">
        <v>16</v>
      </c>
      <c r="M122" s="38" t="s">
        <v>11</v>
      </c>
      <c r="N122" s="38" t="s">
        <v>16</v>
      </c>
      <c r="O122" s="38" t="s">
        <v>11</v>
      </c>
      <c r="P122" s="38" t="s">
        <v>16</v>
      </c>
      <c r="Q122" s="38" t="s">
        <v>258</v>
      </c>
    </row>
    <row r="123" spans="1:17" ht="13.5" thickBot="1" x14ac:dyDescent="0.25">
      <c r="A123" s="37" t="s">
        <v>591</v>
      </c>
      <c r="B123" s="38" t="s">
        <v>592</v>
      </c>
      <c r="C123" s="38" t="s">
        <v>21</v>
      </c>
      <c r="D123" s="38" t="s">
        <v>46</v>
      </c>
      <c r="E123" s="38" t="s">
        <v>53</v>
      </c>
      <c r="F123" s="38" t="s">
        <v>4</v>
      </c>
      <c r="G123" s="38" t="s">
        <v>50</v>
      </c>
      <c r="H123" s="38" t="s">
        <v>489</v>
      </c>
      <c r="I123" s="38" t="s">
        <v>11</v>
      </c>
      <c r="J123" s="38" t="s">
        <v>16</v>
      </c>
      <c r="K123" s="38" t="s">
        <v>11</v>
      </c>
      <c r="L123" s="38" t="s">
        <v>16</v>
      </c>
      <c r="M123" s="38" t="s">
        <v>16</v>
      </c>
      <c r="N123" s="38" t="s">
        <v>16</v>
      </c>
      <c r="O123" s="38" t="s">
        <v>11</v>
      </c>
      <c r="P123" s="38" t="s">
        <v>86</v>
      </c>
      <c r="Q123" s="38" t="s">
        <v>259</v>
      </c>
    </row>
    <row r="124" spans="1:17" ht="13.5" thickBot="1" x14ac:dyDescent="0.25">
      <c r="A124" s="37" t="s">
        <v>593</v>
      </c>
      <c r="B124" s="38" t="s">
        <v>260</v>
      </c>
      <c r="C124" s="38" t="s">
        <v>1</v>
      </c>
      <c r="D124" s="38" t="s">
        <v>14</v>
      </c>
      <c r="E124" s="38" t="s">
        <v>53</v>
      </c>
      <c r="F124" s="38" t="s">
        <v>8</v>
      </c>
      <c r="G124" s="38" t="s">
        <v>23</v>
      </c>
      <c r="H124" s="38" t="s">
        <v>594</v>
      </c>
      <c r="I124" s="38" t="s">
        <v>37</v>
      </c>
      <c r="J124" s="38" t="s">
        <v>24</v>
      </c>
      <c r="K124" s="38" t="s">
        <v>16</v>
      </c>
      <c r="L124" s="38" t="s">
        <v>16</v>
      </c>
      <c r="M124" s="38" t="s">
        <v>11</v>
      </c>
      <c r="N124" s="38" t="s">
        <v>16</v>
      </c>
      <c r="O124" s="38" t="s">
        <v>11</v>
      </c>
      <c r="P124" s="38" t="s">
        <v>86</v>
      </c>
      <c r="Q124" s="38" t="s">
        <v>261</v>
      </c>
    </row>
    <row r="125" spans="1:17" ht="13.5" thickBot="1" x14ac:dyDescent="0.25">
      <c r="A125" s="37" t="s">
        <v>595</v>
      </c>
      <c r="B125" s="38" t="s">
        <v>262</v>
      </c>
      <c r="C125" s="38" t="s">
        <v>1</v>
      </c>
      <c r="D125" s="38" t="s">
        <v>14</v>
      </c>
      <c r="E125" s="38" t="s">
        <v>42</v>
      </c>
      <c r="F125" s="38" t="s">
        <v>84</v>
      </c>
      <c r="G125" s="38" t="s">
        <v>9</v>
      </c>
      <c r="H125" s="38" t="s">
        <v>596</v>
      </c>
      <c r="I125" s="38" t="s">
        <v>16</v>
      </c>
      <c r="J125" s="38" t="s">
        <v>16</v>
      </c>
      <c r="K125" s="38" t="s">
        <v>10</v>
      </c>
      <c r="L125" s="38" t="s">
        <v>10</v>
      </c>
      <c r="M125" s="38" t="s">
        <v>10</v>
      </c>
      <c r="N125" s="38" t="s">
        <v>24</v>
      </c>
      <c r="O125" s="38" t="s">
        <v>16</v>
      </c>
      <c r="P125" s="38" t="s">
        <v>16</v>
      </c>
      <c r="Q125" s="38" t="s">
        <v>263</v>
      </c>
    </row>
    <row r="126" spans="1:17" ht="13.5" thickBot="1" x14ac:dyDescent="0.25">
      <c r="A126" s="37" t="s">
        <v>597</v>
      </c>
      <c r="B126" s="38" t="s">
        <v>264</v>
      </c>
      <c r="C126" s="38" t="s">
        <v>21</v>
      </c>
      <c r="D126" s="38" t="s">
        <v>14</v>
      </c>
      <c r="E126" s="38" t="s">
        <v>53</v>
      </c>
      <c r="F126" s="38" t="s">
        <v>8</v>
      </c>
      <c r="G126" s="38" t="s">
        <v>23</v>
      </c>
      <c r="H126" s="38" t="s">
        <v>598</v>
      </c>
      <c r="I126" s="38" t="s">
        <v>11</v>
      </c>
      <c r="J126" s="38" t="s">
        <v>11</v>
      </c>
      <c r="K126" s="38" t="s">
        <v>11</v>
      </c>
      <c r="L126" s="38" t="s">
        <v>16</v>
      </c>
      <c r="M126" s="38" t="s">
        <v>11</v>
      </c>
      <c r="N126" s="38" t="s">
        <v>16</v>
      </c>
      <c r="O126" s="38" t="s">
        <v>11</v>
      </c>
      <c r="P126" s="38" t="s">
        <v>11</v>
      </c>
      <c r="Q126" s="38" t="s">
        <v>265</v>
      </c>
    </row>
    <row r="127" spans="1:17" ht="13.5" thickBot="1" x14ac:dyDescent="0.25">
      <c r="A127" s="37" t="s">
        <v>599</v>
      </c>
      <c r="B127" s="38" t="s">
        <v>266</v>
      </c>
      <c r="C127" s="38" t="s">
        <v>21</v>
      </c>
      <c r="D127" s="38" t="s">
        <v>14</v>
      </c>
      <c r="E127" s="38" t="s">
        <v>15</v>
      </c>
      <c r="F127" s="38" t="s">
        <v>8</v>
      </c>
      <c r="G127" s="38" t="s">
        <v>23</v>
      </c>
      <c r="H127" s="38" t="s">
        <v>465</v>
      </c>
      <c r="I127" s="38" t="s">
        <v>24</v>
      </c>
      <c r="J127" s="38" t="s">
        <v>24</v>
      </c>
      <c r="K127" s="38" t="s">
        <v>16</v>
      </c>
      <c r="L127" s="38" t="s">
        <v>10</v>
      </c>
      <c r="M127" s="38" t="s">
        <v>11</v>
      </c>
      <c r="N127" s="38" t="s">
        <v>16</v>
      </c>
      <c r="O127" s="38" t="s">
        <v>11</v>
      </c>
      <c r="P127" s="38" t="s">
        <v>11</v>
      </c>
      <c r="Q127" s="38" t="s">
        <v>267</v>
      </c>
    </row>
    <row r="128" spans="1:17" ht="13.5" thickBot="1" x14ac:dyDescent="0.25">
      <c r="A128" s="37" t="s">
        <v>600</v>
      </c>
      <c r="B128" s="38" t="s">
        <v>268</v>
      </c>
      <c r="C128" s="38" t="s">
        <v>1</v>
      </c>
      <c r="D128" s="38" t="s">
        <v>14</v>
      </c>
      <c r="E128" s="38" t="s">
        <v>212</v>
      </c>
      <c r="F128" s="38" t="s">
        <v>8</v>
      </c>
      <c r="G128" s="38" t="s">
        <v>9</v>
      </c>
      <c r="H128" s="38" t="s">
        <v>465</v>
      </c>
      <c r="I128" s="38" t="s">
        <v>16</v>
      </c>
      <c r="J128" s="38" t="s">
        <v>16</v>
      </c>
      <c r="K128" s="38" t="s">
        <v>11</v>
      </c>
      <c r="L128" s="38"/>
      <c r="M128" s="38"/>
      <c r="N128" s="38" t="s">
        <v>10</v>
      </c>
      <c r="O128" s="38" t="s">
        <v>16</v>
      </c>
      <c r="P128" s="38" t="s">
        <v>86</v>
      </c>
      <c r="Q128" s="38" t="s">
        <v>269</v>
      </c>
    </row>
    <row r="129" spans="1:17" ht="13.5" thickBot="1" x14ac:dyDescent="0.25">
      <c r="A129" s="37" t="s">
        <v>601</v>
      </c>
      <c r="B129" s="38" t="s">
        <v>270</v>
      </c>
      <c r="C129" s="38" t="s">
        <v>1</v>
      </c>
      <c r="D129" s="38" t="s">
        <v>14</v>
      </c>
      <c r="E129" s="38" t="s">
        <v>22</v>
      </c>
      <c r="F129" s="38" t="s">
        <v>57</v>
      </c>
      <c r="G129" s="38" t="s">
        <v>9</v>
      </c>
      <c r="H129" s="38" t="s">
        <v>602</v>
      </c>
      <c r="I129" s="38" t="s">
        <v>11</v>
      </c>
      <c r="J129" s="38" t="s">
        <v>24</v>
      </c>
      <c r="K129" s="38" t="s">
        <v>37</v>
      </c>
      <c r="L129" s="38" t="s">
        <v>10</v>
      </c>
      <c r="M129" s="38" t="s">
        <v>11</v>
      </c>
      <c r="N129" s="38" t="s">
        <v>10</v>
      </c>
      <c r="O129" s="38" t="s">
        <v>11</v>
      </c>
      <c r="P129" s="38" t="s">
        <v>16</v>
      </c>
      <c r="Q129" s="38" t="s">
        <v>271</v>
      </c>
    </row>
    <row r="130" spans="1:17" ht="13.5" thickBot="1" x14ac:dyDescent="0.25">
      <c r="A130" s="37" t="s">
        <v>603</v>
      </c>
      <c r="B130" s="38" t="s">
        <v>272</v>
      </c>
      <c r="C130" s="38" t="s">
        <v>1</v>
      </c>
      <c r="D130" s="38" t="s">
        <v>14</v>
      </c>
      <c r="E130" s="38" t="s">
        <v>42</v>
      </c>
      <c r="F130" s="38" t="s">
        <v>57</v>
      </c>
      <c r="G130" s="38" t="s">
        <v>9</v>
      </c>
      <c r="H130" s="38" t="s">
        <v>27</v>
      </c>
      <c r="I130" s="38" t="s">
        <v>11</v>
      </c>
      <c r="J130" s="38" t="s">
        <v>10</v>
      </c>
      <c r="K130" s="38" t="s">
        <v>16</v>
      </c>
      <c r="L130" s="38" t="s">
        <v>10</v>
      </c>
      <c r="M130" s="38" t="s">
        <v>24</v>
      </c>
      <c r="N130" s="38" t="s">
        <v>16</v>
      </c>
      <c r="O130" s="38" t="s">
        <v>11</v>
      </c>
      <c r="P130" s="38" t="s">
        <v>16</v>
      </c>
      <c r="Q130" s="38" t="s">
        <v>273</v>
      </c>
    </row>
    <row r="131" spans="1:17" ht="13.5" thickBot="1" x14ac:dyDescent="0.25">
      <c r="A131" s="37" t="s">
        <v>604</v>
      </c>
      <c r="B131" s="38" t="s">
        <v>274</v>
      </c>
      <c r="C131" s="38" t="s">
        <v>21</v>
      </c>
      <c r="D131" s="38" t="s">
        <v>14</v>
      </c>
      <c r="E131" s="38" t="s">
        <v>22</v>
      </c>
      <c r="F131" s="38" t="s">
        <v>8</v>
      </c>
      <c r="G131" s="38" t="s">
        <v>23</v>
      </c>
      <c r="H131" s="38" t="s">
        <v>275</v>
      </c>
      <c r="I131" s="38" t="s">
        <v>11</v>
      </c>
      <c r="J131" s="38" t="s">
        <v>24</v>
      </c>
      <c r="K131" s="38" t="s">
        <v>11</v>
      </c>
      <c r="L131" s="38" t="s">
        <v>24</v>
      </c>
      <c r="M131" s="38" t="s">
        <v>11</v>
      </c>
      <c r="N131" s="38" t="s">
        <v>11</v>
      </c>
      <c r="O131" s="38" t="s">
        <v>11</v>
      </c>
      <c r="P131" s="38" t="s">
        <v>11</v>
      </c>
      <c r="Q131" s="38" t="s">
        <v>276</v>
      </c>
    </row>
    <row r="132" spans="1:17" ht="13.5" thickBot="1" x14ac:dyDescent="0.25">
      <c r="A132" s="37" t="s">
        <v>605</v>
      </c>
      <c r="B132" s="38" t="s">
        <v>277</v>
      </c>
      <c r="C132" s="38" t="s">
        <v>21</v>
      </c>
      <c r="D132" s="38" t="s">
        <v>2</v>
      </c>
      <c r="E132" s="38" t="s">
        <v>15</v>
      </c>
      <c r="F132" s="38" t="s">
        <v>57</v>
      </c>
      <c r="G132" s="38" t="s">
        <v>79</v>
      </c>
      <c r="H132" s="38" t="s">
        <v>465</v>
      </c>
      <c r="I132" s="38" t="s">
        <v>10</v>
      </c>
      <c r="J132" s="38" t="s">
        <v>24</v>
      </c>
      <c r="K132" s="38" t="s">
        <v>11</v>
      </c>
      <c r="L132" s="38" t="s">
        <v>24</v>
      </c>
      <c r="M132" s="38" t="s">
        <v>11</v>
      </c>
      <c r="N132" s="38" t="s">
        <v>37</v>
      </c>
      <c r="O132" s="38" t="s">
        <v>37</v>
      </c>
      <c r="P132" s="38" t="s">
        <v>29</v>
      </c>
      <c r="Q132" s="38" t="s">
        <v>278</v>
      </c>
    </row>
    <row r="133" spans="1:17" ht="13.5" thickBot="1" x14ac:dyDescent="0.25">
      <c r="A133" s="37" t="s">
        <v>606</v>
      </c>
      <c r="B133" s="38" t="s">
        <v>279</v>
      </c>
      <c r="C133" s="38" t="s">
        <v>1</v>
      </c>
      <c r="D133" s="38" t="s">
        <v>14</v>
      </c>
      <c r="E133" s="38" t="s">
        <v>73</v>
      </c>
      <c r="F133" s="38" t="s">
        <v>4</v>
      </c>
      <c r="G133" s="38" t="s">
        <v>9</v>
      </c>
      <c r="H133" s="38" t="s">
        <v>453</v>
      </c>
      <c r="I133" s="38" t="s">
        <v>11</v>
      </c>
      <c r="J133" s="38" t="s">
        <v>24</v>
      </c>
      <c r="K133" s="38" t="s">
        <v>10</v>
      </c>
      <c r="L133" s="38" t="s">
        <v>24</v>
      </c>
      <c r="M133" s="38" t="s">
        <v>16</v>
      </c>
      <c r="N133" s="38" t="s">
        <v>16</v>
      </c>
      <c r="O133" s="38" t="s">
        <v>16</v>
      </c>
      <c r="P133" s="38" t="s">
        <v>16</v>
      </c>
      <c r="Q133" s="30" t="s">
        <v>280</v>
      </c>
    </row>
    <row r="134" spans="1:17" ht="13.5" thickBot="1" x14ac:dyDescent="0.25">
      <c r="A134" s="37" t="s">
        <v>607</v>
      </c>
      <c r="B134" s="38" t="s">
        <v>281</v>
      </c>
      <c r="C134" s="38" t="s">
        <v>1</v>
      </c>
      <c r="D134" s="38" t="s">
        <v>14</v>
      </c>
      <c r="E134" s="38" t="s">
        <v>26</v>
      </c>
      <c r="F134" s="38" t="s">
        <v>8</v>
      </c>
      <c r="G134" s="38" t="s">
        <v>5</v>
      </c>
      <c r="H134" s="38" t="s">
        <v>519</v>
      </c>
      <c r="I134" s="38" t="s">
        <v>16</v>
      </c>
      <c r="J134" s="38" t="s">
        <v>11</v>
      </c>
      <c r="K134" s="38" t="s">
        <v>11</v>
      </c>
      <c r="L134" s="38" t="s">
        <v>11</v>
      </c>
      <c r="M134" s="38" t="s">
        <v>11</v>
      </c>
      <c r="N134" s="38" t="s">
        <v>11</v>
      </c>
      <c r="O134" s="38" t="s">
        <v>11</v>
      </c>
      <c r="P134" s="38" t="s">
        <v>11</v>
      </c>
      <c r="Q134" s="30" t="s">
        <v>282</v>
      </c>
    </row>
    <row r="135" spans="1:17" ht="13.5" thickBot="1" x14ac:dyDescent="0.25">
      <c r="A135" s="37" t="s">
        <v>608</v>
      </c>
      <c r="B135" s="38" t="s">
        <v>283</v>
      </c>
      <c r="C135" s="38" t="s">
        <v>21</v>
      </c>
      <c r="D135" s="38" t="s">
        <v>14</v>
      </c>
      <c r="E135" s="38" t="s">
        <v>22</v>
      </c>
      <c r="F135" s="38" t="s">
        <v>8</v>
      </c>
      <c r="G135" s="38" t="s">
        <v>23</v>
      </c>
      <c r="H135" s="38" t="s">
        <v>598</v>
      </c>
      <c r="I135" s="38" t="s">
        <v>37</v>
      </c>
      <c r="J135" s="38" t="s">
        <v>24</v>
      </c>
      <c r="K135" s="38" t="s">
        <v>11</v>
      </c>
      <c r="L135" s="38" t="s">
        <v>11</v>
      </c>
      <c r="M135" s="38" t="s">
        <v>11</v>
      </c>
      <c r="N135" s="38" t="s">
        <v>16</v>
      </c>
      <c r="O135" s="38" t="s">
        <v>12</v>
      </c>
      <c r="P135" s="38" t="s">
        <v>16</v>
      </c>
      <c r="Q135" s="30" t="s">
        <v>284</v>
      </c>
    </row>
    <row r="136" spans="1:17" ht="13.5" thickBot="1" x14ac:dyDescent="0.25">
      <c r="A136" s="37" t="s">
        <v>609</v>
      </c>
      <c r="B136" s="38" t="s">
        <v>285</v>
      </c>
      <c r="C136" s="38" t="s">
        <v>21</v>
      </c>
      <c r="D136" s="38" t="s">
        <v>14</v>
      </c>
      <c r="E136" s="38" t="s">
        <v>22</v>
      </c>
      <c r="F136" s="38" t="s">
        <v>8</v>
      </c>
      <c r="G136" s="38" t="s">
        <v>5</v>
      </c>
      <c r="H136" s="38" t="s">
        <v>610</v>
      </c>
      <c r="I136" s="38" t="s">
        <v>24</v>
      </c>
      <c r="J136" s="38" t="s">
        <v>37</v>
      </c>
      <c r="K136" s="38" t="s">
        <v>16</v>
      </c>
      <c r="L136" s="38" t="s">
        <v>10</v>
      </c>
      <c r="M136" s="38" t="s">
        <v>16</v>
      </c>
      <c r="N136" s="38" t="s">
        <v>10</v>
      </c>
      <c r="O136" s="38" t="s">
        <v>11</v>
      </c>
      <c r="P136" s="38" t="s">
        <v>86</v>
      </c>
      <c r="Q136" s="38" t="s">
        <v>286</v>
      </c>
    </row>
    <row r="137" spans="1:17" ht="13.5" thickBot="1" x14ac:dyDescent="0.25">
      <c r="A137" s="37" t="s">
        <v>611</v>
      </c>
      <c r="B137" s="38" t="s">
        <v>287</v>
      </c>
      <c r="C137" s="38" t="s">
        <v>21</v>
      </c>
      <c r="D137" s="38" t="s">
        <v>14</v>
      </c>
      <c r="E137" s="38" t="s">
        <v>73</v>
      </c>
      <c r="F137" s="38" t="s">
        <v>8</v>
      </c>
      <c r="G137" s="38" t="s">
        <v>23</v>
      </c>
      <c r="H137" s="38" t="s">
        <v>440</v>
      </c>
      <c r="I137" s="38" t="s">
        <v>16</v>
      </c>
      <c r="J137" s="38" t="s">
        <v>10</v>
      </c>
      <c r="K137" s="38" t="s">
        <v>11</v>
      </c>
      <c r="L137" s="38" t="s">
        <v>10</v>
      </c>
      <c r="M137" s="38" t="s">
        <v>11</v>
      </c>
      <c r="N137" s="38" t="s">
        <v>11</v>
      </c>
      <c r="O137" s="38" t="s">
        <v>16</v>
      </c>
      <c r="P137" s="38" t="s">
        <v>16</v>
      </c>
      <c r="Q137" s="30" t="s">
        <v>288</v>
      </c>
    </row>
    <row r="138" spans="1:17" ht="13.5" thickBot="1" x14ac:dyDescent="0.25">
      <c r="A138" s="37" t="s">
        <v>612</v>
      </c>
      <c r="B138" s="38" t="s">
        <v>289</v>
      </c>
      <c r="C138" s="38" t="s">
        <v>21</v>
      </c>
      <c r="D138" s="38" t="s">
        <v>46</v>
      </c>
      <c r="E138" s="38" t="s">
        <v>97</v>
      </c>
      <c r="F138" s="38" t="s">
        <v>4</v>
      </c>
      <c r="G138" s="38" t="s">
        <v>9</v>
      </c>
      <c r="H138" s="38" t="s">
        <v>440</v>
      </c>
      <c r="I138" s="38" t="s">
        <v>10</v>
      </c>
      <c r="J138" s="38" t="s">
        <v>24</v>
      </c>
      <c r="K138" s="38" t="s">
        <v>11</v>
      </c>
      <c r="L138" s="38" t="s">
        <v>16</v>
      </c>
      <c r="M138" s="38" t="s">
        <v>16</v>
      </c>
      <c r="N138" s="38" t="s">
        <v>10</v>
      </c>
      <c r="O138" s="38" t="s">
        <v>11</v>
      </c>
      <c r="P138" s="38" t="s">
        <v>11</v>
      </c>
      <c r="Q138" s="30" t="s">
        <v>290</v>
      </c>
    </row>
    <row r="139" spans="1:17" ht="13.5" thickBot="1" x14ac:dyDescent="0.25">
      <c r="A139" s="37" t="s">
        <v>613</v>
      </c>
      <c r="B139" s="38" t="s">
        <v>291</v>
      </c>
      <c r="C139" s="38" t="s">
        <v>21</v>
      </c>
      <c r="D139" s="38" t="s">
        <v>180</v>
      </c>
      <c r="E139" s="38" t="s">
        <v>42</v>
      </c>
      <c r="F139" s="38" t="s">
        <v>57</v>
      </c>
      <c r="G139" s="38" t="s">
        <v>79</v>
      </c>
      <c r="H139" s="30" t="s">
        <v>614</v>
      </c>
      <c r="I139" s="38"/>
      <c r="J139" s="38" t="s">
        <v>37</v>
      </c>
      <c r="K139" s="38" t="s">
        <v>37</v>
      </c>
      <c r="L139" s="38" t="s">
        <v>37</v>
      </c>
      <c r="M139" s="38" t="s">
        <v>37</v>
      </c>
      <c r="N139" s="38"/>
      <c r="O139" s="38"/>
      <c r="P139" s="38" t="s">
        <v>29</v>
      </c>
      <c r="Q139" s="30" t="s">
        <v>292</v>
      </c>
    </row>
    <row r="140" spans="1:17" ht="13.5" thickBot="1" x14ac:dyDescent="0.25">
      <c r="A140" s="37" t="s">
        <v>615</v>
      </c>
      <c r="B140" s="38" t="s">
        <v>293</v>
      </c>
      <c r="C140" s="38" t="s">
        <v>21</v>
      </c>
      <c r="D140" s="38" t="s">
        <v>14</v>
      </c>
      <c r="E140" s="38" t="s">
        <v>26</v>
      </c>
      <c r="F140" s="38" t="s">
        <v>8</v>
      </c>
      <c r="G140" s="38" t="s">
        <v>23</v>
      </c>
      <c r="H140" s="38" t="s">
        <v>496</v>
      </c>
      <c r="I140" s="38" t="s">
        <v>11</v>
      </c>
      <c r="J140" s="38" t="s">
        <v>16</v>
      </c>
      <c r="K140" s="38" t="s">
        <v>10</v>
      </c>
      <c r="L140" s="38" t="s">
        <v>10</v>
      </c>
      <c r="M140" s="38" t="s">
        <v>12</v>
      </c>
      <c r="N140" s="38" t="s">
        <v>10</v>
      </c>
      <c r="O140" s="38" t="s">
        <v>11</v>
      </c>
      <c r="P140" s="38" t="s">
        <v>11</v>
      </c>
      <c r="Q140" s="30" t="s">
        <v>294</v>
      </c>
    </row>
    <row r="141" spans="1:17" ht="13.5" thickBot="1" x14ac:dyDescent="0.25">
      <c r="A141" s="37" t="s">
        <v>616</v>
      </c>
      <c r="B141" s="38" t="s">
        <v>617</v>
      </c>
      <c r="C141" s="38" t="s">
        <v>1</v>
      </c>
      <c r="D141" s="38" t="s">
        <v>34</v>
      </c>
      <c r="E141" s="38" t="s">
        <v>78</v>
      </c>
      <c r="F141" s="38" t="s">
        <v>84</v>
      </c>
      <c r="G141" s="38" t="s">
        <v>79</v>
      </c>
      <c r="H141" s="38" t="s">
        <v>618</v>
      </c>
      <c r="I141" s="38" t="s">
        <v>10</v>
      </c>
      <c r="J141" s="38" t="s">
        <v>10</v>
      </c>
      <c r="K141" s="38" t="s">
        <v>10</v>
      </c>
      <c r="L141" s="38" t="s">
        <v>10</v>
      </c>
      <c r="M141" s="38" t="s">
        <v>10</v>
      </c>
      <c r="N141" s="38" t="s">
        <v>10</v>
      </c>
      <c r="O141" s="38" t="s">
        <v>10</v>
      </c>
      <c r="P141" s="38" t="s">
        <v>11</v>
      </c>
      <c r="Q141" s="30" t="s">
        <v>295</v>
      </c>
    </row>
    <row r="142" spans="1:17" ht="13.5" thickBot="1" x14ac:dyDescent="0.25">
      <c r="A142" s="37" t="s">
        <v>619</v>
      </c>
      <c r="B142" s="38" t="s">
        <v>296</v>
      </c>
      <c r="C142" s="38" t="s">
        <v>620</v>
      </c>
      <c r="D142" s="38" t="s">
        <v>46</v>
      </c>
      <c r="E142" s="38" t="s">
        <v>15</v>
      </c>
      <c r="F142" s="38" t="s">
        <v>621</v>
      </c>
      <c r="G142" s="38" t="s">
        <v>50</v>
      </c>
      <c r="H142" s="38" t="s">
        <v>622</v>
      </c>
      <c r="I142" s="38" t="s">
        <v>623</v>
      </c>
      <c r="J142" s="38" t="s">
        <v>24</v>
      </c>
      <c r="K142" s="38" t="s">
        <v>10</v>
      </c>
      <c r="L142" s="38" t="s">
        <v>37</v>
      </c>
      <c r="M142" s="38" t="s">
        <v>10</v>
      </c>
      <c r="N142" s="38" t="s">
        <v>37</v>
      </c>
      <c r="O142" s="38" t="s">
        <v>623</v>
      </c>
      <c r="P142" s="38" t="s">
        <v>16</v>
      </c>
      <c r="Q142" s="30" t="s">
        <v>297</v>
      </c>
    </row>
    <row r="143" spans="1:17" ht="13.5" thickBot="1" x14ac:dyDescent="0.25">
      <c r="A143" s="37" t="s">
        <v>624</v>
      </c>
      <c r="B143" s="38" t="s">
        <v>625</v>
      </c>
      <c r="C143" s="38" t="s">
        <v>626</v>
      </c>
      <c r="D143" s="38" t="s">
        <v>180</v>
      </c>
      <c r="E143" s="38" t="s">
        <v>22</v>
      </c>
      <c r="F143" s="38" t="s">
        <v>621</v>
      </c>
      <c r="G143" s="38" t="s">
        <v>79</v>
      </c>
      <c r="H143" s="38" t="s">
        <v>627</v>
      </c>
      <c r="I143" s="38" t="s">
        <v>10</v>
      </c>
      <c r="J143" s="38" t="s">
        <v>16</v>
      </c>
      <c r="K143" s="38" t="s">
        <v>11</v>
      </c>
      <c r="L143" s="38" t="s">
        <v>11</v>
      </c>
      <c r="M143" s="38" t="s">
        <v>11</v>
      </c>
      <c r="N143" s="38" t="s">
        <v>11</v>
      </c>
      <c r="O143" s="38" t="s">
        <v>11</v>
      </c>
      <c r="P143" s="38" t="s">
        <v>86</v>
      </c>
      <c r="Q143" s="38" t="s">
        <v>298</v>
      </c>
    </row>
    <row r="144" spans="1:17" ht="13.5" thickBot="1" x14ac:dyDescent="0.25">
      <c r="A144" s="37" t="s">
        <v>628</v>
      </c>
      <c r="B144" s="38" t="s">
        <v>629</v>
      </c>
      <c r="C144" s="38" t="s">
        <v>626</v>
      </c>
      <c r="D144" s="38" t="s">
        <v>46</v>
      </c>
      <c r="E144" s="38" t="s">
        <v>15</v>
      </c>
      <c r="F144" s="38" t="s">
        <v>630</v>
      </c>
      <c r="G144" s="38" t="s">
        <v>9</v>
      </c>
      <c r="H144" s="38" t="s">
        <v>631</v>
      </c>
      <c r="I144" s="38" t="s">
        <v>11</v>
      </c>
      <c r="J144" s="38" t="s">
        <v>24</v>
      </c>
      <c r="K144" s="38" t="s">
        <v>16</v>
      </c>
      <c r="L144" s="38" t="s">
        <v>10</v>
      </c>
      <c r="M144" s="38" t="s">
        <v>11</v>
      </c>
      <c r="N144" s="38" t="s">
        <v>24</v>
      </c>
      <c r="O144" s="38" t="s">
        <v>10</v>
      </c>
      <c r="P144" s="38" t="s">
        <v>11</v>
      </c>
      <c r="Q144" s="30" t="s">
        <v>632</v>
      </c>
    </row>
    <row r="145" spans="1:17" ht="13.5" thickBot="1" x14ac:dyDescent="0.25">
      <c r="A145" s="37" t="s">
        <v>633</v>
      </c>
      <c r="B145" s="38" t="s">
        <v>634</v>
      </c>
      <c r="C145" s="38" t="s">
        <v>626</v>
      </c>
      <c r="D145" s="38" t="s">
        <v>14</v>
      </c>
      <c r="E145" s="38" t="s">
        <v>22</v>
      </c>
      <c r="F145" s="38" t="s">
        <v>635</v>
      </c>
      <c r="G145" s="38" t="s">
        <v>5</v>
      </c>
      <c r="H145" s="38" t="s">
        <v>636</v>
      </c>
      <c r="I145" s="38" t="s">
        <v>623</v>
      </c>
      <c r="J145" s="38" t="s">
        <v>37</v>
      </c>
      <c r="K145" s="38" t="s">
        <v>16</v>
      </c>
      <c r="L145" s="38" t="s">
        <v>10</v>
      </c>
      <c r="M145" s="38" t="s">
        <v>623</v>
      </c>
      <c r="N145" s="38" t="s">
        <v>11</v>
      </c>
      <c r="O145" s="38" t="s">
        <v>623</v>
      </c>
      <c r="P145" s="38" t="s">
        <v>11</v>
      </c>
      <c r="Q145" s="30" t="s">
        <v>148</v>
      </c>
    </row>
    <row r="146" spans="1:17" ht="13.5" thickBot="1" x14ac:dyDescent="0.25">
      <c r="A146" s="37" t="s">
        <v>637</v>
      </c>
      <c r="B146" s="38" t="s">
        <v>638</v>
      </c>
      <c r="C146" s="38" t="s">
        <v>620</v>
      </c>
      <c r="D146" s="38" t="s">
        <v>34</v>
      </c>
      <c r="E146" s="38" t="s">
        <v>53</v>
      </c>
      <c r="F146" s="38" t="s">
        <v>621</v>
      </c>
      <c r="G146" s="38" t="s">
        <v>50</v>
      </c>
      <c r="H146" s="38" t="s">
        <v>639</v>
      </c>
      <c r="I146" s="38" t="s">
        <v>10</v>
      </c>
      <c r="J146" s="38" t="s">
        <v>24</v>
      </c>
      <c r="K146" s="38" t="s">
        <v>16</v>
      </c>
      <c r="L146" s="38" t="s">
        <v>16</v>
      </c>
      <c r="M146" s="38" t="s">
        <v>623</v>
      </c>
      <c r="N146" s="38" t="s">
        <v>16</v>
      </c>
      <c r="O146" s="38" t="s">
        <v>16</v>
      </c>
      <c r="P146" s="38" t="s">
        <v>11</v>
      </c>
      <c r="Q146" s="30" t="s">
        <v>640</v>
      </c>
    </row>
    <row r="147" spans="1:17" ht="13.5" thickBot="1" x14ac:dyDescent="0.25">
      <c r="A147" s="37" t="s">
        <v>641</v>
      </c>
      <c r="B147" s="38" t="s">
        <v>642</v>
      </c>
      <c r="C147" s="38" t="s">
        <v>620</v>
      </c>
      <c r="D147" s="38" t="s">
        <v>46</v>
      </c>
      <c r="E147" s="38" t="s">
        <v>22</v>
      </c>
      <c r="F147" s="38" t="s">
        <v>621</v>
      </c>
      <c r="G147" s="38" t="s">
        <v>9</v>
      </c>
      <c r="H147" s="38" t="s">
        <v>643</v>
      </c>
      <c r="I147" s="38" t="s">
        <v>623</v>
      </c>
      <c r="J147" s="38" t="s">
        <v>24</v>
      </c>
      <c r="K147" s="38" t="s">
        <v>11</v>
      </c>
      <c r="L147" s="38" t="s">
        <v>10</v>
      </c>
      <c r="M147" s="38" t="s">
        <v>623</v>
      </c>
      <c r="N147" s="38" t="s">
        <v>16</v>
      </c>
      <c r="O147" s="38" t="s">
        <v>10</v>
      </c>
      <c r="P147" s="38" t="s">
        <v>11</v>
      </c>
      <c r="Q147" s="30" t="s">
        <v>644</v>
      </c>
    </row>
    <row r="148" spans="1:17" ht="13.5" thickBot="1" x14ac:dyDescent="0.25">
      <c r="A148" s="37" t="s">
        <v>645</v>
      </c>
      <c r="B148" s="38" t="s">
        <v>646</v>
      </c>
      <c r="C148" s="38" t="s">
        <v>626</v>
      </c>
      <c r="D148" s="38" t="s">
        <v>14</v>
      </c>
      <c r="E148" s="38" t="s">
        <v>42</v>
      </c>
      <c r="F148" s="38" t="s">
        <v>635</v>
      </c>
      <c r="G148" s="38" t="s">
        <v>9</v>
      </c>
      <c r="H148" s="38" t="s">
        <v>639</v>
      </c>
      <c r="I148" s="38" t="s">
        <v>10</v>
      </c>
      <c r="J148" s="38" t="s">
        <v>10</v>
      </c>
      <c r="K148" s="38" t="s">
        <v>16</v>
      </c>
      <c r="L148" s="38" t="s">
        <v>24</v>
      </c>
      <c r="M148" s="38"/>
      <c r="N148" s="38" t="s">
        <v>10</v>
      </c>
      <c r="O148" s="38" t="s">
        <v>10</v>
      </c>
      <c r="P148" s="38" t="s">
        <v>647</v>
      </c>
      <c r="Q148" s="30" t="s">
        <v>648</v>
      </c>
    </row>
    <row r="149" spans="1:17" ht="13.5" thickBot="1" x14ac:dyDescent="0.25">
      <c r="A149" s="37" t="s">
        <v>649</v>
      </c>
      <c r="B149" s="38" t="s">
        <v>650</v>
      </c>
      <c r="C149" s="38" t="s">
        <v>626</v>
      </c>
      <c r="D149" s="38" t="s">
        <v>46</v>
      </c>
      <c r="E149" s="38" t="s">
        <v>73</v>
      </c>
      <c r="F149" s="38" t="s">
        <v>635</v>
      </c>
      <c r="G149" s="38" t="s">
        <v>50</v>
      </c>
      <c r="H149" s="38" t="s">
        <v>639</v>
      </c>
      <c r="I149" s="38" t="s">
        <v>10</v>
      </c>
      <c r="J149" s="38" t="s">
        <v>24</v>
      </c>
      <c r="K149" s="38" t="s">
        <v>11</v>
      </c>
      <c r="L149" s="38" t="s">
        <v>10</v>
      </c>
      <c r="M149" s="38" t="s">
        <v>623</v>
      </c>
      <c r="N149" s="38" t="s">
        <v>16</v>
      </c>
      <c r="O149" s="38" t="s">
        <v>10</v>
      </c>
      <c r="P149" s="38" t="s">
        <v>16</v>
      </c>
      <c r="Q149" s="30" t="s">
        <v>651</v>
      </c>
    </row>
    <row r="150" spans="1:17" ht="13.5" thickBot="1" x14ac:dyDescent="0.25">
      <c r="A150" s="37" t="s">
        <v>652</v>
      </c>
      <c r="B150" s="38" t="s">
        <v>653</v>
      </c>
      <c r="C150" s="38" t="s">
        <v>626</v>
      </c>
      <c r="D150" s="38" t="s">
        <v>34</v>
      </c>
      <c r="E150" s="38" t="s">
        <v>22</v>
      </c>
      <c r="F150" s="38" t="s">
        <v>621</v>
      </c>
      <c r="G150" s="38" t="s">
        <v>50</v>
      </c>
      <c r="H150" s="38" t="s">
        <v>639</v>
      </c>
      <c r="I150" s="38" t="s">
        <v>10</v>
      </c>
      <c r="J150" s="38" t="s">
        <v>24</v>
      </c>
      <c r="K150" s="38" t="s">
        <v>11</v>
      </c>
      <c r="L150" s="38" t="s">
        <v>10</v>
      </c>
      <c r="M150" s="38" t="s">
        <v>623</v>
      </c>
      <c r="N150" s="38" t="s">
        <v>11</v>
      </c>
      <c r="O150" s="38" t="s">
        <v>10</v>
      </c>
      <c r="P150" s="38" t="s">
        <v>11</v>
      </c>
      <c r="Q150" s="30" t="s">
        <v>654</v>
      </c>
    </row>
    <row r="151" spans="1:17" ht="13.5" thickBot="1" x14ac:dyDescent="0.25">
      <c r="A151" s="37" t="s">
        <v>655</v>
      </c>
      <c r="B151" s="38" t="s">
        <v>656</v>
      </c>
      <c r="C151" s="38" t="s">
        <v>620</v>
      </c>
      <c r="D151" s="38" t="s">
        <v>46</v>
      </c>
      <c r="E151" s="38" t="s">
        <v>22</v>
      </c>
      <c r="F151" s="38" t="s">
        <v>635</v>
      </c>
      <c r="G151" s="38" t="s">
        <v>9</v>
      </c>
      <c r="H151" s="30" t="s">
        <v>657</v>
      </c>
      <c r="I151" s="38"/>
      <c r="J151" s="38" t="s">
        <v>24</v>
      </c>
      <c r="K151" s="38"/>
      <c r="L151" s="38" t="s">
        <v>37</v>
      </c>
      <c r="M151" s="38"/>
      <c r="N151" s="38"/>
      <c r="O151" s="38" t="s">
        <v>37</v>
      </c>
      <c r="P151" s="38" t="s">
        <v>11</v>
      </c>
      <c r="Q151" s="38" t="s">
        <v>658</v>
      </c>
    </row>
    <row r="152" spans="1:17" ht="13.5" thickBot="1" x14ac:dyDescent="0.25">
      <c r="A152" s="37" t="s">
        <v>659</v>
      </c>
      <c r="B152" s="38" t="s">
        <v>660</v>
      </c>
      <c r="C152" s="38" t="s">
        <v>620</v>
      </c>
      <c r="D152" s="38" t="s">
        <v>46</v>
      </c>
      <c r="E152" s="38" t="s">
        <v>42</v>
      </c>
      <c r="F152" s="38" t="s">
        <v>621</v>
      </c>
      <c r="G152" s="38" t="s">
        <v>9</v>
      </c>
      <c r="H152" s="38" t="s">
        <v>639</v>
      </c>
      <c r="I152" s="38" t="s">
        <v>10</v>
      </c>
      <c r="J152" s="38" t="s">
        <v>10</v>
      </c>
      <c r="K152" s="38" t="s">
        <v>16</v>
      </c>
      <c r="L152" s="38" t="s">
        <v>24</v>
      </c>
      <c r="M152" s="38" t="s">
        <v>623</v>
      </c>
      <c r="N152" s="38" t="s">
        <v>11</v>
      </c>
      <c r="O152" s="38" t="s">
        <v>16</v>
      </c>
      <c r="P152" s="38" t="s">
        <v>11</v>
      </c>
      <c r="Q152" s="30" t="s">
        <v>661</v>
      </c>
    </row>
    <row r="153" spans="1:17" ht="13.5" thickBot="1" x14ac:dyDescent="0.25">
      <c r="A153" s="37" t="s">
        <v>662</v>
      </c>
      <c r="B153" s="38" t="s">
        <v>663</v>
      </c>
      <c r="C153" s="38" t="s">
        <v>626</v>
      </c>
      <c r="D153" s="38" t="s">
        <v>46</v>
      </c>
      <c r="E153" s="38" t="s">
        <v>15</v>
      </c>
      <c r="F153" s="38" t="s">
        <v>621</v>
      </c>
      <c r="G153" s="38" t="s">
        <v>9</v>
      </c>
      <c r="H153" s="38" t="s">
        <v>639</v>
      </c>
      <c r="I153" s="38" t="s">
        <v>16</v>
      </c>
      <c r="J153" s="38" t="s">
        <v>10</v>
      </c>
      <c r="K153" s="38" t="s">
        <v>11</v>
      </c>
      <c r="L153" s="38" t="s">
        <v>11</v>
      </c>
      <c r="M153" s="38"/>
      <c r="N153" s="38" t="s">
        <v>11</v>
      </c>
      <c r="O153" s="38" t="s">
        <v>24</v>
      </c>
      <c r="P153" s="38" t="s">
        <v>11</v>
      </c>
      <c r="Q153" s="38" t="s">
        <v>664</v>
      </c>
    </row>
    <row r="154" spans="1:17" ht="13.5" thickBot="1" x14ac:dyDescent="0.25">
      <c r="A154" s="37" t="s">
        <v>665</v>
      </c>
      <c r="B154" s="38" t="s">
        <v>666</v>
      </c>
      <c r="C154" s="38" t="s">
        <v>620</v>
      </c>
      <c r="D154" s="38" t="s">
        <v>46</v>
      </c>
      <c r="E154" s="38" t="s">
        <v>3</v>
      </c>
      <c r="F154" s="38" t="s">
        <v>621</v>
      </c>
      <c r="G154" s="38" t="s">
        <v>9</v>
      </c>
      <c r="H154" s="38" t="s">
        <v>667</v>
      </c>
      <c r="I154" s="38" t="s">
        <v>623</v>
      </c>
      <c r="J154" s="38" t="s">
        <v>24</v>
      </c>
      <c r="K154" s="38" t="s">
        <v>16</v>
      </c>
      <c r="L154" s="38" t="s">
        <v>24</v>
      </c>
      <c r="M154" s="38" t="s">
        <v>623</v>
      </c>
      <c r="N154" s="38" t="s">
        <v>623</v>
      </c>
      <c r="O154" s="38" t="s">
        <v>24</v>
      </c>
      <c r="P154" s="38" t="s">
        <v>16</v>
      </c>
      <c r="Q154" s="30" t="s">
        <v>668</v>
      </c>
    </row>
    <row r="155" spans="1:17" ht="13.5" thickBot="1" x14ac:dyDescent="0.25">
      <c r="A155" s="37" t="s">
        <v>669</v>
      </c>
      <c r="B155" s="38" t="s">
        <v>670</v>
      </c>
      <c r="C155" s="38" t="s">
        <v>620</v>
      </c>
      <c r="D155" s="38" t="s">
        <v>14</v>
      </c>
      <c r="E155" s="38" t="s">
        <v>22</v>
      </c>
      <c r="F155" s="38" t="s">
        <v>671</v>
      </c>
      <c r="G155" s="38" t="s">
        <v>5</v>
      </c>
      <c r="H155" s="38" t="s">
        <v>672</v>
      </c>
      <c r="I155" s="38" t="s">
        <v>10</v>
      </c>
      <c r="J155" s="38" t="s">
        <v>16</v>
      </c>
      <c r="K155" s="38" t="s">
        <v>11</v>
      </c>
      <c r="L155" s="38" t="s">
        <v>10</v>
      </c>
      <c r="M155" s="38" t="s">
        <v>623</v>
      </c>
      <c r="N155" s="38" t="s">
        <v>623</v>
      </c>
      <c r="O155" s="38" t="s">
        <v>11</v>
      </c>
      <c r="P155" s="38" t="s">
        <v>11</v>
      </c>
      <c r="Q155" s="30" t="s">
        <v>673</v>
      </c>
    </row>
    <row r="156" spans="1:17" ht="13.5" thickBot="1" x14ac:dyDescent="0.25">
      <c r="A156" s="37" t="s">
        <v>674</v>
      </c>
      <c r="B156" s="38" t="s">
        <v>675</v>
      </c>
      <c r="C156" s="38" t="s">
        <v>620</v>
      </c>
      <c r="D156" s="38" t="s">
        <v>34</v>
      </c>
      <c r="E156" s="38" t="s">
        <v>73</v>
      </c>
      <c r="F156" s="38" t="s">
        <v>635</v>
      </c>
      <c r="G156" s="38" t="s">
        <v>5</v>
      </c>
      <c r="H156" s="38" t="s">
        <v>676</v>
      </c>
      <c r="I156" s="38" t="s">
        <v>10</v>
      </c>
      <c r="J156" s="38" t="s">
        <v>10</v>
      </c>
      <c r="K156" s="38"/>
      <c r="L156" s="38"/>
      <c r="M156" s="38"/>
      <c r="N156" s="38"/>
      <c r="O156" s="38" t="s">
        <v>10</v>
      </c>
      <c r="P156" s="38" t="s">
        <v>647</v>
      </c>
      <c r="Q156" s="38" t="s">
        <v>677</v>
      </c>
    </row>
    <row r="157" spans="1:17" ht="13.5" thickBot="1" x14ac:dyDescent="0.25">
      <c r="A157" s="37" t="s">
        <v>678</v>
      </c>
      <c r="B157" s="38" t="s">
        <v>679</v>
      </c>
      <c r="C157" s="38" t="s">
        <v>626</v>
      </c>
      <c r="D157" s="38" t="s">
        <v>34</v>
      </c>
      <c r="E157" s="38" t="s">
        <v>73</v>
      </c>
      <c r="F157" s="38" t="s">
        <v>635</v>
      </c>
      <c r="G157" s="38" t="s">
        <v>9</v>
      </c>
      <c r="H157" s="38" t="s">
        <v>680</v>
      </c>
      <c r="I157" s="38"/>
      <c r="J157" s="38"/>
      <c r="K157" s="38"/>
      <c r="L157" s="38" t="s">
        <v>16</v>
      </c>
      <c r="M157" s="38"/>
      <c r="N157" s="38"/>
      <c r="O157" s="38"/>
      <c r="P157" s="38" t="s">
        <v>16</v>
      </c>
      <c r="Q157" s="30" t="s">
        <v>681</v>
      </c>
    </row>
    <row r="158" spans="1:17" ht="13.5" thickBot="1" x14ac:dyDescent="0.25">
      <c r="A158" s="37" t="s">
        <v>682</v>
      </c>
      <c r="B158" s="38" t="s">
        <v>683</v>
      </c>
      <c r="C158" s="38" t="s">
        <v>620</v>
      </c>
      <c r="D158" s="38" t="s">
        <v>34</v>
      </c>
      <c r="E158" s="38" t="s">
        <v>42</v>
      </c>
      <c r="F158" s="38" t="s">
        <v>635</v>
      </c>
      <c r="G158" s="38" t="s">
        <v>5</v>
      </c>
      <c r="H158" s="38" t="s">
        <v>680</v>
      </c>
      <c r="I158" s="38" t="s">
        <v>16</v>
      </c>
      <c r="J158" s="38" t="s">
        <v>16</v>
      </c>
      <c r="K158" s="38" t="s">
        <v>16</v>
      </c>
      <c r="L158" s="38" t="s">
        <v>16</v>
      </c>
      <c r="M158" s="38" t="s">
        <v>16</v>
      </c>
      <c r="N158" s="38" t="s">
        <v>16</v>
      </c>
      <c r="O158" s="38" t="s">
        <v>16</v>
      </c>
      <c r="P158" s="38" t="s">
        <v>11</v>
      </c>
      <c r="Q158" s="30" t="s">
        <v>684</v>
      </c>
    </row>
    <row r="159" spans="1:17" ht="13.5" thickBot="1" x14ac:dyDescent="0.25">
      <c r="A159" s="37" t="s">
        <v>685</v>
      </c>
      <c r="B159" s="38" t="s">
        <v>686</v>
      </c>
      <c r="C159" s="38" t="s">
        <v>620</v>
      </c>
      <c r="D159" s="38" t="s">
        <v>34</v>
      </c>
      <c r="E159" s="38" t="s">
        <v>73</v>
      </c>
      <c r="F159" s="38" t="s">
        <v>635</v>
      </c>
      <c r="G159" s="38" t="s">
        <v>79</v>
      </c>
      <c r="H159" s="38" t="s">
        <v>631</v>
      </c>
      <c r="I159" s="38" t="s">
        <v>11</v>
      </c>
      <c r="J159" s="38" t="s">
        <v>10</v>
      </c>
      <c r="K159" s="38" t="s">
        <v>16</v>
      </c>
      <c r="L159" s="38" t="s">
        <v>16</v>
      </c>
      <c r="M159" s="38" t="s">
        <v>16</v>
      </c>
      <c r="N159" s="38" t="s">
        <v>11</v>
      </c>
      <c r="O159" s="38" t="s">
        <v>16</v>
      </c>
      <c r="P159" s="38" t="s">
        <v>647</v>
      </c>
      <c r="Q159" s="30" t="s">
        <v>687</v>
      </c>
    </row>
    <row r="160" spans="1:17" ht="13.5" thickBot="1" x14ac:dyDescent="0.25">
      <c r="A160" s="37" t="s">
        <v>688</v>
      </c>
      <c r="B160" s="38" t="s">
        <v>689</v>
      </c>
      <c r="C160" s="38" t="s">
        <v>626</v>
      </c>
      <c r="D160" s="38" t="s">
        <v>34</v>
      </c>
      <c r="E160" s="38" t="s">
        <v>73</v>
      </c>
      <c r="F160" s="38" t="s">
        <v>635</v>
      </c>
      <c r="G160" s="38" t="s">
        <v>50</v>
      </c>
      <c r="H160" s="38" t="s">
        <v>680</v>
      </c>
      <c r="I160" s="38"/>
      <c r="J160" s="38" t="s">
        <v>37</v>
      </c>
      <c r="K160" s="38"/>
      <c r="L160" s="38"/>
      <c r="M160" s="38"/>
      <c r="N160" s="38"/>
      <c r="O160" s="38" t="s">
        <v>16</v>
      </c>
      <c r="P160" s="38" t="s">
        <v>647</v>
      </c>
      <c r="Q160" s="30" t="s">
        <v>690</v>
      </c>
    </row>
    <row r="161" spans="1:17" ht="13.5" thickBot="1" x14ac:dyDescent="0.25">
      <c r="A161" s="37" t="s">
        <v>691</v>
      </c>
      <c r="B161" s="38" t="s">
        <v>692</v>
      </c>
      <c r="C161" s="38" t="s">
        <v>620</v>
      </c>
      <c r="D161" s="38" t="s">
        <v>34</v>
      </c>
      <c r="E161" s="38" t="s">
        <v>3</v>
      </c>
      <c r="F161" s="38" t="s">
        <v>635</v>
      </c>
      <c r="G161" s="38" t="s">
        <v>79</v>
      </c>
      <c r="H161" s="38" t="s">
        <v>693</v>
      </c>
      <c r="I161" s="38" t="s">
        <v>11</v>
      </c>
      <c r="J161" s="38" t="s">
        <v>24</v>
      </c>
      <c r="K161" s="38" t="s">
        <v>16</v>
      </c>
      <c r="L161" s="38" t="s">
        <v>16</v>
      </c>
      <c r="M161" s="38" t="s">
        <v>16</v>
      </c>
      <c r="N161" s="38"/>
      <c r="O161" s="38"/>
      <c r="P161" s="38" t="s">
        <v>647</v>
      </c>
      <c r="Q161" s="38" t="s">
        <v>694</v>
      </c>
    </row>
    <row r="162" spans="1:17" ht="13.5" thickBot="1" x14ac:dyDescent="0.25">
      <c r="A162" s="37" t="s">
        <v>695</v>
      </c>
      <c r="B162" s="38" t="s">
        <v>696</v>
      </c>
      <c r="C162" s="38" t="s">
        <v>620</v>
      </c>
      <c r="D162" s="38" t="s">
        <v>46</v>
      </c>
      <c r="E162" s="38" t="s">
        <v>22</v>
      </c>
      <c r="F162" s="38" t="s">
        <v>630</v>
      </c>
      <c r="G162" s="38" t="s">
        <v>9</v>
      </c>
      <c r="H162" s="38" t="s">
        <v>697</v>
      </c>
      <c r="I162" s="38" t="s">
        <v>16</v>
      </c>
      <c r="J162" s="38" t="s">
        <v>10</v>
      </c>
      <c r="K162" s="38" t="s">
        <v>11</v>
      </c>
      <c r="L162" s="38" t="s">
        <v>24</v>
      </c>
      <c r="M162" s="38" t="s">
        <v>10</v>
      </c>
      <c r="N162" s="38"/>
      <c r="O162" s="38"/>
      <c r="P162" s="38" t="s">
        <v>11</v>
      </c>
      <c r="Q162" s="38" t="s">
        <v>698</v>
      </c>
    </row>
    <row r="163" spans="1:17" ht="13.5" thickBot="1" x14ac:dyDescent="0.25">
      <c r="A163" s="37" t="s">
        <v>699</v>
      </c>
      <c r="B163" s="38" t="s">
        <v>700</v>
      </c>
      <c r="C163" s="38" t="s">
        <v>626</v>
      </c>
      <c r="D163" s="38" t="s">
        <v>46</v>
      </c>
      <c r="E163" s="38" t="s">
        <v>73</v>
      </c>
      <c r="F163" s="38" t="s">
        <v>621</v>
      </c>
      <c r="G163" s="38" t="s">
        <v>5</v>
      </c>
      <c r="H163" s="38" t="s">
        <v>697</v>
      </c>
      <c r="I163" s="38" t="s">
        <v>16</v>
      </c>
      <c r="J163" s="38" t="s">
        <v>10</v>
      </c>
      <c r="K163" s="38" t="s">
        <v>11</v>
      </c>
      <c r="L163" s="38" t="s">
        <v>16</v>
      </c>
      <c r="M163" s="38"/>
      <c r="N163" s="38"/>
      <c r="O163" s="38"/>
      <c r="P163" s="38" t="s">
        <v>86</v>
      </c>
      <c r="Q163" s="30" t="s">
        <v>701</v>
      </c>
    </row>
    <row r="164" spans="1:17" ht="13.5" thickBot="1" x14ac:dyDescent="0.25">
      <c r="A164" s="37" t="s">
        <v>702</v>
      </c>
      <c r="B164" s="38" t="s">
        <v>703</v>
      </c>
      <c r="C164" s="38" t="s">
        <v>626</v>
      </c>
      <c r="D164" s="38" t="s">
        <v>180</v>
      </c>
      <c r="E164" s="38" t="s">
        <v>53</v>
      </c>
      <c r="F164" s="38" t="s">
        <v>630</v>
      </c>
      <c r="G164" s="38" t="s">
        <v>50</v>
      </c>
      <c r="H164" s="38" t="s">
        <v>693</v>
      </c>
      <c r="I164" s="38" t="s">
        <v>11</v>
      </c>
      <c r="J164" s="38" t="s">
        <v>10</v>
      </c>
      <c r="K164" s="38" t="s">
        <v>16</v>
      </c>
      <c r="L164" s="38" t="s">
        <v>10</v>
      </c>
      <c r="M164" s="38" t="s">
        <v>24</v>
      </c>
      <c r="N164" s="38"/>
      <c r="O164" s="38"/>
      <c r="P164" s="38" t="s">
        <v>16</v>
      </c>
      <c r="Q164" s="30" t="s">
        <v>704</v>
      </c>
    </row>
    <row r="165" spans="1:17" ht="13.5" thickBot="1" x14ac:dyDescent="0.25">
      <c r="A165" s="37" t="s">
        <v>705</v>
      </c>
      <c r="B165" s="38" t="s">
        <v>706</v>
      </c>
      <c r="C165" s="38" t="s">
        <v>620</v>
      </c>
      <c r="D165" s="38" t="s">
        <v>14</v>
      </c>
      <c r="E165" s="38" t="s">
        <v>73</v>
      </c>
      <c r="F165" s="38" t="s">
        <v>621</v>
      </c>
      <c r="G165" s="38" t="s">
        <v>5</v>
      </c>
      <c r="H165" s="38" t="s">
        <v>697</v>
      </c>
      <c r="I165" s="38" t="s">
        <v>16</v>
      </c>
      <c r="J165" s="38" t="s">
        <v>10</v>
      </c>
      <c r="K165" s="38" t="s">
        <v>11</v>
      </c>
      <c r="L165" s="38" t="s">
        <v>24</v>
      </c>
      <c r="M165" s="38"/>
      <c r="N165" s="38"/>
      <c r="O165" s="38"/>
      <c r="P165" s="38" t="s">
        <v>11</v>
      </c>
      <c r="Q165" s="38" t="s">
        <v>707</v>
      </c>
    </row>
    <row r="166" spans="1:17" ht="13.5" thickBot="1" x14ac:dyDescent="0.25">
      <c r="A166" s="37" t="s">
        <v>708</v>
      </c>
      <c r="B166" s="38" t="s">
        <v>709</v>
      </c>
      <c r="C166" s="38" t="s">
        <v>626</v>
      </c>
      <c r="D166" s="38" t="s">
        <v>34</v>
      </c>
      <c r="E166" s="38" t="s">
        <v>22</v>
      </c>
      <c r="F166" s="38" t="s">
        <v>710</v>
      </c>
      <c r="G166" s="38" t="s">
        <v>9</v>
      </c>
      <c r="H166" s="38" t="s">
        <v>672</v>
      </c>
      <c r="I166" s="38" t="s">
        <v>16</v>
      </c>
      <c r="J166" s="38" t="s">
        <v>10</v>
      </c>
      <c r="K166" s="38" t="s">
        <v>11</v>
      </c>
      <c r="L166" s="38" t="s">
        <v>11</v>
      </c>
      <c r="M166" s="38"/>
      <c r="N166" s="38"/>
      <c r="O166" s="38" t="s">
        <v>16</v>
      </c>
      <c r="P166" s="38" t="s">
        <v>86</v>
      </c>
      <c r="Q166" s="38" t="s">
        <v>711</v>
      </c>
    </row>
    <row r="167" spans="1:17" ht="13.5" thickBot="1" x14ac:dyDescent="0.25">
      <c r="A167" s="37" t="s">
        <v>712</v>
      </c>
      <c r="B167" s="38" t="s">
        <v>713</v>
      </c>
      <c r="C167" s="38" t="s">
        <v>626</v>
      </c>
      <c r="D167" s="38" t="s">
        <v>34</v>
      </c>
      <c r="E167" s="38" t="s">
        <v>18</v>
      </c>
      <c r="F167" s="38" t="s">
        <v>635</v>
      </c>
      <c r="G167" s="38" t="s">
        <v>9</v>
      </c>
      <c r="H167" s="38" t="s">
        <v>714</v>
      </c>
      <c r="I167" s="38" t="s">
        <v>11</v>
      </c>
      <c r="J167" s="38" t="s">
        <v>16</v>
      </c>
      <c r="K167" s="38" t="s">
        <v>10</v>
      </c>
      <c r="L167" s="38" t="s">
        <v>16</v>
      </c>
      <c r="M167" s="38" t="s">
        <v>24</v>
      </c>
      <c r="N167" s="38"/>
      <c r="O167" s="38" t="s">
        <v>16</v>
      </c>
      <c r="P167" s="38" t="s">
        <v>647</v>
      </c>
      <c r="Q167" s="38" t="s">
        <v>715</v>
      </c>
    </row>
    <row r="168" spans="1:17" ht="13.5" thickBot="1" x14ac:dyDescent="0.25">
      <c r="A168" s="37" t="s">
        <v>716</v>
      </c>
      <c r="B168" s="38" t="s">
        <v>717</v>
      </c>
      <c r="C168" s="38" t="s">
        <v>620</v>
      </c>
      <c r="D168" s="38" t="s">
        <v>46</v>
      </c>
      <c r="E168" s="38" t="s">
        <v>18</v>
      </c>
      <c r="F168" s="38" t="s">
        <v>710</v>
      </c>
      <c r="G168" s="38" t="s">
        <v>5</v>
      </c>
      <c r="H168" s="38" t="s">
        <v>697</v>
      </c>
      <c r="I168" s="38" t="s">
        <v>16</v>
      </c>
      <c r="J168" s="38" t="s">
        <v>10</v>
      </c>
      <c r="K168" s="38" t="s">
        <v>11</v>
      </c>
      <c r="L168" s="38" t="s">
        <v>24</v>
      </c>
      <c r="M168" s="38"/>
      <c r="N168" s="38"/>
      <c r="O168" s="38" t="s">
        <v>37</v>
      </c>
      <c r="P168" s="38" t="s">
        <v>11</v>
      </c>
      <c r="Q168" s="30" t="s">
        <v>718</v>
      </c>
    </row>
    <row r="169" spans="1:17" ht="13.5" thickBot="1" x14ac:dyDescent="0.25">
      <c r="A169" s="37" t="s">
        <v>719</v>
      </c>
      <c r="B169" s="38" t="s">
        <v>720</v>
      </c>
      <c r="C169" s="38" t="s">
        <v>626</v>
      </c>
      <c r="D169" s="38" t="s">
        <v>180</v>
      </c>
      <c r="E169" s="38" t="s">
        <v>73</v>
      </c>
      <c r="F169" s="38" t="s">
        <v>635</v>
      </c>
      <c r="G169" s="38" t="s">
        <v>50</v>
      </c>
      <c r="H169" s="38" t="s">
        <v>714</v>
      </c>
      <c r="I169" s="38" t="s">
        <v>11</v>
      </c>
      <c r="J169" s="38" t="s">
        <v>16</v>
      </c>
      <c r="K169" s="38" t="s">
        <v>10</v>
      </c>
      <c r="L169" s="38" t="s">
        <v>24</v>
      </c>
      <c r="M169" s="38" t="s">
        <v>37</v>
      </c>
      <c r="N169" s="38"/>
      <c r="O169" s="38" t="s">
        <v>11</v>
      </c>
      <c r="P169" s="38" t="s">
        <v>647</v>
      </c>
      <c r="Q169" s="30" t="s">
        <v>721</v>
      </c>
    </row>
    <row r="170" spans="1:17" ht="13.5" thickBot="1" x14ac:dyDescent="0.25">
      <c r="A170" s="37" t="s">
        <v>722</v>
      </c>
      <c r="B170" s="38" t="s">
        <v>723</v>
      </c>
      <c r="C170" s="38" t="s">
        <v>620</v>
      </c>
      <c r="D170" s="38" t="s">
        <v>180</v>
      </c>
      <c r="E170" s="38" t="s">
        <v>212</v>
      </c>
      <c r="F170" s="38" t="s">
        <v>630</v>
      </c>
      <c r="G170" s="38" t="s">
        <v>9</v>
      </c>
      <c r="H170" s="30" t="s">
        <v>643</v>
      </c>
      <c r="I170" s="38"/>
      <c r="J170" s="38" t="s">
        <v>10</v>
      </c>
      <c r="K170" s="38" t="s">
        <v>11</v>
      </c>
      <c r="L170" s="38" t="s">
        <v>24</v>
      </c>
      <c r="M170" s="38" t="s">
        <v>37</v>
      </c>
      <c r="N170" s="38" t="s">
        <v>24</v>
      </c>
      <c r="O170" s="38" t="s">
        <v>11</v>
      </c>
      <c r="P170" s="38" t="s">
        <v>647</v>
      </c>
      <c r="Q170" s="30" t="s">
        <v>724</v>
      </c>
    </row>
    <row r="171" spans="1:17" ht="13.5" thickBot="1" x14ac:dyDescent="0.25">
      <c r="A171" s="37" t="s">
        <v>725</v>
      </c>
      <c r="B171" s="38" t="s">
        <v>726</v>
      </c>
      <c r="C171" s="38" t="s">
        <v>626</v>
      </c>
      <c r="D171" s="38" t="s">
        <v>46</v>
      </c>
      <c r="E171" s="38" t="s">
        <v>212</v>
      </c>
      <c r="F171" s="38" t="s">
        <v>630</v>
      </c>
      <c r="G171" s="38" t="s">
        <v>50</v>
      </c>
      <c r="H171" s="38" t="s">
        <v>727</v>
      </c>
      <c r="I171" s="38" t="s">
        <v>11</v>
      </c>
      <c r="J171" s="38" t="s">
        <v>10</v>
      </c>
      <c r="K171" s="38" t="s">
        <v>16</v>
      </c>
      <c r="L171" s="38" t="s">
        <v>24</v>
      </c>
      <c r="M171" s="38" t="s">
        <v>37</v>
      </c>
      <c r="N171" s="38"/>
      <c r="O171" s="38" t="s">
        <v>11</v>
      </c>
      <c r="P171" s="38" t="s">
        <v>647</v>
      </c>
      <c r="Q171" s="38" t="s">
        <v>728</v>
      </c>
    </row>
    <row r="172" spans="1:17" ht="13.5" thickBot="1" x14ac:dyDescent="0.25">
      <c r="A172" s="37" t="s">
        <v>729</v>
      </c>
      <c r="B172" s="38" t="s">
        <v>730</v>
      </c>
      <c r="C172" s="38" t="s">
        <v>626</v>
      </c>
      <c r="D172" s="38" t="s">
        <v>180</v>
      </c>
      <c r="E172" s="38" t="s">
        <v>19</v>
      </c>
      <c r="F172" s="38" t="s">
        <v>630</v>
      </c>
      <c r="G172" s="38" t="s">
        <v>50</v>
      </c>
      <c r="H172" s="38" t="s">
        <v>672</v>
      </c>
      <c r="I172" s="38" t="s">
        <v>11</v>
      </c>
      <c r="J172" s="38" t="s">
        <v>10</v>
      </c>
      <c r="K172" s="38" t="s">
        <v>16</v>
      </c>
      <c r="L172" s="38" t="s">
        <v>11</v>
      </c>
      <c r="M172" s="38" t="s">
        <v>16</v>
      </c>
      <c r="N172" s="38"/>
      <c r="O172" s="38" t="s">
        <v>11</v>
      </c>
      <c r="P172" s="38" t="s">
        <v>16</v>
      </c>
      <c r="Q172" s="30" t="s">
        <v>731</v>
      </c>
    </row>
    <row r="173" spans="1:17" ht="13.5" thickBot="1" x14ac:dyDescent="0.25">
      <c r="A173" s="37" t="s">
        <v>732</v>
      </c>
      <c r="B173" s="38" t="s">
        <v>733</v>
      </c>
      <c r="C173" s="38" t="s">
        <v>626</v>
      </c>
      <c r="D173" s="38" t="s">
        <v>46</v>
      </c>
      <c r="E173" s="38" t="s">
        <v>26</v>
      </c>
      <c r="F173" s="38" t="s">
        <v>635</v>
      </c>
      <c r="G173" s="38" t="s">
        <v>79</v>
      </c>
      <c r="H173" s="30" t="s">
        <v>734</v>
      </c>
      <c r="I173" s="38"/>
      <c r="J173" s="38" t="s">
        <v>16</v>
      </c>
      <c r="K173" s="38"/>
      <c r="L173" s="38" t="s">
        <v>16</v>
      </c>
      <c r="M173" s="38" t="s">
        <v>24</v>
      </c>
      <c r="N173" s="38" t="s">
        <v>11</v>
      </c>
      <c r="O173" s="38" t="s">
        <v>11</v>
      </c>
      <c r="P173" s="38" t="s">
        <v>11</v>
      </c>
      <c r="Q173" s="30" t="s">
        <v>735</v>
      </c>
    </row>
    <row r="174" spans="1:17" ht="13.5" thickBot="1" x14ac:dyDescent="0.25">
      <c r="A174" s="37" t="s">
        <v>736</v>
      </c>
      <c r="B174" s="38" t="s">
        <v>737</v>
      </c>
      <c r="C174" s="38" t="s">
        <v>626</v>
      </c>
      <c r="D174" s="38" t="s">
        <v>14</v>
      </c>
      <c r="E174" s="38" t="s">
        <v>78</v>
      </c>
      <c r="F174" s="38" t="s">
        <v>671</v>
      </c>
      <c r="G174" s="38" t="s">
        <v>23</v>
      </c>
      <c r="H174" s="38" t="s">
        <v>697</v>
      </c>
      <c r="I174" s="38" t="s">
        <v>37</v>
      </c>
      <c r="J174" s="38" t="s">
        <v>16</v>
      </c>
      <c r="K174" s="38" t="s">
        <v>16</v>
      </c>
      <c r="L174" s="38" t="s">
        <v>16</v>
      </c>
      <c r="M174" s="38"/>
      <c r="N174" s="38"/>
      <c r="O174" s="38"/>
      <c r="P174" s="38" t="s">
        <v>11</v>
      </c>
      <c r="Q174" s="38" t="s">
        <v>738</v>
      </c>
    </row>
    <row r="175" spans="1:17" ht="13.5" thickBot="1" x14ac:dyDescent="0.25">
      <c r="A175" s="37" t="s">
        <v>739</v>
      </c>
      <c r="B175" s="38" t="s">
        <v>740</v>
      </c>
      <c r="C175" s="38" t="s">
        <v>626</v>
      </c>
      <c r="D175" s="38" t="s">
        <v>14</v>
      </c>
      <c r="E175" s="38" t="s">
        <v>212</v>
      </c>
      <c r="F175" s="38" t="s">
        <v>621</v>
      </c>
      <c r="G175" s="38" t="s">
        <v>9</v>
      </c>
      <c r="H175" s="38" t="s">
        <v>727</v>
      </c>
      <c r="I175" s="38" t="s">
        <v>16</v>
      </c>
      <c r="J175" s="38" t="s">
        <v>10</v>
      </c>
      <c r="K175" s="38" t="s">
        <v>11</v>
      </c>
      <c r="L175" s="38" t="s">
        <v>24</v>
      </c>
      <c r="M175" s="38" t="s">
        <v>10</v>
      </c>
      <c r="N175" s="38"/>
      <c r="O175" s="38" t="s">
        <v>11</v>
      </c>
      <c r="P175" s="38" t="s">
        <v>11</v>
      </c>
      <c r="Q175" s="30" t="s">
        <v>741</v>
      </c>
    </row>
    <row r="176" spans="1:17" ht="13.5" thickBot="1" x14ac:dyDescent="0.25">
      <c r="A176" s="37" t="s">
        <v>742</v>
      </c>
      <c r="B176" s="38" t="s">
        <v>743</v>
      </c>
      <c r="C176" s="38" t="s">
        <v>626</v>
      </c>
      <c r="D176" s="38" t="s">
        <v>46</v>
      </c>
      <c r="E176" s="38" t="s">
        <v>18</v>
      </c>
      <c r="F176" s="38" t="s">
        <v>710</v>
      </c>
      <c r="G176" s="38" t="s">
        <v>9</v>
      </c>
      <c r="H176" s="38" t="s">
        <v>714</v>
      </c>
      <c r="I176" s="38" t="s">
        <v>11</v>
      </c>
      <c r="J176" s="38" t="s">
        <v>10</v>
      </c>
      <c r="K176" s="38" t="s">
        <v>11</v>
      </c>
      <c r="L176" s="38" t="s">
        <v>16</v>
      </c>
      <c r="M176" s="38" t="s">
        <v>24</v>
      </c>
      <c r="N176" s="38"/>
      <c r="O176" s="38" t="s">
        <v>16</v>
      </c>
      <c r="P176" s="38" t="s">
        <v>647</v>
      </c>
      <c r="Q176" s="30" t="s">
        <v>744</v>
      </c>
    </row>
    <row r="177" spans="1:17" ht="13.5" thickBot="1" x14ac:dyDescent="0.25">
      <c r="A177" s="37" t="s">
        <v>745</v>
      </c>
      <c r="B177" s="38" t="s">
        <v>746</v>
      </c>
      <c r="C177" s="38" t="s">
        <v>626</v>
      </c>
      <c r="D177" s="38" t="s">
        <v>2</v>
      </c>
      <c r="E177" s="38" t="s">
        <v>22</v>
      </c>
      <c r="F177" s="38" t="s">
        <v>671</v>
      </c>
      <c r="G177" s="38" t="s">
        <v>23</v>
      </c>
      <c r="H177" s="30" t="s">
        <v>747</v>
      </c>
      <c r="I177" s="38"/>
      <c r="J177" s="38" t="s">
        <v>10</v>
      </c>
      <c r="K177" s="38" t="s">
        <v>16</v>
      </c>
      <c r="L177" s="38" t="s">
        <v>37</v>
      </c>
      <c r="M177" s="38"/>
      <c r="N177" s="38"/>
      <c r="O177" s="38"/>
      <c r="P177" s="38" t="s">
        <v>647</v>
      </c>
      <c r="Q177" s="38" t="s">
        <v>748</v>
      </c>
    </row>
    <row r="178" spans="1:17" ht="13.5" thickBot="1" x14ac:dyDescent="0.25">
      <c r="A178" s="37" t="s">
        <v>749</v>
      </c>
      <c r="B178" s="38" t="s">
        <v>750</v>
      </c>
      <c r="C178" s="38" t="s">
        <v>620</v>
      </c>
      <c r="D178" s="38" t="s">
        <v>46</v>
      </c>
      <c r="E178" s="38" t="s">
        <v>53</v>
      </c>
      <c r="F178" s="38" t="s">
        <v>635</v>
      </c>
      <c r="G178" s="38" t="s">
        <v>79</v>
      </c>
      <c r="H178" s="38" t="s">
        <v>631</v>
      </c>
      <c r="I178" s="38" t="s">
        <v>16</v>
      </c>
      <c r="J178" s="38" t="s">
        <v>24</v>
      </c>
      <c r="K178" s="38" t="s">
        <v>16</v>
      </c>
      <c r="L178" s="38" t="s">
        <v>37</v>
      </c>
      <c r="M178" s="38" t="s">
        <v>623</v>
      </c>
      <c r="N178" s="38" t="s">
        <v>24</v>
      </c>
      <c r="O178" s="38" t="s">
        <v>24</v>
      </c>
      <c r="P178" s="38" t="s">
        <v>16</v>
      </c>
      <c r="Q178" s="30" t="s">
        <v>751</v>
      </c>
    </row>
    <row r="179" spans="1:17" ht="13.5" thickBot="1" x14ac:dyDescent="0.25">
      <c r="A179" s="37" t="s">
        <v>752</v>
      </c>
      <c r="B179" s="38" t="s">
        <v>753</v>
      </c>
      <c r="C179" s="38" t="s">
        <v>620</v>
      </c>
      <c r="D179" s="38" t="s">
        <v>46</v>
      </c>
      <c r="E179" s="38" t="s">
        <v>73</v>
      </c>
      <c r="F179" s="38" t="s">
        <v>621</v>
      </c>
      <c r="G179" s="38" t="s">
        <v>5</v>
      </c>
      <c r="H179" s="38" t="s">
        <v>727</v>
      </c>
      <c r="I179" s="38" t="s">
        <v>16</v>
      </c>
      <c r="J179" s="38" t="s">
        <v>10</v>
      </c>
      <c r="K179" s="38" t="s">
        <v>11</v>
      </c>
      <c r="L179" s="38" t="s">
        <v>24</v>
      </c>
      <c r="M179" s="38" t="s">
        <v>16</v>
      </c>
      <c r="N179" s="38"/>
      <c r="O179" s="38"/>
      <c r="P179" s="38" t="s">
        <v>16</v>
      </c>
      <c r="Q179" s="38" t="s">
        <v>754</v>
      </c>
    </row>
    <row r="180" spans="1:17" ht="13.5" thickBot="1" x14ac:dyDescent="0.25">
      <c r="A180" s="37" t="s">
        <v>755</v>
      </c>
      <c r="B180" s="38" t="s">
        <v>756</v>
      </c>
      <c r="C180" s="38" t="s">
        <v>626</v>
      </c>
      <c r="D180" s="38" t="s">
        <v>14</v>
      </c>
      <c r="E180" s="38" t="s">
        <v>3</v>
      </c>
      <c r="F180" s="38" t="s">
        <v>635</v>
      </c>
      <c r="G180" s="38" t="s">
        <v>9</v>
      </c>
      <c r="H180" s="38" t="s">
        <v>757</v>
      </c>
      <c r="I180" s="38" t="s">
        <v>16</v>
      </c>
      <c r="J180" s="38" t="s">
        <v>10</v>
      </c>
      <c r="K180" s="38" t="s">
        <v>24</v>
      </c>
      <c r="L180" s="38"/>
      <c r="M180" s="38"/>
      <c r="N180" s="38"/>
      <c r="O180" s="38"/>
      <c r="P180" s="38" t="s">
        <v>16</v>
      </c>
      <c r="Q180" s="30" t="s">
        <v>758</v>
      </c>
    </row>
    <row r="181" spans="1:17" ht="13.5" thickBot="1" x14ac:dyDescent="0.25">
      <c r="A181" s="37" t="s">
        <v>759</v>
      </c>
      <c r="B181" s="38" t="s">
        <v>760</v>
      </c>
      <c r="C181" s="38" t="s">
        <v>620</v>
      </c>
      <c r="D181" s="38" t="s">
        <v>46</v>
      </c>
      <c r="E181" s="38" t="s">
        <v>53</v>
      </c>
      <c r="F181" s="38" t="s">
        <v>635</v>
      </c>
      <c r="G181" s="38" t="s">
        <v>9</v>
      </c>
      <c r="H181" s="38" t="s">
        <v>697</v>
      </c>
      <c r="I181" s="38" t="s">
        <v>16</v>
      </c>
      <c r="J181" s="38" t="s">
        <v>24</v>
      </c>
      <c r="K181" s="38" t="s">
        <v>16</v>
      </c>
      <c r="L181" s="38" t="s">
        <v>24</v>
      </c>
      <c r="M181" s="38" t="s">
        <v>623</v>
      </c>
      <c r="N181" s="38" t="s">
        <v>623</v>
      </c>
      <c r="O181" s="38" t="s">
        <v>623</v>
      </c>
      <c r="P181" s="38" t="s">
        <v>647</v>
      </c>
      <c r="Q181" s="30" t="s">
        <v>761</v>
      </c>
    </row>
    <row r="182" spans="1:17" ht="13.5" thickBot="1" x14ac:dyDescent="0.25">
      <c r="A182" s="37" t="s">
        <v>762</v>
      </c>
      <c r="B182" s="38" t="s">
        <v>763</v>
      </c>
      <c r="C182" s="38" t="s">
        <v>620</v>
      </c>
      <c r="D182" s="38" t="s">
        <v>46</v>
      </c>
      <c r="E182" s="38" t="s">
        <v>73</v>
      </c>
      <c r="F182" s="38" t="s">
        <v>621</v>
      </c>
      <c r="G182" s="38" t="s">
        <v>50</v>
      </c>
      <c r="H182" s="38" t="s">
        <v>631</v>
      </c>
      <c r="I182" s="38" t="s">
        <v>16</v>
      </c>
      <c r="J182" s="38" t="s">
        <v>24</v>
      </c>
      <c r="K182" s="38" t="s">
        <v>11</v>
      </c>
      <c r="L182" s="38" t="s">
        <v>10</v>
      </c>
      <c r="M182" s="38" t="s">
        <v>11</v>
      </c>
      <c r="N182" s="38" t="s">
        <v>10</v>
      </c>
      <c r="O182" s="38" t="s">
        <v>10</v>
      </c>
      <c r="P182" s="38" t="s">
        <v>16</v>
      </c>
      <c r="Q182" s="38" t="s">
        <v>764</v>
      </c>
    </row>
    <row r="183" spans="1:17" ht="13.5" thickBot="1" x14ac:dyDescent="0.25">
      <c r="A183" s="37" t="s">
        <v>765</v>
      </c>
      <c r="B183" s="38" t="s">
        <v>766</v>
      </c>
      <c r="C183" s="38" t="s">
        <v>626</v>
      </c>
      <c r="D183" s="38" t="s">
        <v>46</v>
      </c>
      <c r="E183" s="38" t="s">
        <v>22</v>
      </c>
      <c r="F183" s="38" t="s">
        <v>621</v>
      </c>
      <c r="G183" s="38" t="s">
        <v>50</v>
      </c>
      <c r="H183" s="38" t="s">
        <v>643</v>
      </c>
      <c r="I183" s="38" t="s">
        <v>623</v>
      </c>
      <c r="J183" s="38" t="s">
        <v>24</v>
      </c>
      <c r="K183" s="38" t="s">
        <v>11</v>
      </c>
      <c r="L183" s="38" t="s">
        <v>16</v>
      </c>
      <c r="M183" s="38" t="s">
        <v>623</v>
      </c>
      <c r="N183" s="38" t="s">
        <v>24</v>
      </c>
      <c r="O183" s="38" t="s">
        <v>24</v>
      </c>
      <c r="P183" s="38" t="s">
        <v>11</v>
      </c>
      <c r="Q183" s="30" t="s">
        <v>767</v>
      </c>
    </row>
    <row r="184" spans="1:17" ht="13.5" thickBot="1" x14ac:dyDescent="0.25">
      <c r="A184" s="37" t="s">
        <v>768</v>
      </c>
      <c r="B184" s="38" t="s">
        <v>653</v>
      </c>
      <c r="C184" s="38" t="s">
        <v>620</v>
      </c>
      <c r="D184" s="38" t="s">
        <v>34</v>
      </c>
      <c r="E184" s="38" t="s">
        <v>22</v>
      </c>
      <c r="F184" s="38" t="s">
        <v>635</v>
      </c>
      <c r="G184" s="38" t="s">
        <v>79</v>
      </c>
      <c r="H184" s="38" t="s">
        <v>631</v>
      </c>
      <c r="I184" s="38" t="s">
        <v>10</v>
      </c>
      <c r="J184" s="38" t="s">
        <v>24</v>
      </c>
      <c r="K184" s="38" t="s">
        <v>16</v>
      </c>
      <c r="L184" s="38" t="s">
        <v>37</v>
      </c>
      <c r="M184" s="38" t="s">
        <v>11</v>
      </c>
      <c r="N184" s="38" t="s">
        <v>10</v>
      </c>
      <c r="O184" s="38" t="s">
        <v>24</v>
      </c>
      <c r="P184" s="38" t="s">
        <v>647</v>
      </c>
      <c r="Q184" s="30" t="s">
        <v>769</v>
      </c>
    </row>
    <row r="185" spans="1:17" ht="13.5" thickBot="1" x14ac:dyDescent="0.25">
      <c r="A185" s="37" t="s">
        <v>770</v>
      </c>
      <c r="B185" s="38" t="s">
        <v>771</v>
      </c>
      <c r="C185" s="38" t="s">
        <v>626</v>
      </c>
      <c r="D185" s="38" t="s">
        <v>34</v>
      </c>
      <c r="E185" s="38" t="s">
        <v>3</v>
      </c>
      <c r="F185" s="38" t="s">
        <v>635</v>
      </c>
      <c r="G185" s="38" t="s">
        <v>5</v>
      </c>
      <c r="H185" s="38" t="s">
        <v>672</v>
      </c>
      <c r="I185" s="38" t="s">
        <v>24</v>
      </c>
      <c r="J185" s="38" t="s">
        <v>10</v>
      </c>
      <c r="K185" s="38" t="s">
        <v>11</v>
      </c>
      <c r="L185" s="38" t="s">
        <v>10</v>
      </c>
      <c r="M185" s="38" t="s">
        <v>623</v>
      </c>
      <c r="N185" s="38" t="s">
        <v>623</v>
      </c>
      <c r="O185" s="38" t="s">
        <v>16</v>
      </c>
      <c r="P185" s="38" t="s">
        <v>647</v>
      </c>
      <c r="Q185" s="38" t="s">
        <v>772</v>
      </c>
    </row>
    <row r="186" spans="1:17" ht="13.5" thickBot="1" x14ac:dyDescent="0.25">
      <c r="A186" s="37" t="s">
        <v>773</v>
      </c>
      <c r="B186" s="38" t="s">
        <v>774</v>
      </c>
      <c r="C186" s="38" t="s">
        <v>626</v>
      </c>
      <c r="D186" s="38" t="s">
        <v>46</v>
      </c>
      <c r="E186" s="38" t="s">
        <v>22</v>
      </c>
      <c r="F186" s="38" t="s">
        <v>621</v>
      </c>
      <c r="G186" s="38" t="s">
        <v>50</v>
      </c>
      <c r="H186" s="38" t="s">
        <v>639</v>
      </c>
      <c r="I186" s="38" t="s">
        <v>10</v>
      </c>
      <c r="J186" s="38" t="s">
        <v>16</v>
      </c>
      <c r="K186" s="38" t="s">
        <v>11</v>
      </c>
      <c r="L186" s="38" t="s">
        <v>24</v>
      </c>
      <c r="M186" s="38" t="s">
        <v>623</v>
      </c>
      <c r="N186" s="38" t="s">
        <v>24</v>
      </c>
      <c r="O186" s="38" t="s">
        <v>10</v>
      </c>
      <c r="P186" s="38" t="s">
        <v>647</v>
      </c>
      <c r="Q186" s="30" t="s">
        <v>775</v>
      </c>
    </row>
    <row r="187" spans="1:17" ht="13.5" thickBot="1" x14ac:dyDescent="0.25">
      <c r="A187" s="37" t="s">
        <v>776</v>
      </c>
      <c r="B187" s="38" t="s">
        <v>777</v>
      </c>
      <c r="C187" s="38" t="s">
        <v>626</v>
      </c>
      <c r="D187" s="38" t="s">
        <v>46</v>
      </c>
      <c r="E187" s="38" t="s">
        <v>42</v>
      </c>
      <c r="F187" s="38" t="s">
        <v>635</v>
      </c>
      <c r="G187" s="38" t="s">
        <v>50</v>
      </c>
      <c r="H187" s="38" t="s">
        <v>697</v>
      </c>
      <c r="I187" s="38" t="s">
        <v>10</v>
      </c>
      <c r="J187" s="38" t="s">
        <v>24</v>
      </c>
      <c r="K187" s="38" t="s">
        <v>11</v>
      </c>
      <c r="L187" s="38" t="s">
        <v>24</v>
      </c>
      <c r="M187" s="38" t="s">
        <v>623</v>
      </c>
      <c r="N187" s="38" t="s">
        <v>623</v>
      </c>
      <c r="O187" s="38" t="s">
        <v>623</v>
      </c>
      <c r="P187" s="38" t="s">
        <v>11</v>
      </c>
      <c r="Q187" s="30" t="s">
        <v>778</v>
      </c>
    </row>
    <row r="188" spans="1:17" ht="13.5" thickBot="1" x14ac:dyDescent="0.25">
      <c r="A188" s="37" t="s">
        <v>779</v>
      </c>
      <c r="B188" s="38" t="s">
        <v>780</v>
      </c>
      <c r="C188" s="38" t="s">
        <v>620</v>
      </c>
      <c r="D188" s="38" t="s">
        <v>46</v>
      </c>
      <c r="E188" s="38" t="s">
        <v>3</v>
      </c>
      <c r="F188" s="38" t="s">
        <v>710</v>
      </c>
      <c r="G188" s="38" t="s">
        <v>5</v>
      </c>
      <c r="H188" s="38" t="s">
        <v>672</v>
      </c>
      <c r="I188" s="38" t="s">
        <v>10</v>
      </c>
      <c r="J188" s="38" t="s">
        <v>10</v>
      </c>
      <c r="K188" s="38" t="s">
        <v>11</v>
      </c>
      <c r="L188" s="38" t="s">
        <v>10</v>
      </c>
      <c r="M188" s="38" t="s">
        <v>623</v>
      </c>
      <c r="N188" s="38" t="s">
        <v>623</v>
      </c>
      <c r="O188" s="38" t="s">
        <v>11</v>
      </c>
      <c r="P188" s="38" t="s">
        <v>647</v>
      </c>
      <c r="Q188" s="30" t="s">
        <v>781</v>
      </c>
    </row>
    <row r="189" spans="1:17" ht="13.5" thickBot="1" x14ac:dyDescent="0.25">
      <c r="A189" s="39">
        <v>45293.300567129627</v>
      </c>
      <c r="B189" s="38" t="s">
        <v>782</v>
      </c>
      <c r="C189" s="38" t="s">
        <v>626</v>
      </c>
      <c r="D189" s="38" t="s">
        <v>46</v>
      </c>
      <c r="E189" s="38" t="s">
        <v>19</v>
      </c>
      <c r="F189" s="38" t="s">
        <v>710</v>
      </c>
      <c r="G189" s="38" t="s">
        <v>50</v>
      </c>
      <c r="H189" s="38" t="s">
        <v>697</v>
      </c>
      <c r="I189" s="38" t="s">
        <v>10</v>
      </c>
      <c r="J189" s="38" t="s">
        <v>16</v>
      </c>
      <c r="K189" s="38" t="s">
        <v>16</v>
      </c>
      <c r="L189" s="38" t="s">
        <v>24</v>
      </c>
      <c r="M189" s="38" t="s">
        <v>623</v>
      </c>
      <c r="N189" s="38" t="s">
        <v>623</v>
      </c>
      <c r="O189" s="38" t="s">
        <v>623</v>
      </c>
      <c r="P189" s="38" t="s">
        <v>16</v>
      </c>
      <c r="Q189" s="30" t="s">
        <v>783</v>
      </c>
    </row>
    <row r="190" spans="1:17" ht="13.5" thickBot="1" x14ac:dyDescent="0.25">
      <c r="A190" s="39">
        <v>45293.376493055555</v>
      </c>
      <c r="B190" s="38" t="s">
        <v>784</v>
      </c>
      <c r="C190" s="38" t="s">
        <v>626</v>
      </c>
      <c r="D190" s="38" t="s">
        <v>34</v>
      </c>
      <c r="E190" s="38" t="s">
        <v>212</v>
      </c>
      <c r="F190" s="38" t="s">
        <v>630</v>
      </c>
      <c r="G190" s="38" t="s">
        <v>9</v>
      </c>
      <c r="H190" s="38" t="s">
        <v>667</v>
      </c>
      <c r="I190" s="38" t="s">
        <v>623</v>
      </c>
      <c r="J190" s="38" t="s">
        <v>24</v>
      </c>
      <c r="K190" s="38" t="s">
        <v>10</v>
      </c>
      <c r="L190" s="38" t="s">
        <v>10</v>
      </c>
      <c r="M190" s="38" t="s">
        <v>623</v>
      </c>
      <c r="N190" s="30" t="s">
        <v>623</v>
      </c>
      <c r="O190" s="38"/>
      <c r="P190" s="38" t="s">
        <v>647</v>
      </c>
      <c r="Q190" s="30" t="s">
        <v>785</v>
      </c>
    </row>
    <row r="191" spans="1:17" ht="13.5" thickBot="1" x14ac:dyDescent="0.25">
      <c r="A191" s="39">
        <v>45293.378981481481</v>
      </c>
      <c r="B191" s="38" t="s">
        <v>786</v>
      </c>
      <c r="C191" s="38" t="s">
        <v>626</v>
      </c>
      <c r="D191" s="38" t="s">
        <v>14</v>
      </c>
      <c r="E191" s="38" t="s">
        <v>73</v>
      </c>
      <c r="F191" s="38" t="s">
        <v>671</v>
      </c>
      <c r="G191" s="38" t="s">
        <v>5</v>
      </c>
      <c r="H191" s="38" t="s">
        <v>631</v>
      </c>
      <c r="I191" s="38" t="s">
        <v>37</v>
      </c>
      <c r="J191" s="38" t="s">
        <v>16</v>
      </c>
      <c r="K191" s="38" t="s">
        <v>11</v>
      </c>
      <c r="L191" s="38" t="s">
        <v>623</v>
      </c>
      <c r="M191" s="38" t="s">
        <v>623</v>
      </c>
      <c r="N191" s="38" t="s">
        <v>623</v>
      </c>
      <c r="O191" s="38" t="s">
        <v>623</v>
      </c>
      <c r="P191" s="38" t="s">
        <v>11</v>
      </c>
      <c r="Q191" s="38" t="s">
        <v>787</v>
      </c>
    </row>
    <row r="192" spans="1:17" ht="13.5" thickBot="1" x14ac:dyDescent="0.25">
      <c r="A192" s="39">
        <v>45293.379374999997</v>
      </c>
      <c r="B192" s="38" t="s">
        <v>788</v>
      </c>
      <c r="C192" s="38" t="s">
        <v>620</v>
      </c>
      <c r="D192" s="38" t="s">
        <v>34</v>
      </c>
      <c r="E192" s="38" t="s">
        <v>53</v>
      </c>
      <c r="F192" s="38" t="s">
        <v>710</v>
      </c>
      <c r="G192" s="38" t="s">
        <v>5</v>
      </c>
      <c r="H192" s="38" t="s">
        <v>667</v>
      </c>
      <c r="I192" s="38" t="s">
        <v>623</v>
      </c>
      <c r="J192" s="38" t="s">
        <v>37</v>
      </c>
      <c r="K192" s="38" t="s">
        <v>10</v>
      </c>
      <c r="L192" s="38" t="s">
        <v>24</v>
      </c>
      <c r="M192" s="38" t="s">
        <v>623</v>
      </c>
      <c r="N192" s="38" t="s">
        <v>623</v>
      </c>
      <c r="O192" s="38" t="s">
        <v>10</v>
      </c>
      <c r="P192" s="38" t="s">
        <v>11</v>
      </c>
      <c r="Q192" s="30" t="s">
        <v>789</v>
      </c>
    </row>
    <row r="193" spans="1:17" ht="13.5" thickBot="1" x14ac:dyDescent="0.25">
      <c r="A193" s="39">
        <v>45293.379583333335</v>
      </c>
      <c r="B193" s="38" t="s">
        <v>790</v>
      </c>
      <c r="C193" s="38" t="s">
        <v>626</v>
      </c>
      <c r="D193" s="38" t="s">
        <v>46</v>
      </c>
      <c r="E193" s="38" t="s">
        <v>3</v>
      </c>
      <c r="F193" s="38" t="s">
        <v>671</v>
      </c>
      <c r="G193" s="38" t="s">
        <v>5</v>
      </c>
      <c r="H193" s="38" t="s">
        <v>697</v>
      </c>
      <c r="I193" s="38" t="s">
        <v>16</v>
      </c>
      <c r="J193" s="38" t="s">
        <v>10</v>
      </c>
      <c r="K193" s="38" t="s">
        <v>11</v>
      </c>
      <c r="L193" s="38" t="s">
        <v>24</v>
      </c>
      <c r="M193" s="38"/>
      <c r="N193" s="38"/>
      <c r="O193" s="38"/>
      <c r="P193" s="38" t="s">
        <v>86</v>
      </c>
      <c r="Q193" s="30" t="s">
        <v>791</v>
      </c>
    </row>
    <row r="194" spans="1:17" ht="13.5" thickBot="1" x14ac:dyDescent="0.25">
      <c r="A194" s="39">
        <v>45293.379699074074</v>
      </c>
      <c r="B194" s="38" t="s">
        <v>792</v>
      </c>
      <c r="C194" s="38" t="s">
        <v>626</v>
      </c>
      <c r="D194" s="38" t="s">
        <v>46</v>
      </c>
      <c r="E194" s="38" t="s">
        <v>53</v>
      </c>
      <c r="F194" s="38" t="s">
        <v>621</v>
      </c>
      <c r="G194" s="38" t="s">
        <v>9</v>
      </c>
      <c r="H194" s="38" t="s">
        <v>631</v>
      </c>
      <c r="I194" s="38" t="s">
        <v>24</v>
      </c>
      <c r="J194" s="38" t="s">
        <v>37</v>
      </c>
      <c r="K194" s="38" t="s">
        <v>37</v>
      </c>
      <c r="L194" s="38" t="s">
        <v>623</v>
      </c>
      <c r="M194" s="38" t="s">
        <v>623</v>
      </c>
      <c r="N194" s="38" t="s">
        <v>623</v>
      </c>
      <c r="O194" s="38" t="s">
        <v>623</v>
      </c>
      <c r="P194" s="38" t="s">
        <v>11</v>
      </c>
      <c r="Q194" s="38" t="s">
        <v>793</v>
      </c>
    </row>
    <row r="195" spans="1:17" ht="13.5" thickBot="1" x14ac:dyDescent="0.25">
      <c r="A195" s="39">
        <v>45293.381006944444</v>
      </c>
      <c r="B195" s="38" t="s">
        <v>794</v>
      </c>
      <c r="C195" s="38" t="s">
        <v>626</v>
      </c>
      <c r="D195" s="38" t="s">
        <v>46</v>
      </c>
      <c r="E195" s="38" t="s">
        <v>73</v>
      </c>
      <c r="F195" s="38" t="s">
        <v>630</v>
      </c>
      <c r="G195" s="38" t="s">
        <v>50</v>
      </c>
      <c r="H195" s="38" t="s">
        <v>631</v>
      </c>
      <c r="I195" s="38" t="s">
        <v>24</v>
      </c>
      <c r="J195" s="38" t="s">
        <v>24</v>
      </c>
      <c r="K195" s="38" t="s">
        <v>24</v>
      </c>
      <c r="L195" s="38" t="s">
        <v>623</v>
      </c>
      <c r="M195" s="38" t="s">
        <v>623</v>
      </c>
      <c r="N195" s="38" t="s">
        <v>623</v>
      </c>
      <c r="O195" s="38" t="s">
        <v>623</v>
      </c>
      <c r="P195" s="38" t="s">
        <v>11</v>
      </c>
      <c r="Q195" s="30" t="s">
        <v>795</v>
      </c>
    </row>
    <row r="196" spans="1:17" ht="13.5" thickBot="1" x14ac:dyDescent="0.25">
      <c r="A196" s="39">
        <v>45293.38113425926</v>
      </c>
      <c r="B196" s="38" t="s">
        <v>796</v>
      </c>
      <c r="C196" s="38" t="s">
        <v>626</v>
      </c>
      <c r="D196" s="38" t="s">
        <v>14</v>
      </c>
      <c r="E196" s="38" t="s">
        <v>97</v>
      </c>
      <c r="F196" s="38" t="s">
        <v>710</v>
      </c>
      <c r="G196" s="38" t="s">
        <v>9</v>
      </c>
      <c r="H196" s="38" t="s">
        <v>797</v>
      </c>
      <c r="I196" s="38" t="s">
        <v>11</v>
      </c>
      <c r="J196" s="38" t="s">
        <v>10</v>
      </c>
      <c r="K196" s="38" t="s">
        <v>16</v>
      </c>
      <c r="L196" s="38" t="s">
        <v>24</v>
      </c>
      <c r="M196" s="38"/>
      <c r="N196" s="38" t="s">
        <v>10</v>
      </c>
      <c r="O196" s="38"/>
      <c r="P196" s="38" t="s">
        <v>647</v>
      </c>
      <c r="Q196" s="30" t="s">
        <v>798</v>
      </c>
    </row>
    <row r="197" spans="1:17" ht="13.5" thickBot="1" x14ac:dyDescent="0.25">
      <c r="A197" s="39">
        <v>45293.382523148146</v>
      </c>
      <c r="B197" s="38" t="s">
        <v>799</v>
      </c>
      <c r="C197" s="38" t="s">
        <v>620</v>
      </c>
      <c r="D197" s="38" t="s">
        <v>180</v>
      </c>
      <c r="E197" s="38" t="s">
        <v>42</v>
      </c>
      <c r="F197" s="38" t="s">
        <v>630</v>
      </c>
      <c r="G197" s="38" t="s">
        <v>9</v>
      </c>
      <c r="H197" s="38" t="s">
        <v>631</v>
      </c>
      <c r="I197" s="38" t="s">
        <v>11</v>
      </c>
      <c r="J197" s="38" t="s">
        <v>16</v>
      </c>
      <c r="K197" s="38" t="s">
        <v>11</v>
      </c>
      <c r="L197" s="38" t="s">
        <v>10</v>
      </c>
      <c r="M197" s="38" t="s">
        <v>24</v>
      </c>
      <c r="N197" s="38" t="s">
        <v>11</v>
      </c>
      <c r="O197" s="38" t="s">
        <v>11</v>
      </c>
      <c r="P197" s="38" t="s">
        <v>647</v>
      </c>
      <c r="Q197" s="30" t="s">
        <v>800</v>
      </c>
    </row>
    <row r="198" spans="1:17" ht="13.5" thickBot="1" x14ac:dyDescent="0.25">
      <c r="A198" s="39">
        <v>45293.384166666663</v>
      </c>
      <c r="B198" s="38" t="s">
        <v>801</v>
      </c>
      <c r="C198" s="38" t="s">
        <v>626</v>
      </c>
      <c r="D198" s="38" t="s">
        <v>46</v>
      </c>
      <c r="E198" s="38" t="s">
        <v>3</v>
      </c>
      <c r="F198" s="38" t="s">
        <v>635</v>
      </c>
      <c r="G198" s="38" t="s">
        <v>50</v>
      </c>
      <c r="H198" s="38" t="s">
        <v>802</v>
      </c>
      <c r="I198" s="38" t="s">
        <v>623</v>
      </c>
      <c r="J198" s="38" t="s">
        <v>24</v>
      </c>
      <c r="K198" s="38" t="s">
        <v>623</v>
      </c>
      <c r="L198" s="38" t="s">
        <v>24</v>
      </c>
      <c r="M198" s="38" t="s">
        <v>623</v>
      </c>
      <c r="N198" s="38" t="s">
        <v>10</v>
      </c>
      <c r="O198" s="38" t="s">
        <v>10</v>
      </c>
      <c r="P198" s="38" t="s">
        <v>11</v>
      </c>
      <c r="Q198" s="30" t="s">
        <v>803</v>
      </c>
    </row>
    <row r="199" spans="1:17" ht="13.5" thickBot="1" x14ac:dyDescent="0.25">
      <c r="A199" s="39">
        <v>45293.385358796295</v>
      </c>
      <c r="B199" s="38" t="s">
        <v>804</v>
      </c>
      <c r="C199" s="38" t="s">
        <v>626</v>
      </c>
      <c r="D199" s="38" t="s">
        <v>14</v>
      </c>
      <c r="E199" s="38" t="s">
        <v>212</v>
      </c>
      <c r="F199" s="38" t="s">
        <v>621</v>
      </c>
      <c r="G199" s="38" t="s">
        <v>50</v>
      </c>
      <c r="H199" s="38" t="s">
        <v>697</v>
      </c>
      <c r="I199" s="38" t="s">
        <v>11</v>
      </c>
      <c r="J199" s="38" t="s">
        <v>16</v>
      </c>
      <c r="K199" s="38" t="s">
        <v>10</v>
      </c>
      <c r="L199" s="38" t="s">
        <v>24</v>
      </c>
      <c r="M199" s="38"/>
      <c r="N199" s="38"/>
      <c r="O199" s="38"/>
      <c r="P199" s="38" t="s">
        <v>16</v>
      </c>
      <c r="Q199" s="30" t="s">
        <v>805</v>
      </c>
    </row>
    <row r="200" spans="1:17" ht="13.5" thickBot="1" x14ac:dyDescent="0.25">
      <c r="A200" s="39">
        <v>45293.581203703703</v>
      </c>
      <c r="B200" s="38" t="s">
        <v>806</v>
      </c>
      <c r="C200" s="38" t="s">
        <v>626</v>
      </c>
      <c r="D200" s="38" t="s">
        <v>46</v>
      </c>
      <c r="E200" s="38" t="s">
        <v>18</v>
      </c>
      <c r="F200" s="38" t="s">
        <v>621</v>
      </c>
      <c r="G200" s="38" t="s">
        <v>50</v>
      </c>
      <c r="H200" s="38" t="s">
        <v>639</v>
      </c>
      <c r="I200" s="38" t="s">
        <v>24</v>
      </c>
      <c r="J200" s="38" t="s">
        <v>24</v>
      </c>
      <c r="K200" s="38" t="s">
        <v>16</v>
      </c>
      <c r="L200" s="38" t="s">
        <v>10</v>
      </c>
      <c r="M200" s="38" t="s">
        <v>623</v>
      </c>
      <c r="N200" s="38" t="s">
        <v>10</v>
      </c>
      <c r="O200" s="38" t="s">
        <v>10</v>
      </c>
      <c r="P200" s="38" t="s">
        <v>647</v>
      </c>
      <c r="Q200" s="30" t="s">
        <v>807</v>
      </c>
    </row>
    <row r="201" spans="1:17" ht="13.5" thickBot="1" x14ac:dyDescent="0.25">
      <c r="A201" s="39">
        <v>45293.58221064815</v>
      </c>
      <c r="B201" s="38" t="s">
        <v>808</v>
      </c>
      <c r="C201" s="38" t="s">
        <v>620</v>
      </c>
      <c r="D201" s="38" t="s">
        <v>46</v>
      </c>
      <c r="E201" s="38" t="s">
        <v>73</v>
      </c>
      <c r="F201" s="38" t="s">
        <v>621</v>
      </c>
      <c r="G201" s="38" t="s">
        <v>50</v>
      </c>
      <c r="H201" s="38" t="s">
        <v>643</v>
      </c>
      <c r="I201" s="38" t="s">
        <v>623</v>
      </c>
      <c r="J201" s="38" t="s">
        <v>24</v>
      </c>
      <c r="K201" s="38" t="s">
        <v>16</v>
      </c>
      <c r="L201" s="38" t="s">
        <v>24</v>
      </c>
      <c r="M201" s="38" t="s">
        <v>623</v>
      </c>
      <c r="N201" s="38" t="s">
        <v>24</v>
      </c>
      <c r="O201" s="38" t="s">
        <v>10</v>
      </c>
      <c r="P201" s="38" t="s">
        <v>11</v>
      </c>
      <c r="Q201" s="30" t="s">
        <v>809</v>
      </c>
    </row>
    <row r="202" spans="1:17" ht="13.5" thickBot="1" x14ac:dyDescent="0.25">
      <c r="A202" s="39">
        <v>45293.583113425928</v>
      </c>
      <c r="B202" s="38" t="s">
        <v>810</v>
      </c>
      <c r="C202" s="38" t="s">
        <v>620</v>
      </c>
      <c r="D202" s="38" t="s">
        <v>46</v>
      </c>
      <c r="E202" s="38" t="s">
        <v>97</v>
      </c>
      <c r="F202" s="38" t="s">
        <v>635</v>
      </c>
      <c r="G202" s="38" t="s">
        <v>50</v>
      </c>
      <c r="H202" s="38" t="s">
        <v>643</v>
      </c>
      <c r="I202" s="38" t="s">
        <v>623</v>
      </c>
      <c r="J202" s="38" t="s">
        <v>24</v>
      </c>
      <c r="K202" s="38" t="s">
        <v>10</v>
      </c>
      <c r="L202" s="38" t="s">
        <v>37</v>
      </c>
      <c r="M202" s="38" t="s">
        <v>623</v>
      </c>
      <c r="N202" s="38" t="s">
        <v>10</v>
      </c>
      <c r="O202" s="38" t="s">
        <v>10</v>
      </c>
      <c r="P202" s="38" t="s">
        <v>11</v>
      </c>
      <c r="Q202" s="30" t="s">
        <v>811</v>
      </c>
    </row>
    <row r="203" spans="1:17" ht="13.5" thickBot="1" x14ac:dyDescent="0.25">
      <c r="A203" s="39">
        <v>45293.584618055553</v>
      </c>
      <c r="B203" s="38" t="s">
        <v>812</v>
      </c>
      <c r="C203" s="38" t="s">
        <v>620</v>
      </c>
      <c r="D203" s="38" t="s">
        <v>46</v>
      </c>
      <c r="E203" s="38" t="s">
        <v>212</v>
      </c>
      <c r="F203" s="38" t="s">
        <v>635</v>
      </c>
      <c r="G203" s="38" t="s">
        <v>50</v>
      </c>
      <c r="H203" s="38" t="s">
        <v>643</v>
      </c>
      <c r="I203" s="38" t="s">
        <v>623</v>
      </c>
      <c r="J203" s="38" t="s">
        <v>24</v>
      </c>
      <c r="K203" s="38" t="s">
        <v>16</v>
      </c>
      <c r="L203" s="38" t="s">
        <v>37</v>
      </c>
      <c r="M203" s="38" t="s">
        <v>623</v>
      </c>
      <c r="N203" s="38" t="s">
        <v>24</v>
      </c>
      <c r="O203" s="38" t="s">
        <v>10</v>
      </c>
      <c r="P203" s="38" t="s">
        <v>11</v>
      </c>
      <c r="Q203" s="30" t="s">
        <v>813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242"/>
  <sheetViews>
    <sheetView workbookViewId="0">
      <pane ySplit="1" topLeftCell="A2" activePane="bottomLeft" state="frozen"/>
      <selection pane="bottomLeft" activeCell="L8" sqref="L8"/>
    </sheetView>
  </sheetViews>
  <sheetFormatPr defaultColWidth="12.5703125" defaultRowHeight="15.75" customHeight="1" x14ac:dyDescent="0.2"/>
  <cols>
    <col min="1" max="1" width="8.85546875" style="9" bestFit="1" customWidth="1"/>
    <col min="2" max="2" width="14.42578125" style="9" customWidth="1"/>
    <col min="3" max="3" width="24" style="9" customWidth="1"/>
    <col min="4" max="4" width="25.5703125" style="9" customWidth="1"/>
    <col min="5" max="11" width="19.5703125" style="9" customWidth="1"/>
    <col min="12" max="16" width="18.85546875" style="9" customWidth="1"/>
    <col min="17" max="16384" width="12.5703125" style="9"/>
  </cols>
  <sheetData>
    <row r="1" spans="1:16" s="32" customFormat="1" ht="16.5" thickBot="1" x14ac:dyDescent="0.25">
      <c r="A1" s="33" t="s">
        <v>299</v>
      </c>
      <c r="B1" s="33" t="s">
        <v>300</v>
      </c>
      <c r="C1" s="33" t="s">
        <v>301</v>
      </c>
      <c r="D1" s="33" t="s">
        <v>918</v>
      </c>
      <c r="E1" s="33" t="s">
        <v>814</v>
      </c>
      <c r="F1" s="33" t="s">
        <v>815</v>
      </c>
      <c r="G1" s="33" t="s">
        <v>816</v>
      </c>
      <c r="H1" s="33" t="s">
        <v>817</v>
      </c>
      <c r="I1" s="33" t="s">
        <v>818</v>
      </c>
      <c r="J1" s="33" t="s">
        <v>819</v>
      </c>
      <c r="K1" s="33" t="s">
        <v>820</v>
      </c>
      <c r="L1" s="40"/>
      <c r="M1" s="31"/>
      <c r="N1" s="31"/>
      <c r="O1" s="31"/>
      <c r="P1" s="31"/>
    </row>
    <row r="2" spans="1:16" ht="16.5" thickBot="1" x14ac:dyDescent="0.25">
      <c r="A2" s="35" t="s">
        <v>1</v>
      </c>
      <c r="B2" s="35" t="s">
        <v>2</v>
      </c>
      <c r="C2" s="35" t="s">
        <v>4</v>
      </c>
      <c r="D2" s="35" t="s">
        <v>5</v>
      </c>
      <c r="E2" s="35" t="s">
        <v>12</v>
      </c>
      <c r="F2" s="35" t="s">
        <v>12</v>
      </c>
      <c r="G2" s="35" t="s">
        <v>12</v>
      </c>
      <c r="H2" s="35" t="s">
        <v>12</v>
      </c>
      <c r="I2" s="35" t="s">
        <v>12</v>
      </c>
      <c r="J2" s="35" t="s">
        <v>12</v>
      </c>
      <c r="K2" s="35" t="s">
        <v>12</v>
      </c>
      <c r="L2" s="3"/>
    </row>
    <row r="3" spans="1:16" ht="16.5" thickBot="1" x14ac:dyDescent="0.3">
      <c r="A3" s="35" t="s">
        <v>1</v>
      </c>
      <c r="B3" s="34" t="s">
        <v>2</v>
      </c>
      <c r="C3" s="34" t="s">
        <v>8</v>
      </c>
      <c r="D3" s="34" t="s">
        <v>9</v>
      </c>
      <c r="E3" s="34" t="s">
        <v>10</v>
      </c>
      <c r="F3" s="34" t="s">
        <v>10</v>
      </c>
      <c r="G3" s="34" t="s">
        <v>11</v>
      </c>
      <c r="H3" s="34" t="s">
        <v>11</v>
      </c>
      <c r="I3" s="34" t="s">
        <v>11</v>
      </c>
      <c r="J3" s="34" t="s">
        <v>11</v>
      </c>
      <c r="K3" s="34" t="s">
        <v>12</v>
      </c>
      <c r="L3" s="3"/>
    </row>
    <row r="4" spans="1:16" ht="16.5" thickBot="1" x14ac:dyDescent="0.3">
      <c r="A4" s="35" t="s">
        <v>1</v>
      </c>
      <c r="B4" s="34" t="s">
        <v>14</v>
      </c>
      <c r="C4" s="34" t="s">
        <v>8</v>
      </c>
      <c r="D4" s="34" t="s">
        <v>9</v>
      </c>
      <c r="E4" s="34" t="s">
        <v>16</v>
      </c>
      <c r="F4" s="34" t="s">
        <v>16</v>
      </c>
      <c r="G4" s="34" t="s">
        <v>10</v>
      </c>
      <c r="H4" s="34" t="s">
        <v>10</v>
      </c>
      <c r="I4" s="34" t="s">
        <v>16</v>
      </c>
      <c r="J4" s="34" t="s">
        <v>16</v>
      </c>
      <c r="K4" s="34" t="s">
        <v>12</v>
      </c>
      <c r="L4" s="3"/>
    </row>
    <row r="5" spans="1:16" ht="16.5" thickBot="1" x14ac:dyDescent="0.3">
      <c r="A5" s="35" t="s">
        <v>1</v>
      </c>
      <c r="B5" s="34" t="s">
        <v>14</v>
      </c>
      <c r="C5" s="34" t="s">
        <v>8</v>
      </c>
      <c r="D5" s="34" t="s">
        <v>5</v>
      </c>
      <c r="E5" s="34" t="s">
        <v>10</v>
      </c>
      <c r="F5" s="34" t="s">
        <v>10</v>
      </c>
      <c r="G5" s="34" t="s">
        <v>16</v>
      </c>
      <c r="H5" s="34" t="s">
        <v>16</v>
      </c>
      <c r="I5" s="34" t="s">
        <v>16</v>
      </c>
      <c r="J5" s="34" t="s">
        <v>16</v>
      </c>
      <c r="K5" s="34" t="s">
        <v>12</v>
      </c>
      <c r="L5" s="3"/>
    </row>
    <row r="6" spans="1:16" ht="16.5" thickBot="1" x14ac:dyDescent="0.3">
      <c r="A6" s="35" t="s">
        <v>1</v>
      </c>
      <c r="B6" s="34" t="s">
        <v>14</v>
      </c>
      <c r="C6" s="34" t="s">
        <v>8</v>
      </c>
      <c r="D6" s="34" t="s">
        <v>5</v>
      </c>
      <c r="E6" s="34" t="s">
        <v>10</v>
      </c>
      <c r="F6" s="34" t="s">
        <v>10</v>
      </c>
      <c r="G6" s="34" t="s">
        <v>16</v>
      </c>
      <c r="H6" s="34" t="s">
        <v>11</v>
      </c>
      <c r="I6" s="34" t="s">
        <v>11</v>
      </c>
      <c r="J6" s="34" t="s">
        <v>11</v>
      </c>
      <c r="K6" s="34" t="s">
        <v>12</v>
      </c>
      <c r="L6" s="3"/>
    </row>
    <row r="7" spans="1:16" ht="16.5" thickBot="1" x14ac:dyDescent="0.3">
      <c r="A7" s="35" t="s">
        <v>21</v>
      </c>
      <c r="B7" s="34" t="s">
        <v>14</v>
      </c>
      <c r="C7" s="34" t="s">
        <v>8</v>
      </c>
      <c r="D7" s="34" t="s">
        <v>23</v>
      </c>
      <c r="E7" s="34" t="s">
        <v>24</v>
      </c>
      <c r="F7" s="34" t="s">
        <v>16</v>
      </c>
      <c r="G7" s="34" t="s">
        <v>11</v>
      </c>
      <c r="H7" s="34" t="s">
        <v>16</v>
      </c>
      <c r="I7" s="34" t="s">
        <v>12</v>
      </c>
      <c r="J7" s="34" t="s">
        <v>16</v>
      </c>
      <c r="K7" s="34" t="s">
        <v>12</v>
      </c>
      <c r="L7" s="3"/>
    </row>
    <row r="8" spans="1:16" ht="16.5" thickBot="1" x14ac:dyDescent="0.3">
      <c r="A8" s="35" t="s">
        <v>1</v>
      </c>
      <c r="B8" s="34" t="s">
        <v>14</v>
      </c>
      <c r="C8" s="34" t="s">
        <v>4</v>
      </c>
      <c r="D8" s="34" t="s">
        <v>23</v>
      </c>
      <c r="E8" s="34" t="s">
        <v>24</v>
      </c>
      <c r="F8" s="34" t="s">
        <v>12</v>
      </c>
      <c r="G8" s="34" t="s">
        <v>12</v>
      </c>
      <c r="H8" s="34" t="s">
        <v>12</v>
      </c>
      <c r="I8" s="34" t="s">
        <v>12</v>
      </c>
      <c r="J8" s="34" t="s">
        <v>12</v>
      </c>
      <c r="K8" s="34" t="s">
        <v>12</v>
      </c>
      <c r="L8" s="3"/>
    </row>
    <row r="9" spans="1:16" ht="16.5" thickBot="1" x14ac:dyDescent="0.3">
      <c r="A9" s="35" t="s">
        <v>21</v>
      </c>
      <c r="B9" s="34" t="s">
        <v>14</v>
      </c>
      <c r="C9" s="34" t="s">
        <v>8</v>
      </c>
      <c r="D9" s="34" t="s">
        <v>23</v>
      </c>
      <c r="E9" s="34" t="s">
        <v>12</v>
      </c>
      <c r="F9" s="34" t="s">
        <v>12</v>
      </c>
      <c r="G9" s="34" t="s">
        <v>16</v>
      </c>
      <c r="H9" s="34" t="s">
        <v>10</v>
      </c>
      <c r="I9" s="34" t="s">
        <v>11</v>
      </c>
      <c r="J9" s="34" t="s">
        <v>11</v>
      </c>
      <c r="K9" s="34" t="s">
        <v>12</v>
      </c>
      <c r="L9" s="3"/>
    </row>
    <row r="10" spans="1:16" ht="16.5" thickBot="1" x14ac:dyDescent="0.3">
      <c r="A10" s="35" t="s">
        <v>21</v>
      </c>
      <c r="B10" s="34" t="s">
        <v>2</v>
      </c>
      <c r="C10" s="34" t="s">
        <v>8</v>
      </c>
      <c r="D10" s="34" t="s">
        <v>23</v>
      </c>
      <c r="E10" s="34" t="s">
        <v>12</v>
      </c>
      <c r="F10" s="34" t="s">
        <v>16</v>
      </c>
      <c r="G10" s="34" t="s">
        <v>16</v>
      </c>
      <c r="H10" s="34" t="s">
        <v>16</v>
      </c>
      <c r="I10" s="34" t="s">
        <v>11</v>
      </c>
      <c r="J10" s="34" t="s">
        <v>16</v>
      </c>
      <c r="K10" s="34" t="s">
        <v>24</v>
      </c>
      <c r="L10" s="3"/>
    </row>
    <row r="11" spans="1:16" ht="16.5" thickBot="1" x14ac:dyDescent="0.3">
      <c r="A11" s="35" t="s">
        <v>21</v>
      </c>
      <c r="B11" s="34" t="s">
        <v>14</v>
      </c>
      <c r="C11" s="34" t="s">
        <v>8</v>
      </c>
      <c r="D11" s="34" t="s">
        <v>23</v>
      </c>
      <c r="E11" s="34" t="s">
        <v>16</v>
      </c>
      <c r="F11" s="34" t="s">
        <v>11</v>
      </c>
      <c r="G11" s="34" t="s">
        <v>16</v>
      </c>
      <c r="H11" s="34" t="s">
        <v>11</v>
      </c>
      <c r="I11" s="34" t="s">
        <v>12</v>
      </c>
      <c r="J11" s="34" t="s">
        <v>12</v>
      </c>
      <c r="K11" s="34" t="s">
        <v>16</v>
      </c>
      <c r="L11" s="3"/>
    </row>
    <row r="12" spans="1:16" ht="16.5" thickBot="1" x14ac:dyDescent="0.3">
      <c r="A12" s="35" t="s">
        <v>21</v>
      </c>
      <c r="B12" s="34" t="s">
        <v>34</v>
      </c>
      <c r="C12" s="34" t="s">
        <v>8</v>
      </c>
      <c r="D12" s="34" t="s">
        <v>5</v>
      </c>
      <c r="E12" s="34" t="s">
        <v>12</v>
      </c>
      <c r="F12" s="34" t="s">
        <v>12</v>
      </c>
      <c r="G12" s="34" t="s">
        <v>12</v>
      </c>
      <c r="H12" s="34" t="s">
        <v>12</v>
      </c>
      <c r="I12" s="34" t="s">
        <v>12</v>
      </c>
      <c r="J12" s="34" t="s">
        <v>12</v>
      </c>
      <c r="K12" s="34" t="s">
        <v>12</v>
      </c>
      <c r="L12" s="3"/>
    </row>
    <row r="13" spans="1:16" ht="16.5" thickBot="1" x14ac:dyDescent="0.3">
      <c r="A13" s="35" t="s">
        <v>21</v>
      </c>
      <c r="B13" s="34" t="s">
        <v>14</v>
      </c>
      <c r="C13" s="34" t="s">
        <v>8</v>
      </c>
      <c r="D13" s="34" t="s">
        <v>23</v>
      </c>
      <c r="E13" s="34" t="s">
        <v>11</v>
      </c>
      <c r="F13" s="34" t="s">
        <v>11</v>
      </c>
      <c r="G13" s="34" t="s">
        <v>37</v>
      </c>
      <c r="H13" s="34" t="s">
        <v>24</v>
      </c>
      <c r="I13" s="34" t="s">
        <v>16</v>
      </c>
      <c r="J13" s="34" t="s">
        <v>10</v>
      </c>
      <c r="K13" s="34" t="s">
        <v>10</v>
      </c>
      <c r="L13" s="3"/>
    </row>
    <row r="14" spans="1:16" ht="16.5" thickBot="1" x14ac:dyDescent="0.3">
      <c r="A14" s="35" t="s">
        <v>21</v>
      </c>
      <c r="B14" s="34" t="s">
        <v>14</v>
      </c>
      <c r="C14" s="34" t="s">
        <v>8</v>
      </c>
      <c r="D14" s="34" t="s">
        <v>23</v>
      </c>
      <c r="E14" s="34" t="s">
        <v>12</v>
      </c>
      <c r="F14" s="34" t="s">
        <v>37</v>
      </c>
      <c r="G14" s="34" t="s">
        <v>11</v>
      </c>
      <c r="H14" s="34" t="s">
        <v>10</v>
      </c>
      <c r="I14" s="34" t="s">
        <v>12</v>
      </c>
      <c r="J14" s="34" t="s">
        <v>12</v>
      </c>
      <c r="K14" s="34" t="s">
        <v>12</v>
      </c>
      <c r="L14" s="3"/>
    </row>
    <row r="15" spans="1:16" ht="16.5" thickBot="1" x14ac:dyDescent="0.3">
      <c r="A15" s="35" t="s">
        <v>1</v>
      </c>
      <c r="B15" s="34" t="s">
        <v>14</v>
      </c>
      <c r="C15" s="34" t="s">
        <v>8</v>
      </c>
      <c r="D15" s="34" t="s">
        <v>23</v>
      </c>
      <c r="E15" s="34" t="s">
        <v>37</v>
      </c>
      <c r="F15" s="34" t="s">
        <v>24</v>
      </c>
      <c r="G15" s="34" t="s">
        <v>10</v>
      </c>
      <c r="H15" s="34" t="s">
        <v>16</v>
      </c>
      <c r="I15" s="34" t="s">
        <v>10</v>
      </c>
      <c r="J15" s="34" t="s">
        <v>16</v>
      </c>
      <c r="K15" s="34" t="s">
        <v>10</v>
      </c>
      <c r="L15" s="3"/>
    </row>
    <row r="16" spans="1:16" ht="16.5" thickBot="1" x14ac:dyDescent="0.3">
      <c r="A16" s="35" t="s">
        <v>21</v>
      </c>
      <c r="B16" s="34" t="s">
        <v>14</v>
      </c>
      <c r="C16" s="34" t="s">
        <v>8</v>
      </c>
      <c r="D16" s="34" t="s">
        <v>23</v>
      </c>
      <c r="E16" s="34" t="s">
        <v>10</v>
      </c>
      <c r="F16" s="34" t="s">
        <v>10</v>
      </c>
      <c r="G16" s="34" t="s">
        <v>16</v>
      </c>
      <c r="H16" s="34" t="s">
        <v>10</v>
      </c>
      <c r="I16" s="34" t="s">
        <v>11</v>
      </c>
      <c r="J16" s="34" t="s">
        <v>11</v>
      </c>
      <c r="K16" s="34" t="s">
        <v>10</v>
      </c>
      <c r="L16" s="3"/>
    </row>
    <row r="17" spans="1:12" ht="16.5" thickBot="1" x14ac:dyDescent="0.3">
      <c r="A17" s="35" t="s">
        <v>21</v>
      </c>
      <c r="B17" s="34" t="s">
        <v>46</v>
      </c>
      <c r="C17" s="34" t="s">
        <v>47</v>
      </c>
      <c r="D17" s="34" t="s">
        <v>9</v>
      </c>
      <c r="E17" s="34" t="s">
        <v>16</v>
      </c>
      <c r="F17" s="34" t="s">
        <v>16</v>
      </c>
      <c r="G17" s="34" t="s">
        <v>11</v>
      </c>
      <c r="H17" s="34" t="s">
        <v>11</v>
      </c>
      <c r="I17" s="34" t="s">
        <v>12</v>
      </c>
      <c r="J17" s="34" t="s">
        <v>12</v>
      </c>
      <c r="K17" s="34" t="s">
        <v>11</v>
      </c>
      <c r="L17" s="3"/>
    </row>
    <row r="18" spans="1:12" ht="16.5" thickBot="1" x14ac:dyDescent="0.3">
      <c r="A18" s="35" t="s">
        <v>1</v>
      </c>
      <c r="B18" s="34" t="s">
        <v>46</v>
      </c>
      <c r="C18" s="34" t="s">
        <v>4</v>
      </c>
      <c r="D18" s="34" t="s">
        <v>50</v>
      </c>
      <c r="E18" s="34" t="s">
        <v>16</v>
      </c>
      <c r="F18" s="34" t="s">
        <v>10</v>
      </c>
      <c r="G18" s="34" t="s">
        <v>16</v>
      </c>
      <c r="H18" s="34" t="s">
        <v>16</v>
      </c>
      <c r="I18" s="34" t="s">
        <v>11</v>
      </c>
      <c r="J18" s="34" t="s">
        <v>11</v>
      </c>
      <c r="K18" s="34" t="s">
        <v>11</v>
      </c>
      <c r="L18" s="3"/>
    </row>
    <row r="19" spans="1:12" ht="16.5" thickBot="1" x14ac:dyDescent="0.3">
      <c r="A19" s="35" t="s">
        <v>1</v>
      </c>
      <c r="B19" s="34" t="s">
        <v>14</v>
      </c>
      <c r="C19" s="34" t="s">
        <v>47</v>
      </c>
      <c r="D19" s="34" t="s">
        <v>9</v>
      </c>
      <c r="E19" s="34" t="s">
        <v>16</v>
      </c>
      <c r="F19" s="34" t="s">
        <v>16</v>
      </c>
      <c r="G19" s="34" t="s">
        <v>12</v>
      </c>
      <c r="H19" s="34" t="s">
        <v>12</v>
      </c>
      <c r="I19" s="34" t="s">
        <v>12</v>
      </c>
      <c r="J19" s="34" t="s">
        <v>12</v>
      </c>
      <c r="K19" s="34" t="s">
        <v>12</v>
      </c>
      <c r="L19" s="3"/>
    </row>
    <row r="20" spans="1:12" ht="16.5" thickBot="1" x14ac:dyDescent="0.3">
      <c r="A20" s="35" t="s">
        <v>21</v>
      </c>
      <c r="B20" s="34" t="s">
        <v>14</v>
      </c>
      <c r="C20" s="34" t="s">
        <v>57</v>
      </c>
      <c r="D20" s="34" t="s">
        <v>9</v>
      </c>
      <c r="E20" s="34" t="s">
        <v>11</v>
      </c>
      <c r="F20" s="34" t="s">
        <v>11</v>
      </c>
      <c r="G20" s="34" t="s">
        <v>11</v>
      </c>
      <c r="H20" s="34" t="s">
        <v>11</v>
      </c>
      <c r="I20" s="34" t="s">
        <v>11</v>
      </c>
      <c r="J20" s="34" t="s">
        <v>11</v>
      </c>
      <c r="K20" s="34" t="s">
        <v>11</v>
      </c>
      <c r="L20" s="3"/>
    </row>
    <row r="21" spans="1:12" ht="16.5" thickBot="1" x14ac:dyDescent="0.3">
      <c r="A21" s="35" t="s">
        <v>1</v>
      </c>
      <c r="B21" s="34" t="s">
        <v>14</v>
      </c>
      <c r="C21" s="34" t="s">
        <v>8</v>
      </c>
      <c r="D21" s="34" t="s">
        <v>23</v>
      </c>
      <c r="E21" s="34" t="s">
        <v>37</v>
      </c>
      <c r="F21" s="34" t="s">
        <v>12</v>
      </c>
      <c r="G21" s="34" t="s">
        <v>11</v>
      </c>
      <c r="H21" s="34" t="s">
        <v>12</v>
      </c>
      <c r="I21" s="34" t="s">
        <v>12</v>
      </c>
      <c r="J21" s="34" t="s">
        <v>12</v>
      </c>
      <c r="K21" s="34" t="s">
        <v>16</v>
      </c>
      <c r="L21" s="3"/>
    </row>
    <row r="22" spans="1:12" ht="16.5" thickBot="1" x14ac:dyDescent="0.3">
      <c r="A22" s="35" t="s">
        <v>21</v>
      </c>
      <c r="B22" s="34" t="s">
        <v>14</v>
      </c>
      <c r="C22" s="34" t="s">
        <v>8</v>
      </c>
      <c r="D22" s="34" t="s">
        <v>23</v>
      </c>
      <c r="E22" s="34" t="s">
        <v>12</v>
      </c>
      <c r="F22" s="34" t="s">
        <v>12</v>
      </c>
      <c r="G22" s="34" t="s">
        <v>12</v>
      </c>
      <c r="H22" s="34" t="s">
        <v>12</v>
      </c>
      <c r="I22" s="34" t="s">
        <v>12</v>
      </c>
      <c r="J22" s="34" t="s">
        <v>12</v>
      </c>
      <c r="K22" s="34" t="s">
        <v>12</v>
      </c>
      <c r="L22" s="3"/>
    </row>
    <row r="23" spans="1:12" ht="16.5" thickBot="1" x14ac:dyDescent="0.3">
      <c r="A23" s="35" t="s">
        <v>21</v>
      </c>
      <c r="B23" s="34" t="s">
        <v>14</v>
      </c>
      <c r="C23" s="34" t="s">
        <v>8</v>
      </c>
      <c r="D23" s="34" t="s">
        <v>23</v>
      </c>
      <c r="E23" s="34" t="s">
        <v>11</v>
      </c>
      <c r="F23" s="34" t="s">
        <v>11</v>
      </c>
      <c r="G23" s="34" t="s">
        <v>11</v>
      </c>
      <c r="H23" s="34" t="s">
        <v>11</v>
      </c>
      <c r="I23" s="34" t="s">
        <v>11</v>
      </c>
      <c r="J23" s="34" t="s">
        <v>11</v>
      </c>
      <c r="K23" s="34" t="s">
        <v>11</v>
      </c>
      <c r="L23" s="3"/>
    </row>
    <row r="24" spans="1:12" ht="16.5" thickBot="1" x14ac:dyDescent="0.3">
      <c r="A24" s="35" t="s">
        <v>21</v>
      </c>
      <c r="B24" s="34" t="s">
        <v>14</v>
      </c>
      <c r="C24" s="34" t="s">
        <v>8</v>
      </c>
      <c r="D24" s="34" t="s">
        <v>23</v>
      </c>
      <c r="E24" s="34" t="s">
        <v>10</v>
      </c>
      <c r="F24" s="34" t="s">
        <v>24</v>
      </c>
      <c r="G24" s="34" t="s">
        <v>10</v>
      </c>
      <c r="H24" s="34" t="s">
        <v>16</v>
      </c>
      <c r="I24" s="34" t="s">
        <v>12</v>
      </c>
      <c r="J24" s="34" t="s">
        <v>10</v>
      </c>
      <c r="K24" s="34" t="s">
        <v>12</v>
      </c>
      <c r="L24" s="3"/>
    </row>
    <row r="25" spans="1:12" ht="16.5" thickBot="1" x14ac:dyDescent="0.3">
      <c r="A25" s="35" t="s">
        <v>21</v>
      </c>
      <c r="B25" s="34" t="s">
        <v>14</v>
      </c>
      <c r="C25" s="34" t="s">
        <v>8</v>
      </c>
      <c r="D25" s="34" t="s">
        <v>23</v>
      </c>
      <c r="E25" s="34" t="s">
        <v>11</v>
      </c>
      <c r="F25" s="34" t="s">
        <v>10</v>
      </c>
      <c r="G25" s="34" t="s">
        <v>10</v>
      </c>
      <c r="H25" s="34" t="s">
        <v>12</v>
      </c>
      <c r="I25" s="34" t="s">
        <v>11</v>
      </c>
      <c r="J25" s="34" t="s">
        <v>11</v>
      </c>
      <c r="K25" s="34" t="s">
        <v>12</v>
      </c>
      <c r="L25" s="3"/>
    </row>
    <row r="26" spans="1:12" ht="16.5" thickBot="1" x14ac:dyDescent="0.3">
      <c r="A26" s="35" t="s">
        <v>21</v>
      </c>
      <c r="B26" s="34" t="s">
        <v>14</v>
      </c>
      <c r="C26" s="34" t="s">
        <v>8</v>
      </c>
      <c r="D26" s="34" t="s">
        <v>23</v>
      </c>
      <c r="E26" s="34" t="s">
        <v>12</v>
      </c>
      <c r="F26" s="34" t="s">
        <v>10</v>
      </c>
      <c r="G26" s="34" t="s">
        <v>16</v>
      </c>
      <c r="H26" s="34" t="s">
        <v>16</v>
      </c>
      <c r="I26" s="34" t="s">
        <v>12</v>
      </c>
      <c r="J26" s="34" t="s">
        <v>12</v>
      </c>
      <c r="K26" s="34" t="s">
        <v>12</v>
      </c>
      <c r="L26" s="3"/>
    </row>
    <row r="27" spans="1:12" ht="16.5" thickBot="1" x14ac:dyDescent="0.3">
      <c r="A27" s="35" t="s">
        <v>21</v>
      </c>
      <c r="B27" s="34" t="s">
        <v>14</v>
      </c>
      <c r="C27" s="34" t="s">
        <v>4</v>
      </c>
      <c r="D27" s="34" t="s">
        <v>9</v>
      </c>
      <c r="E27" s="34" t="s">
        <v>11</v>
      </c>
      <c r="F27" s="34" t="s">
        <v>10</v>
      </c>
      <c r="G27" s="34" t="s">
        <v>11</v>
      </c>
      <c r="H27" s="34" t="s">
        <v>10</v>
      </c>
      <c r="I27" s="34" t="s">
        <v>12</v>
      </c>
      <c r="J27" s="34" t="s">
        <v>12</v>
      </c>
      <c r="K27" s="34" t="s">
        <v>12</v>
      </c>
      <c r="L27" s="3"/>
    </row>
    <row r="28" spans="1:12" ht="16.5" thickBot="1" x14ac:dyDescent="0.3">
      <c r="A28" s="35" t="s">
        <v>21</v>
      </c>
      <c r="B28" s="34" t="s">
        <v>14</v>
      </c>
      <c r="C28" s="34" t="s">
        <v>8</v>
      </c>
      <c r="D28" s="34" t="s">
        <v>23</v>
      </c>
      <c r="E28" s="34" t="s">
        <v>10</v>
      </c>
      <c r="F28" s="34" t="s">
        <v>16</v>
      </c>
      <c r="G28" s="34" t="s">
        <v>11</v>
      </c>
      <c r="H28" s="34" t="s">
        <v>16</v>
      </c>
      <c r="I28" s="34" t="s">
        <v>12</v>
      </c>
      <c r="J28" s="34" t="s">
        <v>12</v>
      </c>
      <c r="K28" s="34" t="s">
        <v>12</v>
      </c>
      <c r="L28" s="3"/>
    </row>
    <row r="29" spans="1:12" ht="16.5" thickBot="1" x14ac:dyDescent="0.3">
      <c r="A29" s="35" t="s">
        <v>21</v>
      </c>
      <c r="B29" s="34" t="s">
        <v>14</v>
      </c>
      <c r="C29" s="34" t="s">
        <v>4</v>
      </c>
      <c r="D29" s="34" t="s">
        <v>9</v>
      </c>
      <c r="E29" s="34" t="s">
        <v>16</v>
      </c>
      <c r="F29" s="34" t="s">
        <v>16</v>
      </c>
      <c r="G29" s="34" t="s">
        <v>11</v>
      </c>
      <c r="H29" s="34" t="s">
        <v>16</v>
      </c>
      <c r="I29" s="34" t="s">
        <v>16</v>
      </c>
      <c r="J29" s="34" t="s">
        <v>11</v>
      </c>
      <c r="K29" s="34" t="s">
        <v>12</v>
      </c>
      <c r="L29" s="3"/>
    </row>
    <row r="30" spans="1:12" ht="16.5" thickBot="1" x14ac:dyDescent="0.3">
      <c r="A30" s="35" t="s">
        <v>21</v>
      </c>
      <c r="B30" s="34" t="s">
        <v>14</v>
      </c>
      <c r="C30" s="34" t="s">
        <v>57</v>
      </c>
      <c r="D30" s="34" t="s">
        <v>50</v>
      </c>
      <c r="E30" s="34" t="s">
        <v>16</v>
      </c>
      <c r="F30" s="34" t="s">
        <v>16</v>
      </c>
      <c r="G30" s="34" t="s">
        <v>11</v>
      </c>
      <c r="H30" s="34" t="s">
        <v>24</v>
      </c>
      <c r="I30" s="34" t="s">
        <v>24</v>
      </c>
      <c r="J30" s="34" t="s">
        <v>24</v>
      </c>
      <c r="K30" s="34" t="s">
        <v>24</v>
      </c>
      <c r="L30" s="3"/>
    </row>
    <row r="31" spans="1:12" ht="16.5" thickBot="1" x14ac:dyDescent="0.3">
      <c r="A31" s="35" t="s">
        <v>1</v>
      </c>
      <c r="B31" s="34" t="s">
        <v>2</v>
      </c>
      <c r="C31" s="34" t="s">
        <v>57</v>
      </c>
      <c r="D31" s="34" t="s">
        <v>79</v>
      </c>
      <c r="E31" s="34" t="s">
        <v>12</v>
      </c>
      <c r="F31" s="34" t="s">
        <v>12</v>
      </c>
      <c r="G31" s="34" t="s">
        <v>12</v>
      </c>
      <c r="H31" s="34" t="s">
        <v>12</v>
      </c>
      <c r="I31" s="34" t="s">
        <v>12</v>
      </c>
      <c r="J31" s="34" t="s">
        <v>12</v>
      </c>
      <c r="K31" s="34" t="s">
        <v>12</v>
      </c>
      <c r="L31" s="3"/>
    </row>
    <row r="32" spans="1:12" ht="16.5" thickBot="1" x14ac:dyDescent="0.3">
      <c r="A32" s="35" t="s">
        <v>1</v>
      </c>
      <c r="B32" s="34" t="s">
        <v>14</v>
      </c>
      <c r="C32" s="34" t="s">
        <v>8</v>
      </c>
      <c r="D32" s="34" t="s">
        <v>79</v>
      </c>
      <c r="E32" s="34" t="s">
        <v>37</v>
      </c>
      <c r="F32" s="34" t="s">
        <v>37</v>
      </c>
      <c r="G32" s="34" t="s">
        <v>37</v>
      </c>
      <c r="H32" s="34" t="s">
        <v>37</v>
      </c>
      <c r="I32" s="34" t="s">
        <v>37</v>
      </c>
      <c r="J32" s="34" t="s">
        <v>37</v>
      </c>
      <c r="K32" s="34" t="s">
        <v>37</v>
      </c>
      <c r="L32" s="3"/>
    </row>
    <row r="33" spans="1:12" ht="16.5" thickBot="1" x14ac:dyDescent="0.3">
      <c r="A33" s="35" t="s">
        <v>1</v>
      </c>
      <c r="B33" s="34" t="s">
        <v>14</v>
      </c>
      <c r="C33" s="34" t="s">
        <v>84</v>
      </c>
      <c r="D33" s="34" t="s">
        <v>50</v>
      </c>
      <c r="E33" s="34" t="s">
        <v>11</v>
      </c>
      <c r="F33" s="34" t="s">
        <v>24</v>
      </c>
      <c r="G33" s="34" t="s">
        <v>37</v>
      </c>
      <c r="H33" s="34" t="s">
        <v>24</v>
      </c>
      <c r="I33" s="34" t="s">
        <v>24</v>
      </c>
      <c r="J33" s="34" t="s">
        <v>37</v>
      </c>
      <c r="K33" s="34" t="s">
        <v>11</v>
      </c>
      <c r="L33" s="3"/>
    </row>
    <row r="34" spans="1:12" ht="16.5" thickBot="1" x14ac:dyDescent="0.3">
      <c r="A34" s="35" t="s">
        <v>1</v>
      </c>
      <c r="B34" s="34" t="s">
        <v>14</v>
      </c>
      <c r="C34" s="34" t="s">
        <v>4</v>
      </c>
      <c r="D34" s="34" t="s">
        <v>79</v>
      </c>
      <c r="E34" s="34" t="s">
        <v>24</v>
      </c>
      <c r="F34" s="34" t="s">
        <v>24</v>
      </c>
      <c r="G34" s="34" t="s">
        <v>24</v>
      </c>
      <c r="H34" s="34" t="s">
        <v>24</v>
      </c>
      <c r="I34" s="34" t="s">
        <v>10</v>
      </c>
      <c r="J34" s="34" t="s">
        <v>10</v>
      </c>
      <c r="K34" s="34" t="s">
        <v>24</v>
      </c>
      <c r="L34" s="3"/>
    </row>
    <row r="35" spans="1:12" ht="16.5" thickBot="1" x14ac:dyDescent="0.3">
      <c r="A35" s="35" t="s">
        <v>1</v>
      </c>
      <c r="B35" s="34" t="s">
        <v>14</v>
      </c>
      <c r="C35" s="34" t="s">
        <v>8</v>
      </c>
      <c r="D35" s="34" t="s">
        <v>23</v>
      </c>
      <c r="E35" s="34" t="s">
        <v>10</v>
      </c>
      <c r="F35" s="34" t="s">
        <v>16</v>
      </c>
      <c r="G35" s="34" t="s">
        <v>16</v>
      </c>
      <c r="H35" s="34" t="s">
        <v>11</v>
      </c>
      <c r="I35" s="34" t="s">
        <v>11</v>
      </c>
      <c r="J35" s="34" t="s">
        <v>16</v>
      </c>
      <c r="K35" s="34" t="s">
        <v>11</v>
      </c>
      <c r="L35" s="3"/>
    </row>
    <row r="36" spans="1:12" ht="16.5" thickBot="1" x14ac:dyDescent="0.3">
      <c r="A36" s="35" t="s">
        <v>1</v>
      </c>
      <c r="B36" s="34" t="s">
        <v>2</v>
      </c>
      <c r="C36" s="34" t="s">
        <v>4</v>
      </c>
      <c r="D36" s="34" t="s">
        <v>9</v>
      </c>
      <c r="E36" s="34" t="s">
        <v>11</v>
      </c>
      <c r="F36" s="34" t="s">
        <v>12</v>
      </c>
      <c r="G36" s="34" t="s">
        <v>11</v>
      </c>
      <c r="H36" s="34" t="s">
        <v>10</v>
      </c>
      <c r="I36" s="34" t="s">
        <v>11</v>
      </c>
      <c r="J36" s="34" t="s">
        <v>16</v>
      </c>
      <c r="K36" s="34" t="s">
        <v>11</v>
      </c>
      <c r="L36" s="3"/>
    </row>
    <row r="37" spans="1:12" ht="16.5" thickBot="1" x14ac:dyDescent="0.3">
      <c r="A37" s="35" t="s">
        <v>21</v>
      </c>
      <c r="B37" s="34" t="s">
        <v>46</v>
      </c>
      <c r="C37" s="34" t="s">
        <v>57</v>
      </c>
      <c r="D37" s="34" t="s">
        <v>50</v>
      </c>
      <c r="E37" s="34" t="s">
        <v>11</v>
      </c>
      <c r="F37" s="34" t="s">
        <v>24</v>
      </c>
      <c r="G37" s="34" t="s">
        <v>16</v>
      </c>
      <c r="H37" s="34" t="s">
        <v>10</v>
      </c>
      <c r="I37" s="34" t="s">
        <v>11</v>
      </c>
      <c r="J37" s="34" t="s">
        <v>16</v>
      </c>
      <c r="K37" s="34" t="s">
        <v>16</v>
      </c>
      <c r="L37" s="3"/>
    </row>
    <row r="38" spans="1:12" ht="16.5" thickBot="1" x14ac:dyDescent="0.3">
      <c r="A38" s="35" t="s">
        <v>21</v>
      </c>
      <c r="B38" s="34" t="s">
        <v>14</v>
      </c>
      <c r="C38" s="34" t="s">
        <v>8</v>
      </c>
      <c r="D38" s="34" t="s">
        <v>23</v>
      </c>
      <c r="E38" s="34" t="s">
        <v>37</v>
      </c>
      <c r="F38" s="34" t="s">
        <v>16</v>
      </c>
      <c r="G38" s="34" t="s">
        <v>12</v>
      </c>
      <c r="H38" s="34" t="s">
        <v>16</v>
      </c>
      <c r="I38" s="34" t="s">
        <v>12</v>
      </c>
      <c r="J38" s="34" t="s">
        <v>11</v>
      </c>
      <c r="K38" s="34" t="s">
        <v>11</v>
      </c>
      <c r="L38" s="3"/>
    </row>
    <row r="39" spans="1:12" ht="16.5" thickBot="1" x14ac:dyDescent="0.3">
      <c r="A39" s="35" t="s">
        <v>1</v>
      </c>
      <c r="B39" s="34" t="s">
        <v>14</v>
      </c>
      <c r="C39" s="34" t="s">
        <v>8</v>
      </c>
      <c r="D39" s="34" t="s">
        <v>23</v>
      </c>
      <c r="E39" s="34" t="s">
        <v>11</v>
      </c>
      <c r="F39" s="34" t="s">
        <v>16</v>
      </c>
      <c r="G39" s="34" t="s">
        <v>12</v>
      </c>
      <c r="H39" s="34" t="s">
        <v>12</v>
      </c>
      <c r="I39" s="34" t="s">
        <v>12</v>
      </c>
      <c r="J39" s="34" t="s">
        <v>12</v>
      </c>
      <c r="K39" s="34" t="s">
        <v>37</v>
      </c>
      <c r="L39" s="3"/>
    </row>
    <row r="40" spans="1:12" ht="16.5" thickBot="1" x14ac:dyDescent="0.3">
      <c r="A40" s="35" t="s">
        <v>21</v>
      </c>
      <c r="B40" s="34" t="s">
        <v>46</v>
      </c>
      <c r="C40" s="34" t="s">
        <v>4</v>
      </c>
      <c r="D40" s="34" t="s">
        <v>50</v>
      </c>
      <c r="E40" s="34" t="s">
        <v>16</v>
      </c>
      <c r="F40" s="34" t="s">
        <v>10</v>
      </c>
      <c r="G40" s="34" t="s">
        <v>11</v>
      </c>
      <c r="H40" s="34" t="s">
        <v>10</v>
      </c>
      <c r="I40" s="34" t="s">
        <v>12</v>
      </c>
      <c r="J40" s="34" t="s">
        <v>12</v>
      </c>
      <c r="K40" s="34" t="s">
        <v>12</v>
      </c>
      <c r="L40" s="3"/>
    </row>
    <row r="41" spans="1:12" ht="16.5" thickBot="1" x14ac:dyDescent="0.3">
      <c r="A41" s="35" t="s">
        <v>1</v>
      </c>
      <c r="B41" s="34" t="s">
        <v>14</v>
      </c>
      <c r="C41" s="34" t="s">
        <v>8</v>
      </c>
      <c r="D41" s="34" t="s">
        <v>9</v>
      </c>
      <c r="E41" s="34" t="s">
        <v>12</v>
      </c>
      <c r="F41" s="34" t="s">
        <v>16</v>
      </c>
      <c r="G41" s="34" t="s">
        <v>16</v>
      </c>
      <c r="H41" s="34" t="s">
        <v>11</v>
      </c>
      <c r="I41" s="34" t="s">
        <v>12</v>
      </c>
      <c r="J41" s="34" t="s">
        <v>16</v>
      </c>
      <c r="K41" s="34" t="s">
        <v>12</v>
      </c>
      <c r="L41" s="3"/>
    </row>
    <row r="42" spans="1:12" ht="16.5" thickBot="1" x14ac:dyDescent="0.3">
      <c r="A42" s="35" t="s">
        <v>21</v>
      </c>
      <c r="B42" s="34" t="s">
        <v>14</v>
      </c>
      <c r="C42" s="34" t="s">
        <v>8</v>
      </c>
      <c r="D42" s="34" t="s">
        <v>23</v>
      </c>
      <c r="E42" s="34" t="s">
        <v>10</v>
      </c>
      <c r="F42" s="34" t="s">
        <v>16</v>
      </c>
      <c r="G42" s="34" t="s">
        <v>11</v>
      </c>
      <c r="H42" s="34" t="s">
        <v>16</v>
      </c>
      <c r="I42" s="34" t="s">
        <v>12</v>
      </c>
      <c r="J42" s="34" t="s">
        <v>11</v>
      </c>
      <c r="K42" s="34" t="s">
        <v>12</v>
      </c>
      <c r="L42" s="3"/>
    </row>
    <row r="43" spans="1:12" ht="16.5" thickBot="1" x14ac:dyDescent="0.3">
      <c r="A43" s="35" t="s">
        <v>1</v>
      </c>
      <c r="B43" s="34" t="s">
        <v>14</v>
      </c>
      <c r="C43" s="34" t="s">
        <v>8</v>
      </c>
      <c r="D43" s="34" t="s">
        <v>23</v>
      </c>
      <c r="E43" s="34" t="s">
        <v>10</v>
      </c>
      <c r="F43" s="34" t="s">
        <v>11</v>
      </c>
      <c r="G43" s="34" t="s">
        <v>16</v>
      </c>
      <c r="H43" s="34" t="s">
        <v>11</v>
      </c>
      <c r="I43" s="34" t="s">
        <v>11</v>
      </c>
      <c r="J43" s="34" t="s">
        <v>11</v>
      </c>
      <c r="K43" s="34" t="s">
        <v>11</v>
      </c>
      <c r="L43" s="3"/>
    </row>
    <row r="44" spans="1:12" ht="16.5" thickBot="1" x14ac:dyDescent="0.3">
      <c r="A44" s="35" t="s">
        <v>21</v>
      </c>
      <c r="B44" s="34" t="s">
        <v>46</v>
      </c>
      <c r="C44" s="34" t="s">
        <v>4</v>
      </c>
      <c r="D44" s="34" t="s">
        <v>9</v>
      </c>
      <c r="E44" s="34" t="s">
        <v>16</v>
      </c>
      <c r="F44" s="34" t="s">
        <v>16</v>
      </c>
      <c r="G44" s="34" t="s">
        <v>12</v>
      </c>
      <c r="H44" s="34" t="s">
        <v>10</v>
      </c>
      <c r="I44" s="34" t="s">
        <v>12</v>
      </c>
      <c r="J44" s="34" t="s">
        <v>12</v>
      </c>
      <c r="K44" s="34" t="s">
        <v>12</v>
      </c>
      <c r="L44" s="3"/>
    </row>
    <row r="45" spans="1:12" ht="16.5" thickBot="1" x14ac:dyDescent="0.3">
      <c r="A45" s="35" t="s">
        <v>1</v>
      </c>
      <c r="B45" s="34" t="s">
        <v>14</v>
      </c>
      <c r="C45" s="34" t="s">
        <v>8</v>
      </c>
      <c r="D45" s="34" t="s">
        <v>23</v>
      </c>
      <c r="E45" s="34" t="s">
        <v>37</v>
      </c>
      <c r="F45" s="34" t="s">
        <v>11</v>
      </c>
      <c r="G45" s="34" t="s">
        <v>10</v>
      </c>
      <c r="H45" s="34" t="s">
        <v>11</v>
      </c>
      <c r="I45" s="34" t="s">
        <v>24</v>
      </c>
      <c r="J45" s="34" t="s">
        <v>37</v>
      </c>
      <c r="K45" s="34" t="s">
        <v>11</v>
      </c>
      <c r="L45" s="3"/>
    </row>
    <row r="46" spans="1:12" ht="16.5" thickBot="1" x14ac:dyDescent="0.3">
      <c r="A46" s="35" t="s">
        <v>21</v>
      </c>
      <c r="B46" s="34" t="s">
        <v>14</v>
      </c>
      <c r="C46" s="34" t="s">
        <v>8</v>
      </c>
      <c r="D46" s="34" t="s">
        <v>23</v>
      </c>
      <c r="E46" s="34" t="s">
        <v>10</v>
      </c>
      <c r="F46" s="34" t="s">
        <v>37</v>
      </c>
      <c r="G46" s="34" t="s">
        <v>16</v>
      </c>
      <c r="H46" s="34" t="s">
        <v>16</v>
      </c>
      <c r="I46" s="34" t="s">
        <v>11</v>
      </c>
      <c r="J46" s="34" t="s">
        <v>11</v>
      </c>
      <c r="K46" s="34" t="s">
        <v>12</v>
      </c>
      <c r="L46" s="3"/>
    </row>
    <row r="47" spans="1:12" ht="16.5" thickBot="1" x14ac:dyDescent="0.3">
      <c r="A47" s="35" t="s">
        <v>1</v>
      </c>
      <c r="B47" s="34" t="s">
        <v>14</v>
      </c>
      <c r="C47" s="34" t="s">
        <v>8</v>
      </c>
      <c r="D47" s="34" t="s">
        <v>23</v>
      </c>
      <c r="E47" s="34" t="s">
        <v>24</v>
      </c>
      <c r="F47" s="34" t="s">
        <v>16</v>
      </c>
      <c r="G47" s="34" t="s">
        <v>11</v>
      </c>
      <c r="H47" s="34" t="s">
        <v>11</v>
      </c>
      <c r="I47" s="34" t="s">
        <v>11</v>
      </c>
      <c r="J47" s="34" t="s">
        <v>11</v>
      </c>
      <c r="K47" s="34" t="s">
        <v>11</v>
      </c>
      <c r="L47" s="3"/>
    </row>
    <row r="48" spans="1:12" ht="16.5" thickBot="1" x14ac:dyDescent="0.3">
      <c r="A48" s="35" t="s">
        <v>21</v>
      </c>
      <c r="B48" s="34" t="s">
        <v>14</v>
      </c>
      <c r="C48" s="34" t="s">
        <v>4</v>
      </c>
      <c r="D48" s="34" t="s">
        <v>9</v>
      </c>
      <c r="E48" s="34" t="s">
        <v>16</v>
      </c>
      <c r="F48" s="34" t="s">
        <v>16</v>
      </c>
      <c r="G48" s="34" t="s">
        <v>16</v>
      </c>
      <c r="H48" s="34" t="s">
        <v>11</v>
      </c>
      <c r="I48" s="34" t="s">
        <v>12</v>
      </c>
      <c r="J48" s="34" t="s">
        <v>12</v>
      </c>
      <c r="K48" s="34" t="s">
        <v>12</v>
      </c>
      <c r="L48" s="3"/>
    </row>
    <row r="49" spans="1:12" ht="16.5" thickBot="1" x14ac:dyDescent="0.3">
      <c r="A49" s="35" t="s">
        <v>1</v>
      </c>
      <c r="B49" s="34" t="s">
        <v>14</v>
      </c>
      <c r="C49" s="34" t="s">
        <v>8</v>
      </c>
      <c r="D49" s="34" t="s">
        <v>23</v>
      </c>
      <c r="E49" s="34" t="s">
        <v>12</v>
      </c>
      <c r="F49" s="34" t="s">
        <v>10</v>
      </c>
      <c r="G49" s="34" t="s">
        <v>37</v>
      </c>
      <c r="H49" s="34" t="s">
        <v>16</v>
      </c>
      <c r="I49" s="34" t="s">
        <v>11</v>
      </c>
      <c r="J49" s="34" t="s">
        <v>10</v>
      </c>
      <c r="K49" s="34" t="s">
        <v>11</v>
      </c>
      <c r="L49" s="3"/>
    </row>
    <row r="50" spans="1:12" ht="16.5" thickBot="1" x14ac:dyDescent="0.3">
      <c r="A50" s="35" t="s">
        <v>1</v>
      </c>
      <c r="B50" s="34" t="s">
        <v>14</v>
      </c>
      <c r="C50" s="34" t="s">
        <v>57</v>
      </c>
      <c r="D50" s="34" t="s">
        <v>9</v>
      </c>
      <c r="E50" s="34" t="s">
        <v>12</v>
      </c>
      <c r="F50" s="34" t="s">
        <v>10</v>
      </c>
      <c r="G50" s="34" t="s">
        <v>16</v>
      </c>
      <c r="H50" s="34" t="s">
        <v>11</v>
      </c>
      <c r="I50" s="34" t="s">
        <v>11</v>
      </c>
      <c r="J50" s="34" t="s">
        <v>24</v>
      </c>
      <c r="K50" s="34" t="s">
        <v>16</v>
      </c>
      <c r="L50" s="3"/>
    </row>
    <row r="51" spans="1:12" ht="16.5" thickBot="1" x14ac:dyDescent="0.3">
      <c r="A51" s="35" t="s">
        <v>1</v>
      </c>
      <c r="B51" s="34" t="s">
        <v>14</v>
      </c>
      <c r="C51" s="34" t="s">
        <v>47</v>
      </c>
      <c r="D51" s="34" t="s">
        <v>79</v>
      </c>
      <c r="E51" s="34" t="s">
        <v>10</v>
      </c>
      <c r="F51" s="34" t="s">
        <v>24</v>
      </c>
      <c r="G51" s="34" t="s">
        <v>24</v>
      </c>
      <c r="H51" s="34" t="s">
        <v>11</v>
      </c>
      <c r="I51" s="34" t="s">
        <v>11</v>
      </c>
      <c r="J51" s="34" t="s">
        <v>12</v>
      </c>
      <c r="K51" s="34" t="s">
        <v>12</v>
      </c>
      <c r="L51" s="3"/>
    </row>
    <row r="52" spans="1:12" ht="16.5" thickBot="1" x14ac:dyDescent="0.3">
      <c r="A52" s="35" t="s">
        <v>1</v>
      </c>
      <c r="B52" s="34" t="s">
        <v>14</v>
      </c>
      <c r="C52" s="34" t="s">
        <v>8</v>
      </c>
      <c r="D52" s="34" t="s">
        <v>23</v>
      </c>
      <c r="E52" s="34" t="s">
        <v>37</v>
      </c>
      <c r="F52" s="34" t="s">
        <v>10</v>
      </c>
      <c r="G52" s="34" t="s">
        <v>11</v>
      </c>
      <c r="H52" s="34" t="s">
        <v>11</v>
      </c>
      <c r="I52" s="34" t="s">
        <v>11</v>
      </c>
      <c r="J52" s="34" t="s">
        <v>16</v>
      </c>
      <c r="K52" s="34" t="s">
        <v>16</v>
      </c>
      <c r="L52" s="3"/>
    </row>
    <row r="53" spans="1:12" ht="16.5" thickBot="1" x14ac:dyDescent="0.3">
      <c r="A53" s="35" t="s">
        <v>21</v>
      </c>
      <c r="B53" s="34" t="s">
        <v>14</v>
      </c>
      <c r="C53" s="34" t="s">
        <v>8</v>
      </c>
      <c r="D53" s="34" t="s">
        <v>23</v>
      </c>
      <c r="E53" s="34" t="s">
        <v>11</v>
      </c>
      <c r="F53" s="34" t="s">
        <v>16</v>
      </c>
      <c r="G53" s="34" t="s">
        <v>10</v>
      </c>
      <c r="H53" s="34" t="s">
        <v>24</v>
      </c>
      <c r="I53" s="34" t="s">
        <v>12</v>
      </c>
      <c r="J53" s="34" t="s">
        <v>16</v>
      </c>
      <c r="K53" s="34" t="s">
        <v>12</v>
      </c>
      <c r="L53" s="3"/>
    </row>
    <row r="54" spans="1:12" ht="16.5" thickBot="1" x14ac:dyDescent="0.3">
      <c r="A54" s="35" t="s">
        <v>1</v>
      </c>
      <c r="B54" s="34" t="s">
        <v>14</v>
      </c>
      <c r="C54" s="34" t="s">
        <v>4</v>
      </c>
      <c r="D54" s="34" t="s">
        <v>50</v>
      </c>
      <c r="E54" s="34" t="s">
        <v>24</v>
      </c>
      <c r="F54" s="34" t="s">
        <v>11</v>
      </c>
      <c r="G54" s="34" t="s">
        <v>11</v>
      </c>
      <c r="H54" s="34" t="s">
        <v>11</v>
      </c>
      <c r="I54" s="34" t="s">
        <v>11</v>
      </c>
      <c r="J54" s="34" t="s">
        <v>11</v>
      </c>
      <c r="K54" s="34" t="s">
        <v>11</v>
      </c>
      <c r="L54" s="3"/>
    </row>
    <row r="55" spans="1:12" ht="16.5" thickBot="1" x14ac:dyDescent="0.3">
      <c r="A55" s="35" t="s">
        <v>1</v>
      </c>
      <c r="B55" s="34" t="s">
        <v>14</v>
      </c>
      <c r="C55" s="34" t="s">
        <v>57</v>
      </c>
      <c r="D55" s="34" t="s">
        <v>9</v>
      </c>
      <c r="E55" s="34" t="s">
        <v>10</v>
      </c>
      <c r="F55" s="34" t="s">
        <v>10</v>
      </c>
      <c r="G55" s="34" t="s">
        <v>11</v>
      </c>
      <c r="H55" s="34" t="s">
        <v>16</v>
      </c>
      <c r="I55" s="34" t="s">
        <v>12</v>
      </c>
      <c r="J55" s="34" t="s">
        <v>11</v>
      </c>
      <c r="K55" s="34" t="s">
        <v>11</v>
      </c>
      <c r="L55" s="3"/>
    </row>
    <row r="56" spans="1:12" ht="16.5" thickBot="1" x14ac:dyDescent="0.3">
      <c r="A56" s="35" t="s">
        <v>21</v>
      </c>
      <c r="B56" s="34" t="s">
        <v>14</v>
      </c>
      <c r="C56" s="34" t="s">
        <v>8</v>
      </c>
      <c r="D56" s="34" t="s">
        <v>23</v>
      </c>
      <c r="E56" s="34" t="s">
        <v>37</v>
      </c>
      <c r="F56" s="34" t="s">
        <v>37</v>
      </c>
      <c r="G56" s="34" t="s">
        <v>37</v>
      </c>
      <c r="H56" s="34" t="s">
        <v>37</v>
      </c>
      <c r="I56" s="34" t="s">
        <v>37</v>
      </c>
      <c r="J56" s="34" t="s">
        <v>37</v>
      </c>
      <c r="K56" s="34" t="s">
        <v>37</v>
      </c>
      <c r="L56" s="3"/>
    </row>
    <row r="57" spans="1:12" ht="16.5" thickBot="1" x14ac:dyDescent="0.3">
      <c r="A57" s="35" t="s">
        <v>1</v>
      </c>
      <c r="B57" s="34" t="s">
        <v>14</v>
      </c>
      <c r="C57" s="34" t="s">
        <v>47</v>
      </c>
      <c r="D57" s="34" t="s">
        <v>50</v>
      </c>
      <c r="E57" s="34" t="s">
        <v>10</v>
      </c>
      <c r="F57" s="34" t="s">
        <v>37</v>
      </c>
      <c r="G57" s="34" t="s">
        <v>12</v>
      </c>
      <c r="H57" s="34" t="s">
        <v>24</v>
      </c>
      <c r="I57" s="34" t="s">
        <v>11</v>
      </c>
      <c r="J57" s="34" t="s">
        <v>12</v>
      </c>
      <c r="K57" s="34" t="s">
        <v>12</v>
      </c>
      <c r="L57" s="3"/>
    </row>
    <row r="58" spans="1:12" ht="16.5" thickBot="1" x14ac:dyDescent="0.3">
      <c r="A58" s="35" t="s">
        <v>1</v>
      </c>
      <c r="B58" s="34" t="s">
        <v>34</v>
      </c>
      <c r="C58" s="34" t="s">
        <v>4</v>
      </c>
      <c r="D58" s="34" t="s">
        <v>50</v>
      </c>
      <c r="E58" s="34" t="s">
        <v>16</v>
      </c>
      <c r="F58" s="34" t="s">
        <v>12</v>
      </c>
      <c r="G58" s="34" t="s">
        <v>16</v>
      </c>
      <c r="H58" s="34" t="s">
        <v>10</v>
      </c>
      <c r="I58" s="34" t="s">
        <v>12</v>
      </c>
      <c r="J58" s="34" t="s">
        <v>16</v>
      </c>
      <c r="K58" s="34" t="s">
        <v>16</v>
      </c>
      <c r="L58" s="3"/>
    </row>
    <row r="59" spans="1:12" ht="16.5" thickBot="1" x14ac:dyDescent="0.3">
      <c r="A59" s="35" t="s">
        <v>1</v>
      </c>
      <c r="B59" s="34" t="s">
        <v>46</v>
      </c>
      <c r="C59" s="34" t="s">
        <v>8</v>
      </c>
      <c r="D59" s="34" t="s">
        <v>79</v>
      </c>
      <c r="E59" s="34" t="s">
        <v>16</v>
      </c>
      <c r="F59" s="34" t="s">
        <v>10</v>
      </c>
      <c r="G59" s="34" t="s">
        <v>16</v>
      </c>
      <c r="H59" s="34" t="s">
        <v>12</v>
      </c>
      <c r="I59" s="34" t="s">
        <v>12</v>
      </c>
      <c r="J59" s="34" t="s">
        <v>24</v>
      </c>
      <c r="K59" s="34" t="s">
        <v>12</v>
      </c>
      <c r="L59" s="3"/>
    </row>
    <row r="60" spans="1:12" ht="16.5" thickBot="1" x14ac:dyDescent="0.3">
      <c r="A60" s="35" t="s">
        <v>21</v>
      </c>
      <c r="B60" s="34" t="s">
        <v>2</v>
      </c>
      <c r="C60" s="34" t="s">
        <v>8</v>
      </c>
      <c r="D60" s="34" t="s">
        <v>23</v>
      </c>
      <c r="E60" s="34" t="s">
        <v>10</v>
      </c>
      <c r="F60" s="34" t="s">
        <v>11</v>
      </c>
      <c r="G60" s="34" t="s">
        <v>11</v>
      </c>
      <c r="H60" s="34" t="s">
        <v>16</v>
      </c>
      <c r="I60" s="34" t="s">
        <v>11</v>
      </c>
      <c r="J60" s="34" t="s">
        <v>11</v>
      </c>
      <c r="K60" s="34" t="s">
        <v>10</v>
      </c>
      <c r="L60" s="3"/>
    </row>
    <row r="61" spans="1:12" ht="16.5" thickBot="1" x14ac:dyDescent="0.3">
      <c r="A61" s="35" t="s">
        <v>21</v>
      </c>
      <c r="B61" s="34" t="s">
        <v>14</v>
      </c>
      <c r="C61" s="34" t="s">
        <v>4</v>
      </c>
      <c r="D61" s="34" t="s">
        <v>9</v>
      </c>
      <c r="E61" s="34" t="s">
        <v>16</v>
      </c>
      <c r="F61" s="34" t="s">
        <v>10</v>
      </c>
      <c r="G61" s="34" t="s">
        <v>12</v>
      </c>
      <c r="H61" s="34" t="s">
        <v>10</v>
      </c>
      <c r="I61" s="34" t="s">
        <v>10</v>
      </c>
      <c r="J61" s="34" t="s">
        <v>10</v>
      </c>
      <c r="K61" s="34" t="s">
        <v>12</v>
      </c>
      <c r="L61" s="3"/>
    </row>
    <row r="62" spans="1:12" ht="16.5" thickBot="1" x14ac:dyDescent="0.3">
      <c r="A62" s="35" t="s">
        <v>1</v>
      </c>
      <c r="B62" s="34" t="s">
        <v>14</v>
      </c>
      <c r="C62" s="34" t="s">
        <v>8</v>
      </c>
      <c r="D62" s="34" t="s">
        <v>5</v>
      </c>
      <c r="E62" s="34" t="s">
        <v>12</v>
      </c>
      <c r="F62" s="34" t="s">
        <v>12</v>
      </c>
      <c r="G62" s="34" t="s">
        <v>11</v>
      </c>
      <c r="H62" s="34" t="s">
        <v>12</v>
      </c>
      <c r="I62" s="34" t="s">
        <v>37</v>
      </c>
      <c r="J62" s="34" t="s">
        <v>24</v>
      </c>
      <c r="K62" s="34" t="s">
        <v>12</v>
      </c>
      <c r="L62" s="3"/>
    </row>
    <row r="63" spans="1:12" ht="16.5" thickBot="1" x14ac:dyDescent="0.3">
      <c r="A63" s="35" t="s">
        <v>1</v>
      </c>
      <c r="B63" s="34" t="s">
        <v>14</v>
      </c>
      <c r="C63" s="34" t="s">
        <v>57</v>
      </c>
      <c r="D63" s="34" t="s">
        <v>23</v>
      </c>
      <c r="E63" s="34" t="s">
        <v>11</v>
      </c>
      <c r="F63" s="34" t="s">
        <v>11</v>
      </c>
      <c r="G63" s="34" t="s">
        <v>11</v>
      </c>
      <c r="H63" s="34" t="s">
        <v>11</v>
      </c>
      <c r="I63" s="34" t="s">
        <v>11</v>
      </c>
      <c r="J63" s="34" t="s">
        <v>11</v>
      </c>
      <c r="K63" s="34" t="s">
        <v>11</v>
      </c>
      <c r="L63" s="3"/>
    </row>
    <row r="64" spans="1:12" ht="16.5" thickBot="1" x14ac:dyDescent="0.3">
      <c r="A64" s="35" t="s">
        <v>21</v>
      </c>
      <c r="B64" s="34" t="s">
        <v>14</v>
      </c>
      <c r="C64" s="34" t="s">
        <v>8</v>
      </c>
      <c r="D64" s="34" t="s">
        <v>23</v>
      </c>
      <c r="E64" s="34" t="s">
        <v>16</v>
      </c>
      <c r="F64" s="34" t="s">
        <v>16</v>
      </c>
      <c r="G64" s="34" t="s">
        <v>16</v>
      </c>
      <c r="H64" s="34" t="s">
        <v>16</v>
      </c>
      <c r="I64" s="34" t="s">
        <v>11</v>
      </c>
      <c r="J64" s="34" t="s">
        <v>16</v>
      </c>
      <c r="K64" s="34" t="s">
        <v>16</v>
      </c>
      <c r="L64" s="3"/>
    </row>
    <row r="65" spans="1:12" ht="16.5" thickBot="1" x14ac:dyDescent="0.3">
      <c r="A65" s="35" t="s">
        <v>1</v>
      </c>
      <c r="B65" s="34" t="s">
        <v>14</v>
      </c>
      <c r="C65" s="34" t="s">
        <v>8</v>
      </c>
      <c r="D65" s="34" t="s">
        <v>23</v>
      </c>
      <c r="E65" s="34" t="s">
        <v>10</v>
      </c>
      <c r="F65" s="34" t="s">
        <v>16</v>
      </c>
      <c r="G65" s="34" t="s">
        <v>16</v>
      </c>
      <c r="H65" s="34" t="s">
        <v>11</v>
      </c>
      <c r="I65" s="34" t="s">
        <v>11</v>
      </c>
      <c r="J65" s="34" t="s">
        <v>11</v>
      </c>
      <c r="K65" s="34" t="s">
        <v>10</v>
      </c>
      <c r="L65" s="3"/>
    </row>
    <row r="66" spans="1:12" ht="16.5" thickBot="1" x14ac:dyDescent="0.3">
      <c r="A66" s="35" t="s">
        <v>1</v>
      </c>
      <c r="B66" s="34" t="s">
        <v>46</v>
      </c>
      <c r="C66" s="34" t="s">
        <v>8</v>
      </c>
      <c r="D66" s="34" t="s">
        <v>9</v>
      </c>
      <c r="E66" s="34" t="s">
        <v>10</v>
      </c>
      <c r="F66" s="34" t="s">
        <v>10</v>
      </c>
      <c r="G66" s="34" t="s">
        <v>11</v>
      </c>
      <c r="H66" s="34" t="s">
        <v>11</v>
      </c>
      <c r="I66" s="34" t="s">
        <v>11</v>
      </c>
      <c r="J66" s="34" t="s">
        <v>11</v>
      </c>
      <c r="K66" s="34" t="s">
        <v>11</v>
      </c>
      <c r="L66" s="3"/>
    </row>
    <row r="67" spans="1:12" ht="16.5" thickBot="1" x14ac:dyDescent="0.3">
      <c r="A67" s="35" t="s">
        <v>1</v>
      </c>
      <c r="B67" s="34" t="s">
        <v>14</v>
      </c>
      <c r="C67" s="34" t="s">
        <v>4</v>
      </c>
      <c r="D67" s="34" t="s">
        <v>5</v>
      </c>
      <c r="E67" s="34" t="s">
        <v>10</v>
      </c>
      <c r="F67" s="34" t="s">
        <v>24</v>
      </c>
      <c r="G67" s="34" t="s">
        <v>11</v>
      </c>
      <c r="H67" s="34" t="s">
        <v>12</v>
      </c>
      <c r="I67" s="34" t="s">
        <v>16</v>
      </c>
      <c r="J67" s="34" t="s">
        <v>24</v>
      </c>
      <c r="K67" s="34" t="s">
        <v>16</v>
      </c>
      <c r="L67" s="3"/>
    </row>
    <row r="68" spans="1:12" ht="16.5" thickBot="1" x14ac:dyDescent="0.3">
      <c r="A68" s="35" t="s">
        <v>1</v>
      </c>
      <c r="B68" s="34" t="s">
        <v>14</v>
      </c>
      <c r="C68" s="34" t="s">
        <v>4</v>
      </c>
      <c r="D68" s="34" t="s">
        <v>23</v>
      </c>
      <c r="E68" s="34" t="s">
        <v>12</v>
      </c>
      <c r="F68" s="34" t="s">
        <v>37</v>
      </c>
      <c r="G68" s="34" t="s">
        <v>16</v>
      </c>
      <c r="H68" s="34" t="s">
        <v>10</v>
      </c>
      <c r="I68" s="34" t="s">
        <v>12</v>
      </c>
      <c r="J68" s="34" t="s">
        <v>24</v>
      </c>
      <c r="K68" s="34" t="s">
        <v>12</v>
      </c>
      <c r="L68" s="3"/>
    </row>
    <row r="69" spans="1:12" ht="16.5" thickBot="1" x14ac:dyDescent="0.3">
      <c r="A69" s="35" t="s">
        <v>21</v>
      </c>
      <c r="B69" s="34" t="s">
        <v>14</v>
      </c>
      <c r="C69" s="34" t="s">
        <v>8</v>
      </c>
      <c r="D69" s="34" t="s">
        <v>23</v>
      </c>
      <c r="E69" s="34" t="s">
        <v>11</v>
      </c>
      <c r="F69" s="34" t="s">
        <v>10</v>
      </c>
      <c r="G69" s="34" t="s">
        <v>16</v>
      </c>
      <c r="H69" s="34" t="s">
        <v>10</v>
      </c>
      <c r="I69" s="34" t="s">
        <v>12</v>
      </c>
      <c r="J69" s="34" t="s">
        <v>10</v>
      </c>
      <c r="K69" s="34" t="s">
        <v>12</v>
      </c>
      <c r="L69" s="3"/>
    </row>
    <row r="70" spans="1:12" ht="16.5" thickBot="1" x14ac:dyDescent="0.3">
      <c r="A70" s="35" t="s">
        <v>1</v>
      </c>
      <c r="B70" s="34" t="s">
        <v>14</v>
      </c>
      <c r="C70" s="34" t="s">
        <v>8</v>
      </c>
      <c r="D70" s="34" t="s">
        <v>23</v>
      </c>
      <c r="E70" s="34" t="s">
        <v>37</v>
      </c>
      <c r="F70" s="34" t="s">
        <v>24</v>
      </c>
      <c r="G70" s="34" t="s">
        <v>11</v>
      </c>
      <c r="H70" s="34" t="s">
        <v>16</v>
      </c>
      <c r="I70" s="34" t="s">
        <v>11</v>
      </c>
      <c r="J70" s="34" t="s">
        <v>16</v>
      </c>
      <c r="K70" s="34" t="s">
        <v>16</v>
      </c>
      <c r="L70" s="3"/>
    </row>
    <row r="71" spans="1:12" ht="16.5" thickBot="1" x14ac:dyDescent="0.3">
      <c r="A71" s="35" t="s">
        <v>1</v>
      </c>
      <c r="B71" s="34" t="s">
        <v>14</v>
      </c>
      <c r="C71" s="34" t="s">
        <v>8</v>
      </c>
      <c r="D71" s="34" t="s">
        <v>23</v>
      </c>
      <c r="E71" s="34" t="s">
        <v>37</v>
      </c>
      <c r="F71" s="34" t="s">
        <v>12</v>
      </c>
      <c r="G71" s="34" t="s">
        <v>11</v>
      </c>
      <c r="H71" s="34" t="s">
        <v>11</v>
      </c>
      <c r="I71" s="34" t="s">
        <v>12</v>
      </c>
      <c r="J71" s="34" t="s">
        <v>12</v>
      </c>
      <c r="K71" s="34" t="s">
        <v>12</v>
      </c>
      <c r="L71" s="3"/>
    </row>
    <row r="72" spans="1:12" ht="16.5" thickBot="1" x14ac:dyDescent="0.3">
      <c r="A72" s="35" t="s">
        <v>1</v>
      </c>
      <c r="B72" s="34" t="s">
        <v>14</v>
      </c>
      <c r="C72" s="34" t="s">
        <v>8</v>
      </c>
      <c r="D72" s="34" t="s">
        <v>23</v>
      </c>
      <c r="E72" s="34" t="s">
        <v>12</v>
      </c>
      <c r="F72" s="34" t="s">
        <v>12</v>
      </c>
      <c r="G72" s="34" t="s">
        <v>12</v>
      </c>
      <c r="H72" s="34" t="s">
        <v>10</v>
      </c>
      <c r="I72" s="34" t="s">
        <v>12</v>
      </c>
      <c r="J72" s="34" t="s">
        <v>10</v>
      </c>
      <c r="K72" s="34" t="s">
        <v>10</v>
      </c>
      <c r="L72" s="3"/>
    </row>
    <row r="73" spans="1:12" ht="16.5" thickBot="1" x14ac:dyDescent="0.3">
      <c r="A73" s="35" t="s">
        <v>1</v>
      </c>
      <c r="B73" s="34" t="s">
        <v>14</v>
      </c>
      <c r="C73" s="34" t="s">
        <v>8</v>
      </c>
      <c r="D73" s="34" t="s">
        <v>23</v>
      </c>
      <c r="E73" s="34" t="s">
        <v>16</v>
      </c>
      <c r="F73" s="34" t="s">
        <v>10</v>
      </c>
      <c r="G73" s="34" t="s">
        <v>12</v>
      </c>
      <c r="H73" s="34" t="s">
        <v>16</v>
      </c>
      <c r="I73" s="34" t="s">
        <v>12</v>
      </c>
      <c r="J73" s="34" t="s">
        <v>12</v>
      </c>
      <c r="K73" s="34" t="s">
        <v>12</v>
      </c>
      <c r="L73" s="3"/>
    </row>
    <row r="74" spans="1:12" ht="16.5" thickBot="1" x14ac:dyDescent="0.3">
      <c r="A74" s="35" t="s">
        <v>21</v>
      </c>
      <c r="B74" s="34" t="s">
        <v>14</v>
      </c>
      <c r="C74" s="34" t="s">
        <v>8</v>
      </c>
      <c r="D74" s="34" t="s">
        <v>5</v>
      </c>
      <c r="E74" s="34" t="s">
        <v>11</v>
      </c>
      <c r="F74" s="34" t="s">
        <v>11</v>
      </c>
      <c r="G74" s="34" t="s">
        <v>11</v>
      </c>
      <c r="H74" s="34" t="s">
        <v>11</v>
      </c>
      <c r="I74" s="34" t="s">
        <v>11</v>
      </c>
      <c r="J74" s="34" t="s">
        <v>11</v>
      </c>
      <c r="K74" s="34" t="s">
        <v>11</v>
      </c>
      <c r="L74" s="3"/>
    </row>
    <row r="75" spans="1:12" ht="16.5" thickBot="1" x14ac:dyDescent="0.3">
      <c r="A75" s="35" t="s">
        <v>21</v>
      </c>
      <c r="B75" s="34" t="s">
        <v>14</v>
      </c>
      <c r="C75" s="34" t="s">
        <v>4</v>
      </c>
      <c r="D75" s="34" t="s">
        <v>5</v>
      </c>
      <c r="E75" s="34" t="s">
        <v>16</v>
      </c>
      <c r="F75" s="34" t="s">
        <v>10</v>
      </c>
      <c r="G75" s="34" t="s">
        <v>11</v>
      </c>
      <c r="H75" s="34" t="s">
        <v>11</v>
      </c>
      <c r="I75" s="34" t="s">
        <v>12</v>
      </c>
      <c r="J75" s="34" t="s">
        <v>12</v>
      </c>
      <c r="K75" s="34" t="s">
        <v>11</v>
      </c>
      <c r="L75" s="3"/>
    </row>
    <row r="76" spans="1:12" ht="16.5" thickBot="1" x14ac:dyDescent="0.3">
      <c r="A76" s="35" t="s">
        <v>21</v>
      </c>
      <c r="B76" s="34" t="s">
        <v>14</v>
      </c>
      <c r="C76" s="34" t="s">
        <v>4</v>
      </c>
      <c r="D76" s="34" t="s">
        <v>5</v>
      </c>
      <c r="E76" s="34" t="s">
        <v>16</v>
      </c>
      <c r="F76" s="34" t="s">
        <v>16</v>
      </c>
      <c r="G76" s="34" t="s">
        <v>11</v>
      </c>
      <c r="H76" s="34" t="s">
        <v>10</v>
      </c>
      <c r="I76" s="34" t="s">
        <v>11</v>
      </c>
      <c r="J76" s="34" t="s">
        <v>11</v>
      </c>
      <c r="K76" s="34" t="s">
        <v>11</v>
      </c>
      <c r="L76" s="3"/>
    </row>
    <row r="77" spans="1:12" ht="16.5" thickBot="1" x14ac:dyDescent="0.3">
      <c r="A77" s="35" t="s">
        <v>21</v>
      </c>
      <c r="B77" s="34" t="s">
        <v>46</v>
      </c>
      <c r="C77" s="34" t="s">
        <v>4</v>
      </c>
      <c r="D77" s="34" t="s">
        <v>9</v>
      </c>
      <c r="E77" s="34" t="s">
        <v>12</v>
      </c>
      <c r="F77" s="34" t="s">
        <v>12</v>
      </c>
      <c r="G77" s="34" t="s">
        <v>16</v>
      </c>
      <c r="H77" s="34" t="s">
        <v>16</v>
      </c>
      <c r="I77" s="34" t="s">
        <v>12</v>
      </c>
      <c r="J77" s="34" t="s">
        <v>12</v>
      </c>
      <c r="K77" s="34" t="s">
        <v>12</v>
      </c>
      <c r="L77" s="3"/>
    </row>
    <row r="78" spans="1:12" ht="16.5" thickBot="1" x14ac:dyDescent="0.3">
      <c r="A78" s="35" t="s">
        <v>1</v>
      </c>
      <c r="B78" s="34" t="s">
        <v>34</v>
      </c>
      <c r="C78" s="34" t="s">
        <v>84</v>
      </c>
      <c r="D78" s="34" t="s">
        <v>9</v>
      </c>
      <c r="E78" s="34" t="s">
        <v>11</v>
      </c>
      <c r="F78" s="34" t="s">
        <v>16</v>
      </c>
      <c r="G78" s="34" t="s">
        <v>16</v>
      </c>
      <c r="H78" s="34" t="s">
        <v>24</v>
      </c>
      <c r="I78" s="34" t="s">
        <v>12</v>
      </c>
      <c r="J78" s="34" t="s">
        <v>11</v>
      </c>
      <c r="K78" s="34" t="s">
        <v>11</v>
      </c>
      <c r="L78" s="3"/>
    </row>
    <row r="79" spans="1:12" ht="16.5" thickBot="1" x14ac:dyDescent="0.3">
      <c r="A79" s="35" t="s">
        <v>21</v>
      </c>
      <c r="B79" s="34" t="s">
        <v>34</v>
      </c>
      <c r="C79" s="34" t="s">
        <v>57</v>
      </c>
      <c r="D79" s="34" t="s">
        <v>79</v>
      </c>
      <c r="E79" s="34" t="s">
        <v>16</v>
      </c>
      <c r="F79" s="34" t="s">
        <v>37</v>
      </c>
      <c r="G79" s="34" t="s">
        <v>16</v>
      </c>
      <c r="H79" s="34" t="s">
        <v>10</v>
      </c>
      <c r="I79" s="34" t="s">
        <v>12</v>
      </c>
      <c r="J79" s="34" t="s">
        <v>11</v>
      </c>
      <c r="K79" s="34" t="s">
        <v>12</v>
      </c>
      <c r="L79" s="3"/>
    </row>
    <row r="80" spans="1:12" ht="16.5" thickBot="1" x14ac:dyDescent="0.3">
      <c r="A80" s="35" t="s">
        <v>1</v>
      </c>
      <c r="B80" s="34" t="s">
        <v>14</v>
      </c>
      <c r="C80" s="34" t="s">
        <v>4</v>
      </c>
      <c r="D80" s="34" t="s">
        <v>9</v>
      </c>
      <c r="E80" s="34" t="s">
        <v>12</v>
      </c>
      <c r="F80" s="34" t="s">
        <v>16</v>
      </c>
      <c r="G80" s="34" t="s">
        <v>16</v>
      </c>
      <c r="H80" s="34" t="s">
        <v>10</v>
      </c>
      <c r="I80" s="34" t="s">
        <v>10</v>
      </c>
      <c r="J80" s="34" t="s">
        <v>10</v>
      </c>
      <c r="K80" s="34" t="s">
        <v>10</v>
      </c>
      <c r="L80" s="3"/>
    </row>
    <row r="81" spans="1:12" ht="16.5" thickBot="1" x14ac:dyDescent="0.3">
      <c r="A81" s="35" t="s">
        <v>21</v>
      </c>
      <c r="B81" s="34" t="s">
        <v>34</v>
      </c>
      <c r="C81" s="34" t="s">
        <v>84</v>
      </c>
      <c r="D81" s="34" t="s">
        <v>9</v>
      </c>
      <c r="E81" s="34" t="s">
        <v>16</v>
      </c>
      <c r="F81" s="34" t="s">
        <v>24</v>
      </c>
      <c r="G81" s="34" t="s">
        <v>11</v>
      </c>
      <c r="H81" s="34" t="s">
        <v>11</v>
      </c>
      <c r="I81" s="34" t="s">
        <v>12</v>
      </c>
      <c r="J81" s="34" t="s">
        <v>11</v>
      </c>
      <c r="K81" s="34" t="s">
        <v>11</v>
      </c>
      <c r="L81" s="3"/>
    </row>
    <row r="82" spans="1:12" ht="16.5" thickBot="1" x14ac:dyDescent="0.3">
      <c r="A82" s="35" t="s">
        <v>1</v>
      </c>
      <c r="B82" s="34" t="s">
        <v>180</v>
      </c>
      <c r="C82" s="34" t="s">
        <v>47</v>
      </c>
      <c r="D82" s="34" t="s">
        <v>5</v>
      </c>
      <c r="E82" s="34" t="s">
        <v>11</v>
      </c>
      <c r="F82" s="34" t="s">
        <v>16</v>
      </c>
      <c r="G82" s="34" t="s">
        <v>16</v>
      </c>
      <c r="H82" s="34" t="s">
        <v>16</v>
      </c>
      <c r="I82" s="34" t="s">
        <v>12</v>
      </c>
      <c r="J82" s="34" t="s">
        <v>12</v>
      </c>
      <c r="K82" s="34" t="s">
        <v>12</v>
      </c>
      <c r="L82" s="3"/>
    </row>
    <row r="83" spans="1:12" ht="16.5" thickBot="1" x14ac:dyDescent="0.3">
      <c r="A83" s="35" t="s">
        <v>21</v>
      </c>
      <c r="B83" s="34" t="s">
        <v>46</v>
      </c>
      <c r="C83" s="34" t="s">
        <v>84</v>
      </c>
      <c r="D83" s="34" t="s">
        <v>9</v>
      </c>
      <c r="E83" s="34" t="s">
        <v>11</v>
      </c>
      <c r="F83" s="34" t="s">
        <v>16</v>
      </c>
      <c r="G83" s="34" t="s">
        <v>11</v>
      </c>
      <c r="H83" s="34" t="s">
        <v>10</v>
      </c>
      <c r="I83" s="34" t="s">
        <v>12</v>
      </c>
      <c r="J83" s="34" t="s">
        <v>11</v>
      </c>
      <c r="K83" s="34" t="s">
        <v>11</v>
      </c>
      <c r="L83" s="3"/>
    </row>
    <row r="84" spans="1:12" ht="16.5" thickBot="1" x14ac:dyDescent="0.3">
      <c r="A84" s="35" t="s">
        <v>21</v>
      </c>
      <c r="B84" s="34" t="s">
        <v>34</v>
      </c>
      <c r="C84" s="34" t="s">
        <v>84</v>
      </c>
      <c r="D84" s="34" t="s">
        <v>50</v>
      </c>
      <c r="E84" s="34" t="s">
        <v>11</v>
      </c>
      <c r="F84" s="34" t="s">
        <v>16</v>
      </c>
      <c r="G84" s="34" t="s">
        <v>11</v>
      </c>
      <c r="H84" s="34" t="s">
        <v>10</v>
      </c>
      <c r="I84" s="34" t="s">
        <v>24</v>
      </c>
      <c r="J84" s="34" t="s">
        <v>11</v>
      </c>
      <c r="K84" s="34" t="s">
        <v>11</v>
      </c>
      <c r="L84" s="3"/>
    </row>
    <row r="85" spans="1:12" ht="16.5" thickBot="1" x14ac:dyDescent="0.3">
      <c r="A85" s="35" t="s">
        <v>21</v>
      </c>
      <c r="B85" s="34" t="s">
        <v>34</v>
      </c>
      <c r="C85" s="34" t="s">
        <v>57</v>
      </c>
      <c r="D85" s="34" t="s">
        <v>79</v>
      </c>
      <c r="E85" s="34" t="s">
        <v>11</v>
      </c>
      <c r="F85" s="34" t="s">
        <v>16</v>
      </c>
      <c r="G85" s="34" t="s">
        <v>11</v>
      </c>
      <c r="H85" s="34" t="s">
        <v>10</v>
      </c>
      <c r="I85" s="34" t="s">
        <v>24</v>
      </c>
      <c r="J85" s="34" t="s">
        <v>24</v>
      </c>
      <c r="K85" s="34" t="s">
        <v>11</v>
      </c>
      <c r="L85" s="3"/>
    </row>
    <row r="86" spans="1:12" ht="16.5" thickBot="1" x14ac:dyDescent="0.3">
      <c r="A86" s="35" t="s">
        <v>1</v>
      </c>
      <c r="B86" s="34" t="s">
        <v>14</v>
      </c>
      <c r="C86" s="34" t="s">
        <v>8</v>
      </c>
      <c r="D86" s="34" t="s">
        <v>5</v>
      </c>
      <c r="E86" s="34" t="s">
        <v>11</v>
      </c>
      <c r="F86" s="34" t="s">
        <v>10</v>
      </c>
      <c r="G86" s="34" t="s">
        <v>11</v>
      </c>
      <c r="H86" s="34" t="s">
        <v>12</v>
      </c>
      <c r="I86" s="34" t="s">
        <v>12</v>
      </c>
      <c r="J86" s="34" t="s">
        <v>12</v>
      </c>
      <c r="K86" s="34" t="s">
        <v>12</v>
      </c>
      <c r="L86" s="3"/>
    </row>
    <row r="87" spans="1:12" ht="16.5" thickBot="1" x14ac:dyDescent="0.3">
      <c r="A87" s="35" t="s">
        <v>1</v>
      </c>
      <c r="B87" s="34" t="s">
        <v>46</v>
      </c>
      <c r="C87" s="34" t="s">
        <v>4</v>
      </c>
      <c r="D87" s="34" t="s">
        <v>9</v>
      </c>
      <c r="E87" s="34" t="s">
        <v>11</v>
      </c>
      <c r="F87" s="34" t="s">
        <v>10</v>
      </c>
      <c r="G87" s="34" t="s">
        <v>11</v>
      </c>
      <c r="H87" s="34" t="s">
        <v>24</v>
      </c>
      <c r="I87" s="34" t="s">
        <v>12</v>
      </c>
      <c r="J87" s="34" t="s">
        <v>12</v>
      </c>
      <c r="K87" s="34" t="s">
        <v>12</v>
      </c>
      <c r="L87" s="3"/>
    </row>
    <row r="88" spans="1:12" ht="16.5" thickBot="1" x14ac:dyDescent="0.3">
      <c r="A88" s="35" t="s">
        <v>1</v>
      </c>
      <c r="B88" s="34" t="s">
        <v>2</v>
      </c>
      <c r="C88" s="34" t="s">
        <v>8</v>
      </c>
      <c r="D88" s="34" t="s">
        <v>23</v>
      </c>
      <c r="E88" s="34" t="s">
        <v>11</v>
      </c>
      <c r="F88" s="34" t="s">
        <v>24</v>
      </c>
      <c r="G88" s="34" t="s">
        <v>11</v>
      </c>
      <c r="H88" s="34" t="s">
        <v>12</v>
      </c>
      <c r="I88" s="34" t="s">
        <v>12</v>
      </c>
      <c r="J88" s="34" t="s">
        <v>12</v>
      </c>
      <c r="K88" s="34" t="s">
        <v>12</v>
      </c>
      <c r="L88" s="3"/>
    </row>
    <row r="89" spans="1:12" ht="16.5" thickBot="1" x14ac:dyDescent="0.3">
      <c r="A89" s="35" t="s">
        <v>21</v>
      </c>
      <c r="B89" s="34" t="s">
        <v>46</v>
      </c>
      <c r="C89" s="34" t="s">
        <v>47</v>
      </c>
      <c r="D89" s="34" t="s">
        <v>9</v>
      </c>
      <c r="E89" s="34" t="s">
        <v>11</v>
      </c>
      <c r="F89" s="34" t="s">
        <v>10</v>
      </c>
      <c r="G89" s="34" t="s">
        <v>11</v>
      </c>
      <c r="H89" s="34" t="s">
        <v>24</v>
      </c>
      <c r="I89" s="34" t="s">
        <v>12</v>
      </c>
      <c r="J89" s="34" t="s">
        <v>12</v>
      </c>
      <c r="K89" s="34" t="s">
        <v>12</v>
      </c>
      <c r="L89" s="3"/>
    </row>
    <row r="90" spans="1:12" ht="16.5" thickBot="1" x14ac:dyDescent="0.3">
      <c r="A90" s="35" t="s">
        <v>1</v>
      </c>
      <c r="B90" s="34" t="s">
        <v>34</v>
      </c>
      <c r="C90" s="34" t="s">
        <v>84</v>
      </c>
      <c r="D90" s="34" t="s">
        <v>5</v>
      </c>
      <c r="E90" s="34" t="s">
        <v>11</v>
      </c>
      <c r="F90" s="34" t="s">
        <v>10</v>
      </c>
      <c r="G90" s="34" t="s">
        <v>11</v>
      </c>
      <c r="H90" s="34" t="s">
        <v>12</v>
      </c>
      <c r="I90" s="34" t="s">
        <v>12</v>
      </c>
      <c r="J90" s="34" t="s">
        <v>12</v>
      </c>
      <c r="K90" s="34" t="s">
        <v>12</v>
      </c>
      <c r="L90" s="3"/>
    </row>
    <row r="91" spans="1:12" ht="16.5" thickBot="1" x14ac:dyDescent="0.3">
      <c r="A91" s="35" t="s">
        <v>21</v>
      </c>
      <c r="B91" s="34" t="s">
        <v>180</v>
      </c>
      <c r="C91" s="34" t="s">
        <v>84</v>
      </c>
      <c r="D91" s="34" t="s">
        <v>5</v>
      </c>
      <c r="E91" s="34" t="s">
        <v>11</v>
      </c>
      <c r="F91" s="34" t="s">
        <v>37</v>
      </c>
      <c r="G91" s="34" t="s">
        <v>11</v>
      </c>
      <c r="H91" s="34" t="s">
        <v>12</v>
      </c>
      <c r="I91" s="34" t="s">
        <v>12</v>
      </c>
      <c r="J91" s="34" t="s">
        <v>12</v>
      </c>
      <c r="K91" s="34" t="s">
        <v>12</v>
      </c>
      <c r="L91" s="3"/>
    </row>
    <row r="92" spans="1:12" ht="16.5" thickBot="1" x14ac:dyDescent="0.3">
      <c r="A92" s="35" t="s">
        <v>1</v>
      </c>
      <c r="B92" s="34" t="s">
        <v>14</v>
      </c>
      <c r="C92" s="34" t="s">
        <v>8</v>
      </c>
      <c r="D92" s="34" t="s">
        <v>23</v>
      </c>
      <c r="E92" s="34" t="s">
        <v>11</v>
      </c>
      <c r="F92" s="34" t="s">
        <v>24</v>
      </c>
      <c r="G92" s="34" t="s">
        <v>11</v>
      </c>
      <c r="H92" s="34" t="s">
        <v>12</v>
      </c>
      <c r="I92" s="34" t="s">
        <v>12</v>
      </c>
      <c r="J92" s="34" t="s">
        <v>12</v>
      </c>
      <c r="K92" s="34" t="s">
        <v>12</v>
      </c>
      <c r="L92" s="3"/>
    </row>
    <row r="93" spans="1:12" ht="16.5" thickBot="1" x14ac:dyDescent="0.3">
      <c r="A93" s="35" t="s">
        <v>21</v>
      </c>
      <c r="B93" s="34" t="s">
        <v>14</v>
      </c>
      <c r="C93" s="34" t="s">
        <v>8</v>
      </c>
      <c r="D93" s="34" t="s">
        <v>5</v>
      </c>
      <c r="E93" s="34" t="s">
        <v>11</v>
      </c>
      <c r="F93" s="34" t="s">
        <v>10</v>
      </c>
      <c r="G93" s="34" t="s">
        <v>11</v>
      </c>
      <c r="H93" s="34" t="s">
        <v>24</v>
      </c>
      <c r="I93" s="34" t="s">
        <v>12</v>
      </c>
      <c r="J93" s="34" t="s">
        <v>12</v>
      </c>
      <c r="K93" s="34" t="s">
        <v>12</v>
      </c>
      <c r="L93" s="3"/>
    </row>
    <row r="94" spans="1:12" ht="16.5" thickBot="1" x14ac:dyDescent="0.3">
      <c r="A94" s="35" t="s">
        <v>1</v>
      </c>
      <c r="B94" s="34" t="s">
        <v>14</v>
      </c>
      <c r="C94" s="34" t="s">
        <v>8</v>
      </c>
      <c r="D94" s="34" t="s">
        <v>5</v>
      </c>
      <c r="E94" s="34" t="s">
        <v>16</v>
      </c>
      <c r="F94" s="34" t="s">
        <v>16</v>
      </c>
      <c r="G94" s="34" t="s">
        <v>11</v>
      </c>
      <c r="H94" s="34" t="s">
        <v>16</v>
      </c>
      <c r="I94" s="34" t="s">
        <v>11</v>
      </c>
      <c r="J94" s="34" t="s">
        <v>11</v>
      </c>
      <c r="K94" s="34" t="s">
        <v>11</v>
      </c>
      <c r="L94" s="3"/>
    </row>
    <row r="95" spans="1:12" ht="16.5" thickBot="1" x14ac:dyDescent="0.3">
      <c r="A95" s="35" t="s">
        <v>21</v>
      </c>
      <c r="B95" s="34" t="s">
        <v>46</v>
      </c>
      <c r="C95" s="34" t="s">
        <v>57</v>
      </c>
      <c r="D95" s="34" t="s">
        <v>50</v>
      </c>
      <c r="E95" s="34" t="s">
        <v>11</v>
      </c>
      <c r="F95" s="34" t="s">
        <v>16</v>
      </c>
      <c r="G95" s="34" t="s">
        <v>16</v>
      </c>
      <c r="H95" s="34" t="s">
        <v>10</v>
      </c>
      <c r="I95" s="34" t="s">
        <v>37</v>
      </c>
      <c r="J95" s="34" t="s">
        <v>11</v>
      </c>
      <c r="K95" s="34" t="s">
        <v>11</v>
      </c>
      <c r="L95" s="3"/>
    </row>
    <row r="96" spans="1:12" ht="16.5" thickBot="1" x14ac:dyDescent="0.3">
      <c r="A96" s="35" t="s">
        <v>21</v>
      </c>
      <c r="B96" s="34" t="s">
        <v>14</v>
      </c>
      <c r="C96" s="34" t="s">
        <v>8</v>
      </c>
      <c r="D96" s="34" t="s">
        <v>23</v>
      </c>
      <c r="E96" s="34" t="s">
        <v>11</v>
      </c>
      <c r="F96" s="34" t="s">
        <v>10</v>
      </c>
      <c r="G96" s="34" t="s">
        <v>11</v>
      </c>
      <c r="H96" s="34" t="s">
        <v>12</v>
      </c>
      <c r="I96" s="34" t="s">
        <v>12</v>
      </c>
      <c r="J96" s="34" t="s">
        <v>12</v>
      </c>
      <c r="K96" s="34" t="s">
        <v>12</v>
      </c>
      <c r="L96" s="3"/>
    </row>
    <row r="97" spans="1:12" ht="16.5" thickBot="1" x14ac:dyDescent="0.3">
      <c r="A97" s="35" t="s">
        <v>21</v>
      </c>
      <c r="B97" s="34" t="s">
        <v>46</v>
      </c>
      <c r="C97" s="34" t="s">
        <v>4</v>
      </c>
      <c r="D97" s="34" t="s">
        <v>79</v>
      </c>
      <c r="E97" s="34" t="s">
        <v>11</v>
      </c>
      <c r="F97" s="34" t="s">
        <v>10</v>
      </c>
      <c r="G97" s="34" t="s">
        <v>11</v>
      </c>
      <c r="H97" s="34" t="s">
        <v>37</v>
      </c>
      <c r="I97" s="34" t="s">
        <v>10</v>
      </c>
      <c r="J97" s="34" t="s">
        <v>11</v>
      </c>
      <c r="K97" s="34" t="s">
        <v>12</v>
      </c>
      <c r="L97" s="3"/>
    </row>
    <row r="98" spans="1:12" ht="16.5" thickBot="1" x14ac:dyDescent="0.3">
      <c r="A98" s="35" t="s">
        <v>21</v>
      </c>
      <c r="B98" s="34" t="s">
        <v>46</v>
      </c>
      <c r="C98" s="34" t="s">
        <v>84</v>
      </c>
      <c r="D98" s="34" t="s">
        <v>9</v>
      </c>
      <c r="E98" s="34" t="s">
        <v>11</v>
      </c>
      <c r="F98" s="34" t="s">
        <v>24</v>
      </c>
      <c r="G98" s="34" t="s">
        <v>11</v>
      </c>
      <c r="H98" s="34" t="s">
        <v>37</v>
      </c>
      <c r="I98" s="34" t="s">
        <v>12</v>
      </c>
      <c r="J98" s="34" t="s">
        <v>12</v>
      </c>
      <c r="K98" s="34" t="s">
        <v>12</v>
      </c>
      <c r="L98" s="3"/>
    </row>
    <row r="99" spans="1:12" ht="16.5" thickBot="1" x14ac:dyDescent="0.3">
      <c r="A99" s="35" t="s">
        <v>1</v>
      </c>
      <c r="B99" s="34" t="s">
        <v>34</v>
      </c>
      <c r="C99" s="34" t="s">
        <v>47</v>
      </c>
      <c r="D99" s="34" t="s">
        <v>9</v>
      </c>
      <c r="E99" s="34" t="s">
        <v>11</v>
      </c>
      <c r="F99" s="34" t="s">
        <v>10</v>
      </c>
      <c r="G99" s="34" t="s">
        <v>11</v>
      </c>
      <c r="H99" s="34" t="s">
        <v>12</v>
      </c>
      <c r="I99" s="34" t="s">
        <v>12</v>
      </c>
      <c r="J99" s="34" t="s">
        <v>37</v>
      </c>
      <c r="K99" s="34" t="s">
        <v>12</v>
      </c>
      <c r="L99" s="3"/>
    </row>
    <row r="100" spans="1:12" ht="16.5" thickBot="1" x14ac:dyDescent="0.3">
      <c r="A100" s="35" t="s">
        <v>21</v>
      </c>
      <c r="B100" s="34" t="s">
        <v>14</v>
      </c>
      <c r="C100" s="34" t="s">
        <v>8</v>
      </c>
      <c r="D100" s="34" t="s">
        <v>5</v>
      </c>
      <c r="E100" s="34" t="s">
        <v>11</v>
      </c>
      <c r="F100" s="34" t="s">
        <v>10</v>
      </c>
      <c r="G100" s="34" t="s">
        <v>11</v>
      </c>
      <c r="H100" s="34" t="s">
        <v>24</v>
      </c>
      <c r="I100" s="34" t="s">
        <v>12</v>
      </c>
      <c r="J100" s="34" t="s">
        <v>12</v>
      </c>
      <c r="K100" s="34" t="s">
        <v>12</v>
      </c>
      <c r="L100" s="3"/>
    </row>
    <row r="101" spans="1:12" ht="16.5" thickBot="1" x14ac:dyDescent="0.3">
      <c r="A101" s="35" t="s">
        <v>1</v>
      </c>
      <c r="B101" s="34" t="s">
        <v>14</v>
      </c>
      <c r="C101" s="34" t="s">
        <v>8</v>
      </c>
      <c r="D101" s="34" t="s">
        <v>23</v>
      </c>
      <c r="E101" s="34" t="s">
        <v>12</v>
      </c>
      <c r="F101" s="34" t="s">
        <v>12</v>
      </c>
      <c r="G101" s="34" t="s">
        <v>12</v>
      </c>
      <c r="H101" s="34" t="s">
        <v>12</v>
      </c>
      <c r="I101" s="34" t="s">
        <v>12</v>
      </c>
      <c r="J101" s="34" t="s">
        <v>12</v>
      </c>
      <c r="K101" s="34" t="s">
        <v>12</v>
      </c>
      <c r="L101" s="3"/>
    </row>
    <row r="102" spans="1:12" ht="16.5" thickBot="1" x14ac:dyDescent="0.3">
      <c r="A102" s="35" t="s">
        <v>21</v>
      </c>
      <c r="B102" s="34" t="s">
        <v>34</v>
      </c>
      <c r="C102" s="34" t="s">
        <v>84</v>
      </c>
      <c r="D102" s="34" t="s">
        <v>79</v>
      </c>
      <c r="E102" s="34" t="s">
        <v>11</v>
      </c>
      <c r="F102" s="34" t="s">
        <v>10</v>
      </c>
      <c r="G102" s="34" t="s">
        <v>11</v>
      </c>
      <c r="H102" s="34" t="s">
        <v>24</v>
      </c>
      <c r="I102" s="34" t="s">
        <v>16</v>
      </c>
      <c r="J102" s="34" t="s">
        <v>12</v>
      </c>
      <c r="K102" s="34" t="s">
        <v>12</v>
      </c>
      <c r="L102" s="3"/>
    </row>
    <row r="103" spans="1:12" ht="16.5" thickBot="1" x14ac:dyDescent="0.3">
      <c r="A103" s="35" t="s">
        <v>21</v>
      </c>
      <c r="B103" s="34" t="s">
        <v>46</v>
      </c>
      <c r="C103" s="34" t="s">
        <v>84</v>
      </c>
      <c r="D103" s="34" t="s">
        <v>50</v>
      </c>
      <c r="E103" s="34" t="s">
        <v>11</v>
      </c>
      <c r="F103" s="34" t="s">
        <v>10</v>
      </c>
      <c r="G103" s="34" t="s">
        <v>11</v>
      </c>
      <c r="H103" s="34" t="s">
        <v>24</v>
      </c>
      <c r="I103" s="34" t="s">
        <v>11</v>
      </c>
      <c r="J103" s="34" t="s">
        <v>12</v>
      </c>
      <c r="K103" s="34" t="s">
        <v>12</v>
      </c>
      <c r="L103" s="3"/>
    </row>
    <row r="104" spans="1:12" ht="16.5" thickBot="1" x14ac:dyDescent="0.3">
      <c r="A104" s="35" t="s">
        <v>1</v>
      </c>
      <c r="B104" s="34" t="s">
        <v>34</v>
      </c>
      <c r="C104" s="34" t="s">
        <v>4</v>
      </c>
      <c r="D104" s="34" t="s">
        <v>50</v>
      </c>
      <c r="E104" s="34" t="s">
        <v>11</v>
      </c>
      <c r="F104" s="34" t="s">
        <v>16</v>
      </c>
      <c r="G104" s="34" t="s">
        <v>11</v>
      </c>
      <c r="H104" s="34" t="s">
        <v>10</v>
      </c>
      <c r="I104" s="34" t="s">
        <v>11</v>
      </c>
      <c r="J104" s="34" t="s">
        <v>12</v>
      </c>
      <c r="K104" s="34" t="s">
        <v>12</v>
      </c>
      <c r="L104" s="3"/>
    </row>
    <row r="105" spans="1:12" ht="16.5" thickBot="1" x14ac:dyDescent="0.3">
      <c r="A105" s="35" t="s">
        <v>1</v>
      </c>
      <c r="B105" s="34" t="s">
        <v>34</v>
      </c>
      <c r="C105" s="34" t="s">
        <v>57</v>
      </c>
      <c r="D105" s="34" t="s">
        <v>50</v>
      </c>
      <c r="E105" s="34" t="s">
        <v>12</v>
      </c>
      <c r="F105" s="34" t="s">
        <v>37</v>
      </c>
      <c r="G105" s="34" t="s">
        <v>12</v>
      </c>
      <c r="H105" s="34" t="s">
        <v>16</v>
      </c>
      <c r="I105" s="34" t="s">
        <v>12</v>
      </c>
      <c r="J105" s="34" t="s">
        <v>12</v>
      </c>
      <c r="K105" s="34" t="s">
        <v>12</v>
      </c>
      <c r="L105" s="3"/>
    </row>
    <row r="106" spans="1:12" ht="16.5" thickBot="1" x14ac:dyDescent="0.3">
      <c r="A106" s="35" t="s">
        <v>1</v>
      </c>
      <c r="B106" s="34" t="s">
        <v>14</v>
      </c>
      <c r="C106" s="34" t="s">
        <v>47</v>
      </c>
      <c r="D106" s="34" t="s">
        <v>9</v>
      </c>
      <c r="E106" s="34" t="s">
        <v>11</v>
      </c>
      <c r="F106" s="34" t="s">
        <v>10</v>
      </c>
      <c r="G106" s="34" t="s">
        <v>11</v>
      </c>
      <c r="H106" s="34" t="s">
        <v>12</v>
      </c>
      <c r="I106" s="34" t="s">
        <v>12</v>
      </c>
      <c r="J106" s="34" t="s">
        <v>12</v>
      </c>
      <c r="K106" s="34" t="s">
        <v>12</v>
      </c>
      <c r="L106" s="3"/>
    </row>
    <row r="107" spans="1:12" ht="16.5" thickBot="1" x14ac:dyDescent="0.3">
      <c r="A107" s="35" t="s">
        <v>1</v>
      </c>
      <c r="B107" s="34" t="s">
        <v>180</v>
      </c>
      <c r="C107" s="34" t="s">
        <v>84</v>
      </c>
      <c r="D107" s="34" t="s">
        <v>9</v>
      </c>
      <c r="E107" s="34" t="s">
        <v>11</v>
      </c>
      <c r="F107" s="34" t="s">
        <v>10</v>
      </c>
      <c r="G107" s="34" t="s">
        <v>11</v>
      </c>
      <c r="H107" s="34" t="s">
        <v>12</v>
      </c>
      <c r="I107" s="34" t="s">
        <v>24</v>
      </c>
      <c r="J107" s="34" t="s">
        <v>12</v>
      </c>
      <c r="K107" s="34" t="s">
        <v>12</v>
      </c>
      <c r="L107" s="3"/>
    </row>
    <row r="108" spans="1:12" ht="16.5" thickBot="1" x14ac:dyDescent="0.3">
      <c r="A108" s="35" t="s">
        <v>21</v>
      </c>
      <c r="B108" s="34" t="s">
        <v>46</v>
      </c>
      <c r="C108" s="34" t="s">
        <v>4</v>
      </c>
      <c r="D108" s="34" t="s">
        <v>50</v>
      </c>
      <c r="E108" s="34" t="s">
        <v>11</v>
      </c>
      <c r="F108" s="34" t="s">
        <v>10</v>
      </c>
      <c r="G108" s="34" t="s">
        <v>11</v>
      </c>
      <c r="H108" s="34" t="s">
        <v>24</v>
      </c>
      <c r="I108" s="34" t="s">
        <v>12</v>
      </c>
      <c r="J108" s="34" t="s">
        <v>12</v>
      </c>
      <c r="K108" s="34" t="s">
        <v>12</v>
      </c>
      <c r="L108" s="3"/>
    </row>
    <row r="109" spans="1:12" ht="16.5" thickBot="1" x14ac:dyDescent="0.3">
      <c r="A109" s="35" t="s">
        <v>1</v>
      </c>
      <c r="B109" s="34" t="s">
        <v>46</v>
      </c>
      <c r="C109" s="34" t="s">
        <v>8</v>
      </c>
      <c r="D109" s="34" t="s">
        <v>5</v>
      </c>
      <c r="E109" s="34" t="s">
        <v>11</v>
      </c>
      <c r="F109" s="34" t="s">
        <v>10</v>
      </c>
      <c r="G109" s="34" t="s">
        <v>11</v>
      </c>
      <c r="H109" s="34" t="s">
        <v>12</v>
      </c>
      <c r="I109" s="34" t="s">
        <v>12</v>
      </c>
      <c r="J109" s="34" t="s">
        <v>12</v>
      </c>
      <c r="K109" s="34" t="s">
        <v>12</v>
      </c>
      <c r="L109" s="3"/>
    </row>
    <row r="110" spans="1:12" ht="16.5" thickBot="1" x14ac:dyDescent="0.3">
      <c r="A110" s="35" t="s">
        <v>21</v>
      </c>
      <c r="B110" s="34" t="s">
        <v>14</v>
      </c>
      <c r="C110" s="34" t="s">
        <v>8</v>
      </c>
      <c r="D110" s="34" t="s">
        <v>5</v>
      </c>
      <c r="E110" s="34" t="s">
        <v>11</v>
      </c>
      <c r="F110" s="34" t="s">
        <v>10</v>
      </c>
      <c r="G110" s="34" t="s">
        <v>11</v>
      </c>
      <c r="H110" s="34" t="s">
        <v>12</v>
      </c>
      <c r="I110" s="34" t="s">
        <v>16</v>
      </c>
      <c r="J110" s="34" t="s">
        <v>12</v>
      </c>
      <c r="K110" s="34" t="s">
        <v>12</v>
      </c>
      <c r="L110" s="3"/>
    </row>
    <row r="111" spans="1:12" ht="16.5" thickBot="1" x14ac:dyDescent="0.3">
      <c r="A111" s="35" t="s">
        <v>21</v>
      </c>
      <c r="B111" s="34" t="s">
        <v>180</v>
      </c>
      <c r="C111" s="34" t="s">
        <v>4</v>
      </c>
      <c r="D111" s="34" t="s">
        <v>5</v>
      </c>
      <c r="E111" s="34" t="s">
        <v>11</v>
      </c>
      <c r="F111" s="34" t="s">
        <v>10</v>
      </c>
      <c r="G111" s="34" t="s">
        <v>11</v>
      </c>
      <c r="H111" s="34" t="s">
        <v>24</v>
      </c>
      <c r="I111" s="34" t="s">
        <v>12</v>
      </c>
      <c r="J111" s="34" t="s">
        <v>12</v>
      </c>
      <c r="K111" s="34" t="s">
        <v>12</v>
      </c>
      <c r="L111" s="3"/>
    </row>
    <row r="112" spans="1:12" ht="16.5" thickBot="1" x14ac:dyDescent="0.3">
      <c r="A112" s="35" t="s">
        <v>21</v>
      </c>
      <c r="B112" s="34" t="s">
        <v>46</v>
      </c>
      <c r="C112" s="34" t="s">
        <v>4</v>
      </c>
      <c r="D112" s="34" t="s">
        <v>9</v>
      </c>
      <c r="E112" s="34" t="s">
        <v>11</v>
      </c>
      <c r="F112" s="34" t="s">
        <v>10</v>
      </c>
      <c r="G112" s="34" t="s">
        <v>11</v>
      </c>
      <c r="H112" s="34" t="s">
        <v>24</v>
      </c>
      <c r="I112" s="34" t="s">
        <v>12</v>
      </c>
      <c r="J112" s="34" t="s">
        <v>12</v>
      </c>
      <c r="K112" s="34" t="s">
        <v>11</v>
      </c>
      <c r="L112" s="3"/>
    </row>
    <row r="113" spans="1:12" ht="16.5" thickBot="1" x14ac:dyDescent="0.3">
      <c r="A113" s="35" t="s">
        <v>21</v>
      </c>
      <c r="B113" s="34" t="s">
        <v>34</v>
      </c>
      <c r="C113" s="34" t="s">
        <v>4</v>
      </c>
      <c r="D113" s="34" t="s">
        <v>9</v>
      </c>
      <c r="E113" s="34" t="s">
        <v>11</v>
      </c>
      <c r="F113" s="34" t="s">
        <v>10</v>
      </c>
      <c r="G113" s="34" t="s">
        <v>11</v>
      </c>
      <c r="H113" s="34" t="s">
        <v>24</v>
      </c>
      <c r="I113" s="34" t="s">
        <v>11</v>
      </c>
      <c r="J113" s="34" t="s">
        <v>12</v>
      </c>
      <c r="K113" s="34" t="s">
        <v>12</v>
      </c>
      <c r="L113" s="3"/>
    </row>
    <row r="114" spans="1:12" ht="16.5" thickBot="1" x14ac:dyDescent="0.3">
      <c r="A114" s="35" t="s">
        <v>1</v>
      </c>
      <c r="B114" s="34" t="s">
        <v>34</v>
      </c>
      <c r="C114" s="34" t="s">
        <v>4</v>
      </c>
      <c r="D114" s="34" t="s">
        <v>9</v>
      </c>
      <c r="E114" s="34" t="s">
        <v>11</v>
      </c>
      <c r="F114" s="34" t="s">
        <v>24</v>
      </c>
      <c r="G114" s="34" t="s">
        <v>11</v>
      </c>
      <c r="H114" s="34" t="s">
        <v>12</v>
      </c>
      <c r="I114" s="34" t="s">
        <v>12</v>
      </c>
      <c r="J114" s="34" t="s">
        <v>12</v>
      </c>
      <c r="K114" s="34" t="s">
        <v>12</v>
      </c>
      <c r="L114" s="3"/>
    </row>
    <row r="115" spans="1:12" ht="16.5" thickBot="1" x14ac:dyDescent="0.3">
      <c r="A115" s="35" t="s">
        <v>21</v>
      </c>
      <c r="B115" s="34" t="s">
        <v>34</v>
      </c>
      <c r="C115" s="34" t="s">
        <v>4</v>
      </c>
      <c r="D115" s="34" t="s">
        <v>5</v>
      </c>
      <c r="E115" s="34" t="s">
        <v>11</v>
      </c>
      <c r="F115" s="34" t="s">
        <v>10</v>
      </c>
      <c r="G115" s="34" t="s">
        <v>11</v>
      </c>
      <c r="H115" s="34" t="s">
        <v>24</v>
      </c>
      <c r="I115" s="34" t="s">
        <v>12</v>
      </c>
      <c r="J115" s="34" t="s">
        <v>12</v>
      </c>
      <c r="K115" s="34" t="s">
        <v>12</v>
      </c>
      <c r="L115" s="3"/>
    </row>
    <row r="116" spans="1:12" ht="16.5" thickBot="1" x14ac:dyDescent="0.3">
      <c r="A116" s="35" t="s">
        <v>1</v>
      </c>
      <c r="B116" s="34" t="s">
        <v>46</v>
      </c>
      <c r="C116" s="34" t="s">
        <v>4</v>
      </c>
      <c r="D116" s="34" t="s">
        <v>9</v>
      </c>
      <c r="E116" s="34" t="s">
        <v>11</v>
      </c>
      <c r="F116" s="34" t="s">
        <v>10</v>
      </c>
      <c r="G116" s="34" t="s">
        <v>11</v>
      </c>
      <c r="H116" s="34" t="s">
        <v>12</v>
      </c>
      <c r="I116" s="34" t="s">
        <v>12</v>
      </c>
      <c r="J116" s="34" t="s">
        <v>12</v>
      </c>
      <c r="K116" s="34" t="s">
        <v>12</v>
      </c>
      <c r="L116" s="3"/>
    </row>
    <row r="117" spans="1:12" ht="16.5" thickBot="1" x14ac:dyDescent="0.3">
      <c r="A117" s="35" t="s">
        <v>21</v>
      </c>
      <c r="B117" s="34" t="s">
        <v>14</v>
      </c>
      <c r="C117" s="34" t="s">
        <v>4</v>
      </c>
      <c r="D117" s="34" t="s">
        <v>9</v>
      </c>
      <c r="E117" s="34" t="s">
        <v>11</v>
      </c>
      <c r="F117" s="34" t="s">
        <v>24</v>
      </c>
      <c r="G117" s="34" t="s">
        <v>11</v>
      </c>
      <c r="H117" s="34" t="s">
        <v>16</v>
      </c>
      <c r="I117" s="34" t="s">
        <v>12</v>
      </c>
      <c r="J117" s="34" t="s">
        <v>12</v>
      </c>
      <c r="K117" s="34" t="s">
        <v>12</v>
      </c>
      <c r="L117" s="3"/>
    </row>
    <row r="118" spans="1:12" ht="16.5" thickBot="1" x14ac:dyDescent="0.3">
      <c r="A118" s="35" t="s">
        <v>1</v>
      </c>
      <c r="B118" s="34" t="s">
        <v>46</v>
      </c>
      <c r="C118" s="34" t="s">
        <v>4</v>
      </c>
      <c r="D118" s="34" t="s">
        <v>9</v>
      </c>
      <c r="E118" s="34" t="s">
        <v>11</v>
      </c>
      <c r="F118" s="34" t="s">
        <v>10</v>
      </c>
      <c r="G118" s="34" t="s">
        <v>24</v>
      </c>
      <c r="H118" s="34" t="s">
        <v>11</v>
      </c>
      <c r="I118" s="34" t="s">
        <v>12</v>
      </c>
      <c r="J118" s="34" t="s">
        <v>12</v>
      </c>
      <c r="K118" s="34" t="s">
        <v>12</v>
      </c>
      <c r="L118" s="3"/>
    </row>
    <row r="119" spans="1:12" ht="16.5" thickBot="1" x14ac:dyDescent="0.3">
      <c r="A119" s="35" t="s">
        <v>1</v>
      </c>
      <c r="B119" s="34" t="s">
        <v>14</v>
      </c>
      <c r="C119" s="34" t="s">
        <v>8</v>
      </c>
      <c r="D119" s="34" t="s">
        <v>23</v>
      </c>
      <c r="E119" s="34" t="s">
        <v>10</v>
      </c>
      <c r="F119" s="34" t="s">
        <v>37</v>
      </c>
      <c r="G119" s="34" t="s">
        <v>11</v>
      </c>
      <c r="H119" s="34" t="s">
        <v>10</v>
      </c>
      <c r="I119" s="34" t="s">
        <v>11</v>
      </c>
      <c r="J119" s="34" t="s">
        <v>11</v>
      </c>
      <c r="K119" s="34" t="s">
        <v>12</v>
      </c>
      <c r="L119" s="3"/>
    </row>
    <row r="120" spans="1:12" ht="16.5" thickBot="1" x14ac:dyDescent="0.3">
      <c r="A120" s="35" t="s">
        <v>21</v>
      </c>
      <c r="B120" s="34" t="s">
        <v>14</v>
      </c>
      <c r="C120" s="34" t="s">
        <v>8</v>
      </c>
      <c r="D120" s="34" t="s">
        <v>23</v>
      </c>
      <c r="E120" s="34" t="s">
        <v>12</v>
      </c>
      <c r="F120" s="34" t="s">
        <v>24</v>
      </c>
      <c r="G120" s="34" t="s">
        <v>10</v>
      </c>
      <c r="H120" s="34" t="s">
        <v>24</v>
      </c>
      <c r="I120" s="34" t="s">
        <v>16</v>
      </c>
      <c r="J120" s="34" t="s">
        <v>10</v>
      </c>
      <c r="K120" s="34" t="s">
        <v>16</v>
      </c>
      <c r="L120" s="3"/>
    </row>
    <row r="121" spans="1:12" ht="16.5" thickBot="1" x14ac:dyDescent="0.3">
      <c r="A121" s="35" t="s">
        <v>21</v>
      </c>
      <c r="B121" s="34" t="s">
        <v>14</v>
      </c>
      <c r="C121" s="34" t="s">
        <v>8</v>
      </c>
      <c r="D121" s="34" t="s">
        <v>5</v>
      </c>
      <c r="E121" s="34" t="s">
        <v>11</v>
      </c>
      <c r="F121" s="34" t="s">
        <v>37</v>
      </c>
      <c r="G121" s="34" t="s">
        <v>16</v>
      </c>
      <c r="H121" s="34" t="s">
        <v>37</v>
      </c>
      <c r="I121" s="34" t="s">
        <v>37</v>
      </c>
      <c r="J121" s="34" t="s">
        <v>37</v>
      </c>
      <c r="K121" s="34" t="s">
        <v>11</v>
      </c>
      <c r="L121" s="3"/>
    </row>
    <row r="122" spans="1:12" ht="16.5" thickBot="1" x14ac:dyDescent="0.3">
      <c r="A122" s="35" t="s">
        <v>21</v>
      </c>
      <c r="B122" s="34" t="s">
        <v>14</v>
      </c>
      <c r="C122" s="34" t="s">
        <v>8</v>
      </c>
      <c r="D122" s="34" t="s">
        <v>23</v>
      </c>
      <c r="E122" s="34" t="s">
        <v>37</v>
      </c>
      <c r="F122" s="34" t="s">
        <v>37</v>
      </c>
      <c r="G122" s="34" t="s">
        <v>16</v>
      </c>
      <c r="H122" s="34" t="s">
        <v>16</v>
      </c>
      <c r="I122" s="34" t="s">
        <v>11</v>
      </c>
      <c r="J122" s="34" t="s">
        <v>16</v>
      </c>
      <c r="K122" s="34" t="s">
        <v>11</v>
      </c>
      <c r="L122" s="3"/>
    </row>
    <row r="123" spans="1:12" ht="16.5" thickBot="1" x14ac:dyDescent="0.3">
      <c r="A123" s="35" t="s">
        <v>21</v>
      </c>
      <c r="B123" s="34" t="s">
        <v>46</v>
      </c>
      <c r="C123" s="34" t="s">
        <v>4</v>
      </c>
      <c r="D123" s="34" t="s">
        <v>50</v>
      </c>
      <c r="E123" s="34" t="s">
        <v>11</v>
      </c>
      <c r="F123" s="34" t="s">
        <v>16</v>
      </c>
      <c r="G123" s="34" t="s">
        <v>11</v>
      </c>
      <c r="H123" s="34" t="s">
        <v>16</v>
      </c>
      <c r="I123" s="34" t="s">
        <v>16</v>
      </c>
      <c r="J123" s="34" t="s">
        <v>16</v>
      </c>
      <c r="K123" s="34" t="s">
        <v>11</v>
      </c>
      <c r="L123" s="3"/>
    </row>
    <row r="124" spans="1:12" ht="16.5" thickBot="1" x14ac:dyDescent="0.3">
      <c r="A124" s="35" t="s">
        <v>1</v>
      </c>
      <c r="B124" s="34" t="s">
        <v>14</v>
      </c>
      <c r="C124" s="34" t="s">
        <v>8</v>
      </c>
      <c r="D124" s="34" t="s">
        <v>23</v>
      </c>
      <c r="E124" s="34" t="s">
        <v>37</v>
      </c>
      <c r="F124" s="34" t="s">
        <v>24</v>
      </c>
      <c r="G124" s="34" t="s">
        <v>16</v>
      </c>
      <c r="H124" s="34" t="s">
        <v>16</v>
      </c>
      <c r="I124" s="34" t="s">
        <v>11</v>
      </c>
      <c r="J124" s="34" t="s">
        <v>16</v>
      </c>
      <c r="K124" s="34" t="s">
        <v>11</v>
      </c>
      <c r="L124" s="3"/>
    </row>
    <row r="125" spans="1:12" ht="16.5" thickBot="1" x14ac:dyDescent="0.3">
      <c r="A125" s="35" t="s">
        <v>1</v>
      </c>
      <c r="B125" s="34" t="s">
        <v>14</v>
      </c>
      <c r="C125" s="34" t="s">
        <v>84</v>
      </c>
      <c r="D125" s="34" t="s">
        <v>9</v>
      </c>
      <c r="E125" s="34" t="s">
        <v>16</v>
      </c>
      <c r="F125" s="34" t="s">
        <v>16</v>
      </c>
      <c r="G125" s="34" t="s">
        <v>10</v>
      </c>
      <c r="H125" s="34" t="s">
        <v>10</v>
      </c>
      <c r="I125" s="34" t="s">
        <v>10</v>
      </c>
      <c r="J125" s="34" t="s">
        <v>24</v>
      </c>
      <c r="K125" s="34" t="s">
        <v>16</v>
      </c>
      <c r="L125" s="3"/>
    </row>
    <row r="126" spans="1:12" ht="16.5" thickBot="1" x14ac:dyDescent="0.3">
      <c r="A126" s="35" t="s">
        <v>21</v>
      </c>
      <c r="B126" s="34" t="s">
        <v>14</v>
      </c>
      <c r="C126" s="34" t="s">
        <v>8</v>
      </c>
      <c r="D126" s="34" t="s">
        <v>23</v>
      </c>
      <c r="E126" s="34" t="s">
        <v>11</v>
      </c>
      <c r="F126" s="34" t="s">
        <v>11</v>
      </c>
      <c r="G126" s="34" t="s">
        <v>11</v>
      </c>
      <c r="H126" s="34" t="s">
        <v>16</v>
      </c>
      <c r="I126" s="34" t="s">
        <v>11</v>
      </c>
      <c r="J126" s="34" t="s">
        <v>16</v>
      </c>
      <c r="K126" s="34" t="s">
        <v>11</v>
      </c>
      <c r="L126" s="3"/>
    </row>
    <row r="127" spans="1:12" ht="16.5" thickBot="1" x14ac:dyDescent="0.3">
      <c r="A127" s="35" t="s">
        <v>21</v>
      </c>
      <c r="B127" s="34" t="s">
        <v>14</v>
      </c>
      <c r="C127" s="34" t="s">
        <v>8</v>
      </c>
      <c r="D127" s="34" t="s">
        <v>23</v>
      </c>
      <c r="E127" s="34" t="s">
        <v>24</v>
      </c>
      <c r="F127" s="34" t="s">
        <v>24</v>
      </c>
      <c r="G127" s="34" t="s">
        <v>16</v>
      </c>
      <c r="H127" s="34" t="s">
        <v>10</v>
      </c>
      <c r="I127" s="34" t="s">
        <v>11</v>
      </c>
      <c r="J127" s="34" t="s">
        <v>16</v>
      </c>
      <c r="K127" s="34" t="s">
        <v>11</v>
      </c>
      <c r="L127" s="3"/>
    </row>
    <row r="128" spans="1:12" ht="16.5" thickBot="1" x14ac:dyDescent="0.3">
      <c r="A128" s="35" t="s">
        <v>1</v>
      </c>
      <c r="B128" s="34" t="s">
        <v>14</v>
      </c>
      <c r="C128" s="34" t="s">
        <v>8</v>
      </c>
      <c r="D128" s="34" t="s">
        <v>9</v>
      </c>
      <c r="E128" s="34" t="s">
        <v>16</v>
      </c>
      <c r="F128" s="34" t="s">
        <v>16</v>
      </c>
      <c r="G128" s="34" t="s">
        <v>11</v>
      </c>
      <c r="H128" s="34" t="s">
        <v>12</v>
      </c>
      <c r="I128" s="34" t="s">
        <v>12</v>
      </c>
      <c r="J128" s="34" t="s">
        <v>10</v>
      </c>
      <c r="K128" s="34" t="s">
        <v>16</v>
      </c>
      <c r="L128" s="3"/>
    </row>
    <row r="129" spans="1:15" ht="16.5" thickBot="1" x14ac:dyDescent="0.3">
      <c r="A129" s="35" t="s">
        <v>1</v>
      </c>
      <c r="B129" s="34" t="s">
        <v>14</v>
      </c>
      <c r="C129" s="34" t="s">
        <v>57</v>
      </c>
      <c r="D129" s="34" t="s">
        <v>9</v>
      </c>
      <c r="E129" s="34" t="s">
        <v>11</v>
      </c>
      <c r="F129" s="34" t="s">
        <v>24</v>
      </c>
      <c r="G129" s="34" t="s">
        <v>37</v>
      </c>
      <c r="H129" s="34" t="s">
        <v>10</v>
      </c>
      <c r="I129" s="34" t="s">
        <v>11</v>
      </c>
      <c r="J129" s="34" t="s">
        <v>10</v>
      </c>
      <c r="K129" s="34" t="s">
        <v>11</v>
      </c>
      <c r="L129" s="3"/>
    </row>
    <row r="130" spans="1:15" ht="16.5" thickBot="1" x14ac:dyDescent="0.3">
      <c r="A130" s="35" t="s">
        <v>1</v>
      </c>
      <c r="B130" s="34" t="s">
        <v>14</v>
      </c>
      <c r="C130" s="34" t="s">
        <v>57</v>
      </c>
      <c r="D130" s="34" t="s">
        <v>9</v>
      </c>
      <c r="E130" s="34" t="s">
        <v>11</v>
      </c>
      <c r="F130" s="34" t="s">
        <v>10</v>
      </c>
      <c r="G130" s="34" t="s">
        <v>16</v>
      </c>
      <c r="H130" s="34" t="s">
        <v>10</v>
      </c>
      <c r="I130" s="34" t="s">
        <v>24</v>
      </c>
      <c r="J130" s="34" t="s">
        <v>16</v>
      </c>
      <c r="K130" s="34" t="s">
        <v>11</v>
      </c>
      <c r="L130" s="3"/>
    </row>
    <row r="131" spans="1:15" ht="16.5" thickBot="1" x14ac:dyDescent="0.3">
      <c r="A131" s="35" t="s">
        <v>21</v>
      </c>
      <c r="B131" s="34" t="s">
        <v>14</v>
      </c>
      <c r="C131" s="34" t="s">
        <v>8</v>
      </c>
      <c r="D131" s="34" t="s">
        <v>23</v>
      </c>
      <c r="E131" s="34" t="s">
        <v>11</v>
      </c>
      <c r="F131" s="34" t="s">
        <v>24</v>
      </c>
      <c r="G131" s="34" t="s">
        <v>11</v>
      </c>
      <c r="H131" s="34" t="s">
        <v>24</v>
      </c>
      <c r="I131" s="34" t="s">
        <v>11</v>
      </c>
      <c r="J131" s="34" t="s">
        <v>11</v>
      </c>
      <c r="K131" s="34" t="s">
        <v>11</v>
      </c>
      <c r="L131" s="3"/>
    </row>
    <row r="132" spans="1:15" ht="16.5" thickBot="1" x14ac:dyDescent="0.3">
      <c r="A132" s="35" t="s">
        <v>21</v>
      </c>
      <c r="B132" s="34" t="s">
        <v>2</v>
      </c>
      <c r="C132" s="34" t="s">
        <v>57</v>
      </c>
      <c r="D132" s="34" t="s">
        <v>79</v>
      </c>
      <c r="E132" s="34" t="s">
        <v>10</v>
      </c>
      <c r="F132" s="34" t="s">
        <v>24</v>
      </c>
      <c r="G132" s="34" t="s">
        <v>11</v>
      </c>
      <c r="H132" s="34" t="s">
        <v>24</v>
      </c>
      <c r="I132" s="34" t="s">
        <v>11</v>
      </c>
      <c r="J132" s="34" t="s">
        <v>37</v>
      </c>
      <c r="K132" s="34" t="s">
        <v>37</v>
      </c>
      <c r="L132" s="3"/>
    </row>
    <row r="133" spans="1:15" ht="16.5" thickBot="1" x14ac:dyDescent="0.3">
      <c r="A133" s="35" t="s">
        <v>1</v>
      </c>
      <c r="B133" s="34" t="s">
        <v>14</v>
      </c>
      <c r="C133" s="34" t="s">
        <v>4</v>
      </c>
      <c r="D133" s="34" t="s">
        <v>9</v>
      </c>
      <c r="E133" s="34" t="s">
        <v>11</v>
      </c>
      <c r="F133" s="34" t="s">
        <v>24</v>
      </c>
      <c r="G133" s="34" t="s">
        <v>10</v>
      </c>
      <c r="H133" s="34" t="s">
        <v>24</v>
      </c>
      <c r="I133" s="34" t="s">
        <v>16</v>
      </c>
      <c r="J133" s="34" t="s">
        <v>16</v>
      </c>
      <c r="K133" s="34" t="s">
        <v>16</v>
      </c>
      <c r="L133" s="3"/>
    </row>
    <row r="134" spans="1:15" ht="16.5" thickBot="1" x14ac:dyDescent="0.3">
      <c r="A134" s="35" t="s">
        <v>1</v>
      </c>
      <c r="B134" s="34" t="s">
        <v>14</v>
      </c>
      <c r="C134" s="34" t="s">
        <v>8</v>
      </c>
      <c r="D134" s="34" t="s">
        <v>5</v>
      </c>
      <c r="E134" s="34" t="s">
        <v>16</v>
      </c>
      <c r="F134" s="34" t="s">
        <v>11</v>
      </c>
      <c r="G134" s="34" t="s">
        <v>11</v>
      </c>
      <c r="H134" s="34" t="s">
        <v>11</v>
      </c>
      <c r="I134" s="34" t="s">
        <v>11</v>
      </c>
      <c r="J134" s="34" t="s">
        <v>11</v>
      </c>
      <c r="K134" s="34" t="s">
        <v>11</v>
      </c>
      <c r="L134" s="3"/>
    </row>
    <row r="135" spans="1:15" ht="16.5" thickBot="1" x14ac:dyDescent="0.3">
      <c r="A135" s="35" t="s">
        <v>21</v>
      </c>
      <c r="B135" s="34" t="s">
        <v>14</v>
      </c>
      <c r="C135" s="34" t="s">
        <v>8</v>
      </c>
      <c r="D135" s="34" t="s">
        <v>23</v>
      </c>
      <c r="E135" s="34" t="s">
        <v>37</v>
      </c>
      <c r="F135" s="34" t="s">
        <v>24</v>
      </c>
      <c r="G135" s="34" t="s">
        <v>11</v>
      </c>
      <c r="H135" s="34" t="s">
        <v>11</v>
      </c>
      <c r="I135" s="34" t="s">
        <v>11</v>
      </c>
      <c r="J135" s="34" t="s">
        <v>16</v>
      </c>
      <c r="K135" s="34" t="s">
        <v>12</v>
      </c>
      <c r="L135" s="3"/>
    </row>
    <row r="136" spans="1:15" ht="16.5" thickBot="1" x14ac:dyDescent="0.3">
      <c r="A136" s="35" t="s">
        <v>21</v>
      </c>
      <c r="B136" s="34" t="s">
        <v>14</v>
      </c>
      <c r="C136" s="34" t="s">
        <v>8</v>
      </c>
      <c r="D136" s="34" t="s">
        <v>5</v>
      </c>
      <c r="E136" s="34" t="s">
        <v>24</v>
      </c>
      <c r="F136" s="34" t="s">
        <v>37</v>
      </c>
      <c r="G136" s="34" t="s">
        <v>16</v>
      </c>
      <c r="H136" s="34" t="s">
        <v>10</v>
      </c>
      <c r="I136" s="34" t="s">
        <v>16</v>
      </c>
      <c r="J136" s="34" t="s">
        <v>10</v>
      </c>
      <c r="K136" s="34" t="s">
        <v>11</v>
      </c>
      <c r="L136" s="3"/>
    </row>
    <row r="137" spans="1:15" ht="16.5" thickBot="1" x14ac:dyDescent="0.3">
      <c r="A137" s="35" t="s">
        <v>21</v>
      </c>
      <c r="B137" s="34" t="s">
        <v>14</v>
      </c>
      <c r="C137" s="34" t="s">
        <v>8</v>
      </c>
      <c r="D137" s="34" t="s">
        <v>23</v>
      </c>
      <c r="E137" s="34" t="s">
        <v>16</v>
      </c>
      <c r="F137" s="34" t="s">
        <v>10</v>
      </c>
      <c r="G137" s="34" t="s">
        <v>11</v>
      </c>
      <c r="H137" s="34" t="s">
        <v>10</v>
      </c>
      <c r="I137" s="34" t="s">
        <v>11</v>
      </c>
      <c r="J137" s="34" t="s">
        <v>11</v>
      </c>
      <c r="K137" s="34" t="s">
        <v>16</v>
      </c>
      <c r="L137" s="3"/>
    </row>
    <row r="138" spans="1:15" ht="16.5" thickBot="1" x14ac:dyDescent="0.3">
      <c r="A138" s="35" t="s">
        <v>21</v>
      </c>
      <c r="B138" s="34" t="s">
        <v>46</v>
      </c>
      <c r="C138" s="34" t="s">
        <v>4</v>
      </c>
      <c r="D138" s="34" t="s">
        <v>9</v>
      </c>
      <c r="E138" s="34" t="s">
        <v>10</v>
      </c>
      <c r="F138" s="34" t="s">
        <v>24</v>
      </c>
      <c r="G138" s="34" t="s">
        <v>11</v>
      </c>
      <c r="H138" s="34" t="s">
        <v>16</v>
      </c>
      <c r="I138" s="34" t="s">
        <v>16</v>
      </c>
      <c r="J138" s="34" t="s">
        <v>10</v>
      </c>
      <c r="K138" s="34" t="s">
        <v>11</v>
      </c>
      <c r="L138" s="3"/>
    </row>
    <row r="139" spans="1:15" ht="16.5" thickBot="1" x14ac:dyDescent="0.3">
      <c r="A139" s="35" t="s">
        <v>21</v>
      </c>
      <c r="B139" s="34" t="s">
        <v>180</v>
      </c>
      <c r="C139" s="34" t="s">
        <v>57</v>
      </c>
      <c r="D139" s="34" t="s">
        <v>79</v>
      </c>
      <c r="E139" s="34" t="s">
        <v>12</v>
      </c>
      <c r="F139" s="34" t="s">
        <v>37</v>
      </c>
      <c r="G139" s="34" t="s">
        <v>37</v>
      </c>
      <c r="H139" s="34" t="s">
        <v>37</v>
      </c>
      <c r="I139" s="34" t="s">
        <v>37</v>
      </c>
      <c r="J139" s="34" t="s">
        <v>12</v>
      </c>
      <c r="K139" s="34" t="s">
        <v>12</v>
      </c>
      <c r="L139" s="3"/>
    </row>
    <row r="140" spans="1:15" ht="16.5" thickBot="1" x14ac:dyDescent="0.3">
      <c r="A140" s="35" t="s">
        <v>21</v>
      </c>
      <c r="B140" s="34" t="s">
        <v>14</v>
      </c>
      <c r="C140" s="34" t="s">
        <v>8</v>
      </c>
      <c r="D140" s="34" t="s">
        <v>23</v>
      </c>
      <c r="E140" s="34" t="s">
        <v>11</v>
      </c>
      <c r="F140" s="34" t="s">
        <v>16</v>
      </c>
      <c r="G140" s="34" t="s">
        <v>10</v>
      </c>
      <c r="H140" s="34" t="s">
        <v>10</v>
      </c>
      <c r="I140" s="34" t="s">
        <v>12</v>
      </c>
      <c r="J140" s="34" t="s">
        <v>10</v>
      </c>
      <c r="K140" s="34" t="s">
        <v>11</v>
      </c>
      <c r="L140" s="3"/>
    </row>
    <row r="141" spans="1:15" ht="16.5" thickBot="1" x14ac:dyDescent="0.3">
      <c r="A141" s="35" t="s">
        <v>1</v>
      </c>
      <c r="B141" s="34" t="s">
        <v>34</v>
      </c>
      <c r="C141" s="34" t="s">
        <v>84</v>
      </c>
      <c r="D141" s="34" t="s">
        <v>79</v>
      </c>
      <c r="E141" s="34" t="s">
        <v>10</v>
      </c>
      <c r="F141" s="34" t="s">
        <v>10</v>
      </c>
      <c r="G141" s="34" t="s">
        <v>10</v>
      </c>
      <c r="H141" s="34" t="s">
        <v>10</v>
      </c>
      <c r="I141" s="34" t="s">
        <v>10</v>
      </c>
      <c r="J141" s="34" t="s">
        <v>10</v>
      </c>
      <c r="K141" s="34" t="s">
        <v>10</v>
      </c>
      <c r="L141" s="3"/>
    </row>
    <row r="142" spans="1:15" ht="16.5" thickBot="1" x14ac:dyDescent="0.3">
      <c r="A142" s="35" t="s">
        <v>21</v>
      </c>
      <c r="B142" s="34" t="s">
        <v>46</v>
      </c>
      <c r="C142" s="34" t="s">
        <v>4</v>
      </c>
      <c r="D142" s="34" t="s">
        <v>50</v>
      </c>
      <c r="E142" s="34" t="s">
        <v>24</v>
      </c>
      <c r="F142" s="34" t="s">
        <v>10</v>
      </c>
      <c r="G142" s="34" t="s">
        <v>37</v>
      </c>
      <c r="H142" s="34" t="s">
        <v>10</v>
      </c>
      <c r="I142" s="34" t="s">
        <v>37</v>
      </c>
      <c r="J142" s="34" t="s">
        <v>12</v>
      </c>
      <c r="K142" s="34" t="s">
        <v>16</v>
      </c>
      <c r="L142" s="3"/>
    </row>
    <row r="143" spans="1:15" ht="16.5" thickBot="1" x14ac:dyDescent="0.3">
      <c r="A143" s="35" t="s">
        <v>1</v>
      </c>
      <c r="B143" s="34" t="s">
        <v>180</v>
      </c>
      <c r="C143" s="34" t="s">
        <v>4</v>
      </c>
      <c r="D143" s="34" t="s">
        <v>79</v>
      </c>
      <c r="E143" s="34" t="s">
        <v>10</v>
      </c>
      <c r="F143" s="34" t="s">
        <v>16</v>
      </c>
      <c r="G143" s="34" t="s">
        <v>11</v>
      </c>
      <c r="H143" s="34" t="s">
        <v>11</v>
      </c>
      <c r="I143" s="34" t="s">
        <v>11</v>
      </c>
      <c r="J143" s="34" t="s">
        <v>11</v>
      </c>
      <c r="K143" s="34" t="s">
        <v>11</v>
      </c>
      <c r="L143"/>
      <c r="M143" s="21"/>
      <c r="N143" s="21"/>
      <c r="O143" s="21"/>
    </row>
    <row r="144" spans="1:15" ht="16.5" thickBot="1" x14ac:dyDescent="0.3">
      <c r="A144" s="35" t="s">
        <v>1</v>
      </c>
      <c r="B144" s="34" t="s">
        <v>46</v>
      </c>
      <c r="C144" s="34" t="s">
        <v>84</v>
      </c>
      <c r="D144" s="34" t="s">
        <v>9</v>
      </c>
      <c r="E144" s="34" t="s">
        <v>11</v>
      </c>
      <c r="F144" s="34" t="s">
        <v>24</v>
      </c>
      <c r="G144" s="34" t="s">
        <v>16</v>
      </c>
      <c r="H144" s="34" t="s">
        <v>10</v>
      </c>
      <c r="I144" s="34" t="s">
        <v>11</v>
      </c>
      <c r="J144" s="34" t="s">
        <v>24</v>
      </c>
      <c r="K144" s="34" t="s">
        <v>10</v>
      </c>
      <c r="L144"/>
      <c r="M144" s="21"/>
      <c r="N144" s="21"/>
      <c r="O144" s="21"/>
    </row>
    <row r="145" spans="1:15" ht="16.5" thickBot="1" x14ac:dyDescent="0.3">
      <c r="A145" s="35" t="s">
        <v>1</v>
      </c>
      <c r="B145" s="34" t="s">
        <v>14</v>
      </c>
      <c r="C145" s="34" t="s">
        <v>57</v>
      </c>
      <c r="D145" s="34" t="s">
        <v>5</v>
      </c>
      <c r="E145" s="34" t="s">
        <v>12</v>
      </c>
      <c r="F145" s="34" t="s">
        <v>37</v>
      </c>
      <c r="G145" s="34" t="s">
        <v>16</v>
      </c>
      <c r="H145" s="34" t="s">
        <v>10</v>
      </c>
      <c r="I145" s="34" t="s">
        <v>12</v>
      </c>
      <c r="J145" s="34" t="s">
        <v>11</v>
      </c>
      <c r="K145" s="34" t="s">
        <v>12</v>
      </c>
      <c r="L145"/>
      <c r="M145" s="21"/>
      <c r="N145" s="21"/>
      <c r="O145" s="21"/>
    </row>
    <row r="146" spans="1:15" ht="16.5" thickBot="1" x14ac:dyDescent="0.3">
      <c r="A146" s="35" t="s">
        <v>21</v>
      </c>
      <c r="B146" s="34" t="s">
        <v>34</v>
      </c>
      <c r="C146" s="34" t="s">
        <v>4</v>
      </c>
      <c r="D146" s="34" t="s">
        <v>50</v>
      </c>
      <c r="E146" s="34" t="s">
        <v>10</v>
      </c>
      <c r="F146" s="34" t="s">
        <v>24</v>
      </c>
      <c r="G146" s="34" t="s">
        <v>16</v>
      </c>
      <c r="H146" s="34" t="s">
        <v>16</v>
      </c>
      <c r="I146" s="34" t="s">
        <v>12</v>
      </c>
      <c r="J146" s="34" t="s">
        <v>16</v>
      </c>
      <c r="K146" s="34" t="s">
        <v>16</v>
      </c>
      <c r="L146"/>
      <c r="M146" s="21"/>
      <c r="N146" s="21"/>
      <c r="O146" s="21"/>
    </row>
    <row r="147" spans="1:15" ht="16.5" thickBot="1" x14ac:dyDescent="0.3">
      <c r="A147" s="35" t="s">
        <v>21</v>
      </c>
      <c r="B147" s="34" t="s">
        <v>46</v>
      </c>
      <c r="C147" s="34" t="s">
        <v>4</v>
      </c>
      <c r="D147" s="34" t="s">
        <v>9</v>
      </c>
      <c r="E147" s="34" t="s">
        <v>12</v>
      </c>
      <c r="F147" s="34" t="s">
        <v>24</v>
      </c>
      <c r="G147" s="34" t="s">
        <v>11</v>
      </c>
      <c r="H147" s="34" t="s">
        <v>10</v>
      </c>
      <c r="I147" s="34" t="s">
        <v>12</v>
      </c>
      <c r="J147" s="34" t="s">
        <v>16</v>
      </c>
      <c r="K147" s="34" t="s">
        <v>10</v>
      </c>
      <c r="L147"/>
      <c r="M147" s="21"/>
      <c r="N147" s="21"/>
      <c r="O147" s="21"/>
    </row>
    <row r="148" spans="1:15" ht="16.5" thickBot="1" x14ac:dyDescent="0.3">
      <c r="A148" s="35" t="s">
        <v>1</v>
      </c>
      <c r="B148" s="34" t="s">
        <v>14</v>
      </c>
      <c r="C148" s="34" t="s">
        <v>57</v>
      </c>
      <c r="D148" s="34" t="s">
        <v>9</v>
      </c>
      <c r="E148" s="34" t="s">
        <v>10</v>
      </c>
      <c r="F148" s="34" t="s">
        <v>10</v>
      </c>
      <c r="G148" s="34" t="s">
        <v>16</v>
      </c>
      <c r="H148" s="34" t="s">
        <v>24</v>
      </c>
      <c r="I148" s="34" t="s">
        <v>12</v>
      </c>
      <c r="J148" s="34" t="s">
        <v>10</v>
      </c>
      <c r="K148" s="34" t="s">
        <v>10</v>
      </c>
      <c r="L148"/>
      <c r="M148" s="21"/>
      <c r="N148" s="21"/>
      <c r="O148" s="21"/>
    </row>
    <row r="149" spans="1:15" ht="16.5" thickBot="1" x14ac:dyDescent="0.3">
      <c r="A149" s="35" t="s">
        <v>1</v>
      </c>
      <c r="B149" s="34" t="s">
        <v>46</v>
      </c>
      <c r="C149" s="34" t="s">
        <v>57</v>
      </c>
      <c r="D149" s="34" t="s">
        <v>50</v>
      </c>
      <c r="E149" s="34" t="s">
        <v>10</v>
      </c>
      <c r="F149" s="34" t="s">
        <v>24</v>
      </c>
      <c r="G149" s="34" t="s">
        <v>11</v>
      </c>
      <c r="H149" s="34" t="s">
        <v>10</v>
      </c>
      <c r="I149" s="34" t="s">
        <v>12</v>
      </c>
      <c r="J149" s="34" t="s">
        <v>16</v>
      </c>
      <c r="K149" s="34" t="s">
        <v>10</v>
      </c>
      <c r="L149"/>
      <c r="M149" s="21"/>
      <c r="N149" s="21"/>
      <c r="O149" s="21"/>
    </row>
    <row r="150" spans="1:15" ht="16.5" thickBot="1" x14ac:dyDescent="0.3">
      <c r="A150" s="35" t="s">
        <v>1</v>
      </c>
      <c r="B150" s="34" t="s">
        <v>34</v>
      </c>
      <c r="C150" s="34" t="s">
        <v>4</v>
      </c>
      <c r="D150" s="34" t="s">
        <v>50</v>
      </c>
      <c r="E150" s="34" t="s">
        <v>10</v>
      </c>
      <c r="F150" s="34" t="s">
        <v>24</v>
      </c>
      <c r="G150" s="34" t="s">
        <v>11</v>
      </c>
      <c r="H150" s="34" t="s">
        <v>10</v>
      </c>
      <c r="I150" s="34" t="s">
        <v>12</v>
      </c>
      <c r="J150" s="34" t="s">
        <v>11</v>
      </c>
      <c r="K150" s="34" t="s">
        <v>10</v>
      </c>
      <c r="L150"/>
      <c r="M150" s="21"/>
      <c r="N150" s="21"/>
      <c r="O150" s="21"/>
    </row>
    <row r="151" spans="1:15" ht="16.5" thickBot="1" x14ac:dyDescent="0.3">
      <c r="A151" s="35" t="s">
        <v>21</v>
      </c>
      <c r="B151" s="34" t="s">
        <v>46</v>
      </c>
      <c r="C151" s="34" t="s">
        <v>57</v>
      </c>
      <c r="D151" s="34" t="s">
        <v>9</v>
      </c>
      <c r="E151" s="34" t="s">
        <v>12</v>
      </c>
      <c r="F151" s="34" t="s">
        <v>24</v>
      </c>
      <c r="G151" s="34" t="s">
        <v>12</v>
      </c>
      <c r="H151" s="34" t="s">
        <v>37</v>
      </c>
      <c r="I151" s="34" t="s">
        <v>12</v>
      </c>
      <c r="J151" s="34" t="s">
        <v>12</v>
      </c>
      <c r="K151" s="34" t="s">
        <v>37</v>
      </c>
      <c r="L151"/>
      <c r="M151" s="21"/>
      <c r="N151" s="21"/>
      <c r="O151" s="21"/>
    </row>
    <row r="152" spans="1:15" ht="16.5" thickBot="1" x14ac:dyDescent="0.3">
      <c r="A152" s="35" t="s">
        <v>21</v>
      </c>
      <c r="B152" s="34" t="s">
        <v>46</v>
      </c>
      <c r="C152" s="34" t="s">
        <v>4</v>
      </c>
      <c r="D152" s="34" t="s">
        <v>9</v>
      </c>
      <c r="E152" s="34" t="s">
        <v>10</v>
      </c>
      <c r="F152" s="34" t="s">
        <v>10</v>
      </c>
      <c r="G152" s="34" t="s">
        <v>16</v>
      </c>
      <c r="H152" s="34" t="s">
        <v>24</v>
      </c>
      <c r="I152" s="34" t="s">
        <v>12</v>
      </c>
      <c r="J152" s="34" t="s">
        <v>11</v>
      </c>
      <c r="K152" s="34" t="s">
        <v>16</v>
      </c>
      <c r="L152"/>
      <c r="M152" s="21"/>
      <c r="N152" s="21"/>
      <c r="O152" s="21"/>
    </row>
    <row r="153" spans="1:15" ht="16.5" thickBot="1" x14ac:dyDescent="0.3">
      <c r="A153" s="35" t="s">
        <v>1</v>
      </c>
      <c r="B153" s="34" t="s">
        <v>46</v>
      </c>
      <c r="C153" s="34" t="s">
        <v>4</v>
      </c>
      <c r="D153" s="34" t="s">
        <v>9</v>
      </c>
      <c r="E153" s="34" t="s">
        <v>16</v>
      </c>
      <c r="F153" s="34" t="s">
        <v>10</v>
      </c>
      <c r="G153" s="34" t="s">
        <v>11</v>
      </c>
      <c r="H153" s="34" t="s">
        <v>11</v>
      </c>
      <c r="I153" s="34" t="s">
        <v>12</v>
      </c>
      <c r="J153" s="34" t="s">
        <v>11</v>
      </c>
      <c r="K153" s="34" t="s">
        <v>24</v>
      </c>
      <c r="L153"/>
      <c r="M153" s="21"/>
      <c r="N153" s="21"/>
      <c r="O153" s="21"/>
    </row>
    <row r="154" spans="1:15" ht="16.5" thickBot="1" x14ac:dyDescent="0.3">
      <c r="A154" s="35" t="s">
        <v>21</v>
      </c>
      <c r="B154" s="34" t="s">
        <v>46</v>
      </c>
      <c r="C154" s="34" t="s">
        <v>4</v>
      </c>
      <c r="D154" s="34" t="s">
        <v>9</v>
      </c>
      <c r="E154" s="34" t="s">
        <v>12</v>
      </c>
      <c r="F154" s="34" t="s">
        <v>24</v>
      </c>
      <c r="G154" s="34" t="s">
        <v>16</v>
      </c>
      <c r="H154" s="34" t="s">
        <v>24</v>
      </c>
      <c r="I154" s="34" t="s">
        <v>12</v>
      </c>
      <c r="J154" s="34" t="s">
        <v>12</v>
      </c>
      <c r="K154" s="34" t="s">
        <v>24</v>
      </c>
      <c r="L154"/>
      <c r="M154" s="21"/>
      <c r="N154" s="21"/>
      <c r="O154" s="21"/>
    </row>
    <row r="155" spans="1:15" ht="16.5" thickBot="1" x14ac:dyDescent="0.3">
      <c r="A155" s="35" t="s">
        <v>21</v>
      </c>
      <c r="B155" s="34" t="s">
        <v>14</v>
      </c>
      <c r="C155" s="34" t="s">
        <v>8</v>
      </c>
      <c r="D155" s="34" t="s">
        <v>5</v>
      </c>
      <c r="E155" s="34" t="s">
        <v>10</v>
      </c>
      <c r="F155" s="34" t="s">
        <v>16</v>
      </c>
      <c r="G155" s="34" t="s">
        <v>11</v>
      </c>
      <c r="H155" s="34" t="s">
        <v>10</v>
      </c>
      <c r="I155" s="34" t="s">
        <v>12</v>
      </c>
      <c r="J155" s="34" t="s">
        <v>12</v>
      </c>
      <c r="K155" s="34" t="s">
        <v>11</v>
      </c>
      <c r="L155"/>
      <c r="M155" s="21"/>
      <c r="N155" s="21"/>
      <c r="O155" s="21"/>
    </row>
    <row r="156" spans="1:15" ht="16.5" thickBot="1" x14ac:dyDescent="0.3">
      <c r="A156" s="35" t="s">
        <v>21</v>
      </c>
      <c r="B156" s="34" t="s">
        <v>34</v>
      </c>
      <c r="C156" s="34" t="s">
        <v>57</v>
      </c>
      <c r="D156" s="34" t="s">
        <v>5</v>
      </c>
      <c r="E156" s="34" t="s">
        <v>10</v>
      </c>
      <c r="F156" s="34" t="s">
        <v>10</v>
      </c>
      <c r="G156" s="34" t="s">
        <v>12</v>
      </c>
      <c r="H156" s="34" t="s">
        <v>12</v>
      </c>
      <c r="I156" s="34" t="s">
        <v>12</v>
      </c>
      <c r="J156" s="34" t="s">
        <v>12</v>
      </c>
      <c r="K156" s="34" t="s">
        <v>10</v>
      </c>
      <c r="L156"/>
      <c r="M156" s="21"/>
      <c r="N156" s="21"/>
      <c r="O156" s="21"/>
    </row>
    <row r="157" spans="1:15" ht="16.5" thickBot="1" x14ac:dyDescent="0.3">
      <c r="A157" s="35" t="s">
        <v>1</v>
      </c>
      <c r="B157" s="34" t="s">
        <v>34</v>
      </c>
      <c r="C157" s="34" t="s">
        <v>57</v>
      </c>
      <c r="D157" s="34" t="s">
        <v>9</v>
      </c>
      <c r="E157" s="34" t="s">
        <v>12</v>
      </c>
      <c r="F157" s="34" t="s">
        <v>12</v>
      </c>
      <c r="G157" s="34" t="s">
        <v>12</v>
      </c>
      <c r="H157" s="34" t="s">
        <v>16</v>
      </c>
      <c r="I157" s="34" t="s">
        <v>12</v>
      </c>
      <c r="J157" s="34" t="s">
        <v>12</v>
      </c>
      <c r="K157" s="34" t="s">
        <v>12</v>
      </c>
      <c r="L157"/>
      <c r="M157" s="21"/>
      <c r="N157" s="21"/>
      <c r="O157" s="21"/>
    </row>
    <row r="158" spans="1:15" ht="16.5" thickBot="1" x14ac:dyDescent="0.3">
      <c r="A158" s="35" t="s">
        <v>21</v>
      </c>
      <c r="B158" s="34" t="s">
        <v>34</v>
      </c>
      <c r="C158" s="34" t="s">
        <v>57</v>
      </c>
      <c r="D158" s="34" t="s">
        <v>5</v>
      </c>
      <c r="E158" s="34" t="s">
        <v>16</v>
      </c>
      <c r="F158" s="34" t="s">
        <v>16</v>
      </c>
      <c r="G158" s="34" t="s">
        <v>16</v>
      </c>
      <c r="H158" s="34" t="s">
        <v>16</v>
      </c>
      <c r="I158" s="34" t="s">
        <v>16</v>
      </c>
      <c r="J158" s="34" t="s">
        <v>16</v>
      </c>
      <c r="K158" s="34" t="s">
        <v>16</v>
      </c>
      <c r="L158"/>
      <c r="M158" s="21"/>
      <c r="N158" s="21"/>
      <c r="O158" s="21"/>
    </row>
    <row r="159" spans="1:15" ht="16.5" thickBot="1" x14ac:dyDescent="0.3">
      <c r="A159" s="35" t="s">
        <v>21</v>
      </c>
      <c r="B159" s="34" t="s">
        <v>34</v>
      </c>
      <c r="C159" s="34" t="s">
        <v>57</v>
      </c>
      <c r="D159" s="34" t="s">
        <v>79</v>
      </c>
      <c r="E159" s="34" t="s">
        <v>11</v>
      </c>
      <c r="F159" s="34" t="s">
        <v>10</v>
      </c>
      <c r="G159" s="34" t="s">
        <v>16</v>
      </c>
      <c r="H159" s="34" t="s">
        <v>16</v>
      </c>
      <c r="I159" s="34" t="s">
        <v>16</v>
      </c>
      <c r="J159" s="34" t="s">
        <v>11</v>
      </c>
      <c r="K159" s="34" t="s">
        <v>16</v>
      </c>
      <c r="L159"/>
      <c r="M159" s="21"/>
      <c r="N159" s="21"/>
      <c r="O159" s="21"/>
    </row>
    <row r="160" spans="1:15" ht="16.5" thickBot="1" x14ac:dyDescent="0.3">
      <c r="A160" s="35" t="s">
        <v>1</v>
      </c>
      <c r="B160" s="34" t="s">
        <v>34</v>
      </c>
      <c r="C160" s="34" t="s">
        <v>57</v>
      </c>
      <c r="D160" s="34" t="s">
        <v>50</v>
      </c>
      <c r="E160" s="34" t="s">
        <v>12</v>
      </c>
      <c r="F160" s="34" t="s">
        <v>37</v>
      </c>
      <c r="G160" s="34" t="s">
        <v>12</v>
      </c>
      <c r="H160" s="34" t="s">
        <v>12</v>
      </c>
      <c r="I160" s="34" t="s">
        <v>12</v>
      </c>
      <c r="J160" s="34" t="s">
        <v>12</v>
      </c>
      <c r="K160" s="34" t="s">
        <v>16</v>
      </c>
      <c r="L160"/>
      <c r="M160" s="21"/>
      <c r="N160" s="21"/>
      <c r="O160" s="21"/>
    </row>
    <row r="161" spans="1:15" ht="16.5" thickBot="1" x14ac:dyDescent="0.3">
      <c r="A161" s="35" t="s">
        <v>21</v>
      </c>
      <c r="B161" s="34" t="s">
        <v>34</v>
      </c>
      <c r="C161" s="34" t="s">
        <v>57</v>
      </c>
      <c r="D161" s="34" t="s">
        <v>79</v>
      </c>
      <c r="E161" s="34" t="s">
        <v>11</v>
      </c>
      <c r="F161" s="34" t="s">
        <v>24</v>
      </c>
      <c r="G161" s="34" t="s">
        <v>16</v>
      </c>
      <c r="H161" s="34" t="s">
        <v>16</v>
      </c>
      <c r="I161" s="34" t="s">
        <v>16</v>
      </c>
      <c r="J161" s="34" t="s">
        <v>12</v>
      </c>
      <c r="K161" s="34" t="s">
        <v>12</v>
      </c>
      <c r="L161"/>
      <c r="M161" s="21"/>
      <c r="N161" s="21"/>
      <c r="O161" s="21"/>
    </row>
    <row r="162" spans="1:15" ht="16.5" thickBot="1" x14ac:dyDescent="0.3">
      <c r="A162" s="35" t="s">
        <v>21</v>
      </c>
      <c r="B162" s="34" t="s">
        <v>46</v>
      </c>
      <c r="C162" s="34" t="s">
        <v>84</v>
      </c>
      <c r="D162" s="34" t="s">
        <v>9</v>
      </c>
      <c r="E162" s="34" t="s">
        <v>16</v>
      </c>
      <c r="F162" s="34" t="s">
        <v>10</v>
      </c>
      <c r="G162" s="34" t="s">
        <v>11</v>
      </c>
      <c r="H162" s="34" t="s">
        <v>24</v>
      </c>
      <c r="I162" s="34" t="s">
        <v>10</v>
      </c>
      <c r="J162" s="34" t="s">
        <v>12</v>
      </c>
      <c r="K162" s="34" t="s">
        <v>12</v>
      </c>
      <c r="L162"/>
      <c r="M162" s="21"/>
      <c r="N162" s="21"/>
      <c r="O162" s="21"/>
    </row>
    <row r="163" spans="1:15" ht="16.5" thickBot="1" x14ac:dyDescent="0.3">
      <c r="A163" s="35" t="s">
        <v>1</v>
      </c>
      <c r="B163" s="34" t="s">
        <v>46</v>
      </c>
      <c r="C163" s="34" t="s">
        <v>4</v>
      </c>
      <c r="D163" s="34" t="s">
        <v>5</v>
      </c>
      <c r="E163" s="34" t="s">
        <v>16</v>
      </c>
      <c r="F163" s="34" t="s">
        <v>10</v>
      </c>
      <c r="G163" s="34" t="s">
        <v>11</v>
      </c>
      <c r="H163" s="34" t="s">
        <v>16</v>
      </c>
      <c r="I163" s="34" t="s">
        <v>12</v>
      </c>
      <c r="J163" s="34" t="s">
        <v>12</v>
      </c>
      <c r="K163" s="34" t="s">
        <v>12</v>
      </c>
      <c r="L163"/>
      <c r="M163" s="21"/>
      <c r="N163" s="21"/>
      <c r="O163" s="21"/>
    </row>
    <row r="164" spans="1:15" ht="16.5" thickBot="1" x14ac:dyDescent="0.3">
      <c r="A164" s="35" t="s">
        <v>1</v>
      </c>
      <c r="B164" s="34" t="s">
        <v>180</v>
      </c>
      <c r="C164" s="34" t="s">
        <v>84</v>
      </c>
      <c r="D164" s="34" t="s">
        <v>50</v>
      </c>
      <c r="E164" s="34" t="s">
        <v>11</v>
      </c>
      <c r="F164" s="34" t="s">
        <v>10</v>
      </c>
      <c r="G164" s="34" t="s">
        <v>16</v>
      </c>
      <c r="H164" s="34" t="s">
        <v>10</v>
      </c>
      <c r="I164" s="34" t="s">
        <v>24</v>
      </c>
      <c r="J164" s="34" t="s">
        <v>12</v>
      </c>
      <c r="K164" s="34" t="s">
        <v>12</v>
      </c>
      <c r="L164"/>
      <c r="M164" s="21"/>
      <c r="N164" s="21"/>
      <c r="O164" s="21"/>
    </row>
    <row r="165" spans="1:15" ht="16.5" thickBot="1" x14ac:dyDescent="0.3">
      <c r="A165" s="35" t="s">
        <v>21</v>
      </c>
      <c r="B165" s="34" t="s">
        <v>14</v>
      </c>
      <c r="C165" s="34" t="s">
        <v>4</v>
      </c>
      <c r="D165" s="34" t="s">
        <v>5</v>
      </c>
      <c r="E165" s="34" t="s">
        <v>16</v>
      </c>
      <c r="F165" s="34" t="s">
        <v>10</v>
      </c>
      <c r="G165" s="34" t="s">
        <v>11</v>
      </c>
      <c r="H165" s="34" t="s">
        <v>24</v>
      </c>
      <c r="I165" s="34" t="s">
        <v>12</v>
      </c>
      <c r="J165" s="34" t="s">
        <v>12</v>
      </c>
      <c r="K165" s="34" t="s">
        <v>12</v>
      </c>
      <c r="L165"/>
      <c r="M165" s="21"/>
      <c r="N165" s="21"/>
      <c r="O165" s="21"/>
    </row>
    <row r="166" spans="1:15" ht="16.5" thickBot="1" x14ac:dyDescent="0.3">
      <c r="A166" s="35" t="s">
        <v>1</v>
      </c>
      <c r="B166" s="34" t="s">
        <v>34</v>
      </c>
      <c r="C166" s="34" t="s">
        <v>47</v>
      </c>
      <c r="D166" s="34" t="s">
        <v>9</v>
      </c>
      <c r="E166" s="34" t="s">
        <v>16</v>
      </c>
      <c r="F166" s="34" t="s">
        <v>10</v>
      </c>
      <c r="G166" s="34" t="s">
        <v>11</v>
      </c>
      <c r="H166" s="34" t="s">
        <v>11</v>
      </c>
      <c r="I166" s="34" t="s">
        <v>12</v>
      </c>
      <c r="J166" s="34" t="s">
        <v>12</v>
      </c>
      <c r="K166" s="34" t="s">
        <v>16</v>
      </c>
      <c r="L166"/>
      <c r="M166" s="21"/>
      <c r="N166" s="21"/>
      <c r="O166" s="21"/>
    </row>
    <row r="167" spans="1:15" ht="16.5" thickBot="1" x14ac:dyDescent="0.3">
      <c r="A167" s="35" t="s">
        <v>1</v>
      </c>
      <c r="B167" s="34" t="s">
        <v>34</v>
      </c>
      <c r="C167" s="34" t="s">
        <v>57</v>
      </c>
      <c r="D167" s="34" t="s">
        <v>9</v>
      </c>
      <c r="E167" s="34" t="s">
        <v>11</v>
      </c>
      <c r="F167" s="34" t="s">
        <v>16</v>
      </c>
      <c r="G167" s="34" t="s">
        <v>10</v>
      </c>
      <c r="H167" s="34" t="s">
        <v>16</v>
      </c>
      <c r="I167" s="34" t="s">
        <v>24</v>
      </c>
      <c r="J167" s="34" t="s">
        <v>12</v>
      </c>
      <c r="K167" s="34" t="s">
        <v>16</v>
      </c>
      <c r="L167"/>
      <c r="M167" s="21"/>
      <c r="N167" s="21"/>
      <c r="O167" s="21"/>
    </row>
    <row r="168" spans="1:15" ht="16.5" thickBot="1" x14ac:dyDescent="0.3">
      <c r="A168" s="35" t="s">
        <v>21</v>
      </c>
      <c r="B168" s="34" t="s">
        <v>46</v>
      </c>
      <c r="C168" s="34" t="s">
        <v>47</v>
      </c>
      <c r="D168" s="34" t="s">
        <v>5</v>
      </c>
      <c r="E168" s="34" t="s">
        <v>16</v>
      </c>
      <c r="F168" s="34" t="s">
        <v>10</v>
      </c>
      <c r="G168" s="34" t="s">
        <v>11</v>
      </c>
      <c r="H168" s="34" t="s">
        <v>24</v>
      </c>
      <c r="I168" s="34" t="s">
        <v>12</v>
      </c>
      <c r="J168" s="34" t="s">
        <v>12</v>
      </c>
      <c r="K168" s="34" t="s">
        <v>37</v>
      </c>
      <c r="L168"/>
      <c r="M168" s="21"/>
      <c r="N168" s="21"/>
      <c r="O168" s="21"/>
    </row>
    <row r="169" spans="1:15" ht="16.5" thickBot="1" x14ac:dyDescent="0.3">
      <c r="A169" s="35" t="s">
        <v>1</v>
      </c>
      <c r="B169" s="34" t="s">
        <v>180</v>
      </c>
      <c r="C169" s="34" t="s">
        <v>57</v>
      </c>
      <c r="D169" s="34" t="s">
        <v>50</v>
      </c>
      <c r="E169" s="34" t="s">
        <v>11</v>
      </c>
      <c r="F169" s="34" t="s">
        <v>16</v>
      </c>
      <c r="G169" s="34" t="s">
        <v>10</v>
      </c>
      <c r="H169" s="34" t="s">
        <v>24</v>
      </c>
      <c r="I169" s="34" t="s">
        <v>37</v>
      </c>
      <c r="J169" s="34" t="s">
        <v>12</v>
      </c>
      <c r="K169" s="34" t="s">
        <v>11</v>
      </c>
      <c r="L169"/>
      <c r="M169" s="21"/>
      <c r="N169" s="21"/>
      <c r="O169" s="21"/>
    </row>
    <row r="170" spans="1:15" ht="16.5" thickBot="1" x14ac:dyDescent="0.3">
      <c r="A170" s="35" t="s">
        <v>21</v>
      </c>
      <c r="B170" s="34" t="s">
        <v>180</v>
      </c>
      <c r="C170" s="34" t="s">
        <v>84</v>
      </c>
      <c r="D170" s="34" t="s">
        <v>9</v>
      </c>
      <c r="E170" s="34" t="s">
        <v>12</v>
      </c>
      <c r="F170" s="34" t="s">
        <v>10</v>
      </c>
      <c r="G170" s="34" t="s">
        <v>11</v>
      </c>
      <c r="H170" s="34" t="s">
        <v>24</v>
      </c>
      <c r="I170" s="34" t="s">
        <v>37</v>
      </c>
      <c r="J170" s="34" t="s">
        <v>24</v>
      </c>
      <c r="K170" s="34" t="s">
        <v>11</v>
      </c>
      <c r="L170"/>
      <c r="M170" s="21"/>
      <c r="N170" s="21"/>
      <c r="O170" s="21"/>
    </row>
    <row r="171" spans="1:15" ht="16.5" thickBot="1" x14ac:dyDescent="0.3">
      <c r="A171" s="35" t="s">
        <v>1</v>
      </c>
      <c r="B171" s="34" t="s">
        <v>46</v>
      </c>
      <c r="C171" s="34" t="s">
        <v>84</v>
      </c>
      <c r="D171" s="34" t="s">
        <v>50</v>
      </c>
      <c r="E171" s="34" t="s">
        <v>11</v>
      </c>
      <c r="F171" s="34" t="s">
        <v>10</v>
      </c>
      <c r="G171" s="34" t="s">
        <v>16</v>
      </c>
      <c r="H171" s="34" t="s">
        <v>24</v>
      </c>
      <c r="I171" s="34" t="s">
        <v>37</v>
      </c>
      <c r="J171" s="34" t="s">
        <v>12</v>
      </c>
      <c r="K171" s="34" t="s">
        <v>11</v>
      </c>
      <c r="L171"/>
      <c r="M171" s="21"/>
      <c r="N171" s="21"/>
      <c r="O171" s="21"/>
    </row>
    <row r="172" spans="1:15" ht="16.5" thickBot="1" x14ac:dyDescent="0.3">
      <c r="A172" s="35" t="s">
        <v>1</v>
      </c>
      <c r="B172" s="34" t="s">
        <v>180</v>
      </c>
      <c r="C172" s="34" t="s">
        <v>84</v>
      </c>
      <c r="D172" s="34" t="s">
        <v>50</v>
      </c>
      <c r="E172" s="34" t="s">
        <v>11</v>
      </c>
      <c r="F172" s="34" t="s">
        <v>10</v>
      </c>
      <c r="G172" s="34" t="s">
        <v>16</v>
      </c>
      <c r="H172" s="34" t="s">
        <v>11</v>
      </c>
      <c r="I172" s="34" t="s">
        <v>16</v>
      </c>
      <c r="J172" s="34" t="s">
        <v>12</v>
      </c>
      <c r="K172" s="34" t="s">
        <v>11</v>
      </c>
      <c r="L172"/>
      <c r="M172" s="21"/>
      <c r="N172" s="21"/>
      <c r="O172" s="21"/>
    </row>
    <row r="173" spans="1:15" ht="16.5" thickBot="1" x14ac:dyDescent="0.3">
      <c r="A173" s="35" t="s">
        <v>1</v>
      </c>
      <c r="B173" s="34" t="s">
        <v>46</v>
      </c>
      <c r="C173" s="34" t="s">
        <v>57</v>
      </c>
      <c r="D173" s="34" t="s">
        <v>79</v>
      </c>
      <c r="E173" s="34" t="s">
        <v>12</v>
      </c>
      <c r="F173" s="34" t="s">
        <v>16</v>
      </c>
      <c r="G173" s="34" t="s">
        <v>12</v>
      </c>
      <c r="H173" s="34" t="s">
        <v>16</v>
      </c>
      <c r="I173" s="34" t="s">
        <v>24</v>
      </c>
      <c r="J173" s="34" t="s">
        <v>11</v>
      </c>
      <c r="K173" s="34" t="s">
        <v>11</v>
      </c>
      <c r="L173"/>
      <c r="M173" s="21"/>
      <c r="N173" s="21"/>
      <c r="O173" s="21"/>
    </row>
    <row r="174" spans="1:15" ht="16.5" thickBot="1" x14ac:dyDescent="0.3">
      <c r="A174" s="35" t="s">
        <v>1</v>
      </c>
      <c r="B174" s="34" t="s">
        <v>14</v>
      </c>
      <c r="C174" s="34" t="s">
        <v>8</v>
      </c>
      <c r="D174" s="34" t="s">
        <v>23</v>
      </c>
      <c r="E174" s="34" t="s">
        <v>37</v>
      </c>
      <c r="F174" s="34" t="s">
        <v>16</v>
      </c>
      <c r="G174" s="34" t="s">
        <v>16</v>
      </c>
      <c r="H174" s="34" t="s">
        <v>16</v>
      </c>
      <c r="I174" s="34" t="s">
        <v>12</v>
      </c>
      <c r="J174" s="34" t="s">
        <v>12</v>
      </c>
      <c r="K174" s="34" t="s">
        <v>12</v>
      </c>
      <c r="L174"/>
      <c r="M174" s="21"/>
      <c r="N174" s="21"/>
      <c r="O174" s="21"/>
    </row>
    <row r="175" spans="1:15" ht="16.5" thickBot="1" x14ac:dyDescent="0.3">
      <c r="A175" s="35" t="s">
        <v>1</v>
      </c>
      <c r="B175" s="34" t="s">
        <v>14</v>
      </c>
      <c r="C175" s="34" t="s">
        <v>4</v>
      </c>
      <c r="D175" s="34" t="s">
        <v>9</v>
      </c>
      <c r="E175" s="34" t="s">
        <v>16</v>
      </c>
      <c r="F175" s="34" t="s">
        <v>10</v>
      </c>
      <c r="G175" s="34" t="s">
        <v>11</v>
      </c>
      <c r="H175" s="34" t="s">
        <v>24</v>
      </c>
      <c r="I175" s="34" t="s">
        <v>10</v>
      </c>
      <c r="J175" s="34" t="s">
        <v>12</v>
      </c>
      <c r="K175" s="34" t="s">
        <v>11</v>
      </c>
      <c r="L175"/>
      <c r="M175" s="21"/>
      <c r="N175" s="21"/>
      <c r="O175" s="21"/>
    </row>
    <row r="176" spans="1:15" ht="16.5" thickBot="1" x14ac:dyDescent="0.3">
      <c r="A176" s="35" t="s">
        <v>1</v>
      </c>
      <c r="B176" s="34" t="s">
        <v>46</v>
      </c>
      <c r="C176" s="34" t="s">
        <v>47</v>
      </c>
      <c r="D176" s="34" t="s">
        <v>9</v>
      </c>
      <c r="E176" s="34" t="s">
        <v>11</v>
      </c>
      <c r="F176" s="34" t="s">
        <v>10</v>
      </c>
      <c r="G176" s="34" t="s">
        <v>11</v>
      </c>
      <c r="H176" s="34" t="s">
        <v>16</v>
      </c>
      <c r="I176" s="34" t="s">
        <v>24</v>
      </c>
      <c r="J176" s="34" t="s">
        <v>12</v>
      </c>
      <c r="K176" s="34" t="s">
        <v>16</v>
      </c>
      <c r="L176"/>
      <c r="M176" s="21"/>
      <c r="N176" s="21"/>
      <c r="O176" s="21"/>
    </row>
    <row r="177" spans="1:15" ht="16.5" thickBot="1" x14ac:dyDescent="0.3">
      <c r="A177" s="35" t="s">
        <v>1</v>
      </c>
      <c r="B177" s="34" t="s">
        <v>2</v>
      </c>
      <c r="C177" s="34" t="s">
        <v>8</v>
      </c>
      <c r="D177" s="34" t="s">
        <v>23</v>
      </c>
      <c r="E177" s="34" t="s">
        <v>12</v>
      </c>
      <c r="F177" s="34" t="s">
        <v>10</v>
      </c>
      <c r="G177" s="34" t="s">
        <v>16</v>
      </c>
      <c r="H177" s="34" t="s">
        <v>37</v>
      </c>
      <c r="I177" s="34" t="s">
        <v>12</v>
      </c>
      <c r="J177" s="34" t="s">
        <v>12</v>
      </c>
      <c r="K177" s="34" t="s">
        <v>12</v>
      </c>
      <c r="L177"/>
      <c r="M177" s="21"/>
      <c r="N177" s="21"/>
      <c r="O177" s="21"/>
    </row>
    <row r="178" spans="1:15" ht="16.5" thickBot="1" x14ac:dyDescent="0.3">
      <c r="A178" s="35" t="s">
        <v>21</v>
      </c>
      <c r="B178" s="34" t="s">
        <v>46</v>
      </c>
      <c r="C178" s="34" t="s">
        <v>57</v>
      </c>
      <c r="D178" s="34" t="s">
        <v>79</v>
      </c>
      <c r="E178" s="34" t="s">
        <v>16</v>
      </c>
      <c r="F178" s="34" t="s">
        <v>24</v>
      </c>
      <c r="G178" s="34" t="s">
        <v>16</v>
      </c>
      <c r="H178" s="34" t="s">
        <v>37</v>
      </c>
      <c r="I178" s="34" t="s">
        <v>12</v>
      </c>
      <c r="J178" s="34" t="s">
        <v>24</v>
      </c>
      <c r="K178" s="34" t="s">
        <v>24</v>
      </c>
      <c r="L178"/>
      <c r="M178" s="21"/>
      <c r="N178" s="21"/>
      <c r="O178" s="21"/>
    </row>
    <row r="179" spans="1:15" ht="16.5" thickBot="1" x14ac:dyDescent="0.3">
      <c r="A179" s="35" t="s">
        <v>21</v>
      </c>
      <c r="B179" s="34" t="s">
        <v>46</v>
      </c>
      <c r="C179" s="34" t="s">
        <v>4</v>
      </c>
      <c r="D179" s="34" t="s">
        <v>5</v>
      </c>
      <c r="E179" s="34" t="s">
        <v>16</v>
      </c>
      <c r="F179" s="34" t="s">
        <v>10</v>
      </c>
      <c r="G179" s="34" t="s">
        <v>11</v>
      </c>
      <c r="H179" s="34" t="s">
        <v>24</v>
      </c>
      <c r="I179" s="34" t="s">
        <v>16</v>
      </c>
      <c r="J179" s="34" t="s">
        <v>12</v>
      </c>
      <c r="K179" s="34" t="s">
        <v>12</v>
      </c>
      <c r="L179"/>
      <c r="M179" s="21"/>
      <c r="N179" s="21"/>
      <c r="O179" s="21"/>
    </row>
    <row r="180" spans="1:15" ht="16.5" thickBot="1" x14ac:dyDescent="0.3">
      <c r="A180" s="35" t="s">
        <v>1</v>
      </c>
      <c r="B180" s="34" t="s">
        <v>14</v>
      </c>
      <c r="C180" s="34" t="s">
        <v>57</v>
      </c>
      <c r="D180" s="34" t="s">
        <v>9</v>
      </c>
      <c r="E180" s="34" t="s">
        <v>16</v>
      </c>
      <c r="F180" s="34" t="s">
        <v>10</v>
      </c>
      <c r="G180" s="34" t="s">
        <v>24</v>
      </c>
      <c r="H180" s="34" t="s">
        <v>12</v>
      </c>
      <c r="I180" s="34" t="s">
        <v>12</v>
      </c>
      <c r="J180" s="34" t="s">
        <v>12</v>
      </c>
      <c r="K180" s="34" t="s">
        <v>12</v>
      </c>
      <c r="L180"/>
      <c r="M180" s="21"/>
      <c r="N180" s="21"/>
      <c r="O180" s="21"/>
    </row>
    <row r="181" spans="1:15" ht="16.5" thickBot="1" x14ac:dyDescent="0.3">
      <c r="A181" s="35" t="s">
        <v>21</v>
      </c>
      <c r="B181" s="34" t="s">
        <v>46</v>
      </c>
      <c r="C181" s="34" t="s">
        <v>57</v>
      </c>
      <c r="D181" s="34" t="s">
        <v>9</v>
      </c>
      <c r="E181" s="34" t="s">
        <v>16</v>
      </c>
      <c r="F181" s="34" t="s">
        <v>24</v>
      </c>
      <c r="G181" s="34" t="s">
        <v>16</v>
      </c>
      <c r="H181" s="34" t="s">
        <v>24</v>
      </c>
      <c r="I181" s="34" t="s">
        <v>12</v>
      </c>
      <c r="J181" s="34" t="s">
        <v>12</v>
      </c>
      <c r="K181" s="34" t="s">
        <v>12</v>
      </c>
      <c r="L181"/>
      <c r="M181" s="21"/>
      <c r="N181" s="21"/>
      <c r="O181" s="21"/>
    </row>
    <row r="182" spans="1:15" ht="16.5" thickBot="1" x14ac:dyDescent="0.3">
      <c r="A182" s="35" t="s">
        <v>21</v>
      </c>
      <c r="B182" s="34" t="s">
        <v>46</v>
      </c>
      <c r="C182" s="34" t="s">
        <v>4</v>
      </c>
      <c r="D182" s="34" t="s">
        <v>50</v>
      </c>
      <c r="E182" s="34" t="s">
        <v>16</v>
      </c>
      <c r="F182" s="34" t="s">
        <v>24</v>
      </c>
      <c r="G182" s="34" t="s">
        <v>11</v>
      </c>
      <c r="H182" s="34" t="s">
        <v>10</v>
      </c>
      <c r="I182" s="34" t="s">
        <v>11</v>
      </c>
      <c r="J182" s="34" t="s">
        <v>10</v>
      </c>
      <c r="K182" s="34" t="s">
        <v>10</v>
      </c>
      <c r="L182"/>
      <c r="M182" s="21"/>
      <c r="N182" s="21"/>
      <c r="O182" s="21"/>
    </row>
    <row r="183" spans="1:15" ht="16.5" thickBot="1" x14ac:dyDescent="0.3">
      <c r="A183" s="35" t="s">
        <v>1</v>
      </c>
      <c r="B183" s="34" t="s">
        <v>46</v>
      </c>
      <c r="C183" s="34" t="s">
        <v>4</v>
      </c>
      <c r="D183" s="34" t="s">
        <v>50</v>
      </c>
      <c r="E183" s="34" t="s">
        <v>12</v>
      </c>
      <c r="F183" s="34" t="s">
        <v>24</v>
      </c>
      <c r="G183" s="34" t="s">
        <v>11</v>
      </c>
      <c r="H183" s="34" t="s">
        <v>16</v>
      </c>
      <c r="I183" s="34" t="s">
        <v>12</v>
      </c>
      <c r="J183" s="34" t="s">
        <v>24</v>
      </c>
      <c r="K183" s="34" t="s">
        <v>24</v>
      </c>
      <c r="L183"/>
      <c r="M183" s="21"/>
      <c r="N183" s="21"/>
      <c r="O183" s="21"/>
    </row>
    <row r="184" spans="1:15" ht="16.5" thickBot="1" x14ac:dyDescent="0.3">
      <c r="A184" s="35" t="s">
        <v>21</v>
      </c>
      <c r="B184" s="34" t="s">
        <v>34</v>
      </c>
      <c r="C184" s="34" t="s">
        <v>57</v>
      </c>
      <c r="D184" s="34" t="s">
        <v>79</v>
      </c>
      <c r="E184" s="34" t="s">
        <v>10</v>
      </c>
      <c r="F184" s="34" t="s">
        <v>24</v>
      </c>
      <c r="G184" s="34" t="s">
        <v>16</v>
      </c>
      <c r="H184" s="34" t="s">
        <v>37</v>
      </c>
      <c r="I184" s="34" t="s">
        <v>11</v>
      </c>
      <c r="J184" s="34" t="s">
        <v>10</v>
      </c>
      <c r="K184" s="34" t="s">
        <v>24</v>
      </c>
      <c r="L184"/>
      <c r="M184" s="21"/>
      <c r="N184" s="21"/>
      <c r="O184" s="21"/>
    </row>
    <row r="185" spans="1:15" ht="16.5" thickBot="1" x14ac:dyDescent="0.3">
      <c r="A185" s="35" t="s">
        <v>1</v>
      </c>
      <c r="B185" s="34" t="s">
        <v>34</v>
      </c>
      <c r="C185" s="34" t="s">
        <v>57</v>
      </c>
      <c r="D185" s="34" t="s">
        <v>5</v>
      </c>
      <c r="E185" s="34" t="s">
        <v>24</v>
      </c>
      <c r="F185" s="34" t="s">
        <v>10</v>
      </c>
      <c r="G185" s="34" t="s">
        <v>11</v>
      </c>
      <c r="H185" s="34" t="s">
        <v>10</v>
      </c>
      <c r="I185" s="34" t="s">
        <v>12</v>
      </c>
      <c r="J185" s="34" t="s">
        <v>12</v>
      </c>
      <c r="K185" s="34" t="s">
        <v>16</v>
      </c>
      <c r="L185"/>
      <c r="M185" s="21"/>
      <c r="N185" s="21"/>
      <c r="O185" s="21"/>
    </row>
    <row r="186" spans="1:15" ht="16.5" thickBot="1" x14ac:dyDescent="0.3">
      <c r="A186" s="35" t="s">
        <v>1</v>
      </c>
      <c r="B186" s="34" t="s">
        <v>46</v>
      </c>
      <c r="C186" s="34" t="s">
        <v>4</v>
      </c>
      <c r="D186" s="34" t="s">
        <v>50</v>
      </c>
      <c r="E186" s="34" t="s">
        <v>10</v>
      </c>
      <c r="F186" s="34" t="s">
        <v>16</v>
      </c>
      <c r="G186" s="34" t="s">
        <v>11</v>
      </c>
      <c r="H186" s="34" t="s">
        <v>24</v>
      </c>
      <c r="I186" s="34" t="s">
        <v>12</v>
      </c>
      <c r="J186" s="34" t="s">
        <v>24</v>
      </c>
      <c r="K186" s="34" t="s">
        <v>10</v>
      </c>
      <c r="L186"/>
      <c r="M186" s="21"/>
      <c r="N186" s="21"/>
      <c r="O186" s="21"/>
    </row>
    <row r="187" spans="1:15" ht="16.5" thickBot="1" x14ac:dyDescent="0.3">
      <c r="A187" s="35" t="s">
        <v>1</v>
      </c>
      <c r="B187" s="34" t="s">
        <v>46</v>
      </c>
      <c r="C187" s="34" t="s">
        <v>57</v>
      </c>
      <c r="D187" s="34" t="s">
        <v>50</v>
      </c>
      <c r="E187" s="34" t="s">
        <v>10</v>
      </c>
      <c r="F187" s="34" t="s">
        <v>24</v>
      </c>
      <c r="G187" s="34" t="s">
        <v>11</v>
      </c>
      <c r="H187" s="34" t="s">
        <v>24</v>
      </c>
      <c r="I187" s="34" t="s">
        <v>12</v>
      </c>
      <c r="J187" s="34" t="s">
        <v>12</v>
      </c>
      <c r="K187" s="34" t="s">
        <v>12</v>
      </c>
      <c r="L187"/>
      <c r="M187" s="21"/>
      <c r="N187" s="21"/>
      <c r="O187" s="21"/>
    </row>
    <row r="188" spans="1:15" ht="16.5" thickBot="1" x14ac:dyDescent="0.3">
      <c r="A188" s="35" t="s">
        <v>21</v>
      </c>
      <c r="B188" s="34" t="s">
        <v>46</v>
      </c>
      <c r="C188" s="34" t="s">
        <v>47</v>
      </c>
      <c r="D188" s="34" t="s">
        <v>5</v>
      </c>
      <c r="E188" s="34" t="s">
        <v>10</v>
      </c>
      <c r="F188" s="34" t="s">
        <v>10</v>
      </c>
      <c r="G188" s="34" t="s">
        <v>11</v>
      </c>
      <c r="H188" s="34" t="s">
        <v>10</v>
      </c>
      <c r="I188" s="34" t="s">
        <v>12</v>
      </c>
      <c r="J188" s="34" t="s">
        <v>12</v>
      </c>
      <c r="K188" s="34" t="s">
        <v>11</v>
      </c>
      <c r="L188"/>
      <c r="M188" s="21"/>
      <c r="N188" s="21"/>
      <c r="O188" s="21"/>
    </row>
    <row r="189" spans="1:15" ht="16.5" thickBot="1" x14ac:dyDescent="0.3">
      <c r="A189" s="35" t="s">
        <v>1</v>
      </c>
      <c r="B189" s="34" t="s">
        <v>46</v>
      </c>
      <c r="C189" s="34" t="s">
        <v>47</v>
      </c>
      <c r="D189" s="34" t="s">
        <v>50</v>
      </c>
      <c r="E189" s="34" t="s">
        <v>10</v>
      </c>
      <c r="F189" s="34" t="s">
        <v>16</v>
      </c>
      <c r="G189" s="34" t="s">
        <v>16</v>
      </c>
      <c r="H189" s="34" t="s">
        <v>24</v>
      </c>
      <c r="I189" s="34" t="s">
        <v>12</v>
      </c>
      <c r="J189" s="34" t="s">
        <v>12</v>
      </c>
      <c r="K189" s="34" t="s">
        <v>12</v>
      </c>
      <c r="L189"/>
      <c r="M189" s="21"/>
      <c r="N189" s="21"/>
      <c r="O189" s="21"/>
    </row>
    <row r="190" spans="1:15" ht="16.5" thickBot="1" x14ac:dyDescent="0.3">
      <c r="A190" s="35" t="s">
        <v>1</v>
      </c>
      <c r="B190" s="34" t="s">
        <v>34</v>
      </c>
      <c r="C190" s="34" t="s">
        <v>84</v>
      </c>
      <c r="D190" s="34" t="s">
        <v>9</v>
      </c>
      <c r="E190" s="34" t="s">
        <v>12</v>
      </c>
      <c r="F190" s="34" t="s">
        <v>24</v>
      </c>
      <c r="G190" s="34" t="s">
        <v>10</v>
      </c>
      <c r="H190" s="34" t="s">
        <v>10</v>
      </c>
      <c r="I190" s="34" t="s">
        <v>12</v>
      </c>
      <c r="J190" s="35" t="s">
        <v>12</v>
      </c>
      <c r="K190" s="34" t="s">
        <v>12</v>
      </c>
      <c r="L190"/>
      <c r="M190" s="21"/>
      <c r="N190" s="21"/>
      <c r="O190" s="21"/>
    </row>
    <row r="191" spans="1:15" ht="16.5" thickBot="1" x14ac:dyDescent="0.3">
      <c r="A191" s="35" t="s">
        <v>1</v>
      </c>
      <c r="B191" s="34" t="s">
        <v>14</v>
      </c>
      <c r="C191" s="34" t="s">
        <v>8</v>
      </c>
      <c r="D191" s="34" t="s">
        <v>5</v>
      </c>
      <c r="E191" s="34" t="s">
        <v>37</v>
      </c>
      <c r="F191" s="34" t="s">
        <v>16</v>
      </c>
      <c r="G191" s="34" t="s">
        <v>11</v>
      </c>
      <c r="H191" s="34" t="s">
        <v>12</v>
      </c>
      <c r="I191" s="34" t="s">
        <v>12</v>
      </c>
      <c r="J191" s="34" t="s">
        <v>12</v>
      </c>
      <c r="K191" s="34" t="s">
        <v>12</v>
      </c>
      <c r="L191"/>
      <c r="M191" s="21"/>
      <c r="N191" s="21"/>
      <c r="O191" s="21"/>
    </row>
    <row r="192" spans="1:15" ht="16.5" thickBot="1" x14ac:dyDescent="0.3">
      <c r="A192" s="35" t="s">
        <v>21</v>
      </c>
      <c r="B192" s="34" t="s">
        <v>34</v>
      </c>
      <c r="C192" s="34" t="s">
        <v>47</v>
      </c>
      <c r="D192" s="34" t="s">
        <v>5</v>
      </c>
      <c r="E192" s="34" t="s">
        <v>12</v>
      </c>
      <c r="F192" s="34" t="s">
        <v>37</v>
      </c>
      <c r="G192" s="34" t="s">
        <v>10</v>
      </c>
      <c r="H192" s="34" t="s">
        <v>24</v>
      </c>
      <c r="I192" s="34" t="s">
        <v>12</v>
      </c>
      <c r="J192" s="34" t="s">
        <v>12</v>
      </c>
      <c r="K192" s="34" t="s">
        <v>10</v>
      </c>
      <c r="L192"/>
      <c r="M192" s="21"/>
      <c r="N192" s="21"/>
      <c r="O192" s="21"/>
    </row>
    <row r="193" spans="1:16" ht="16.5" thickBot="1" x14ac:dyDescent="0.3">
      <c r="A193" s="35" t="s">
        <v>1</v>
      </c>
      <c r="B193" s="34" t="s">
        <v>46</v>
      </c>
      <c r="C193" s="34" t="s">
        <v>8</v>
      </c>
      <c r="D193" s="34" t="s">
        <v>5</v>
      </c>
      <c r="E193" s="34" t="s">
        <v>16</v>
      </c>
      <c r="F193" s="34" t="s">
        <v>10</v>
      </c>
      <c r="G193" s="34" t="s">
        <v>11</v>
      </c>
      <c r="H193" s="34" t="s">
        <v>24</v>
      </c>
      <c r="I193" s="34" t="s">
        <v>12</v>
      </c>
      <c r="J193" s="34" t="s">
        <v>12</v>
      </c>
      <c r="K193" s="34" t="s">
        <v>12</v>
      </c>
      <c r="L193"/>
      <c r="M193" s="21"/>
      <c r="N193" s="21"/>
      <c r="O193" s="21"/>
    </row>
    <row r="194" spans="1:16" ht="16.5" thickBot="1" x14ac:dyDescent="0.3">
      <c r="A194" s="35" t="s">
        <v>1</v>
      </c>
      <c r="B194" s="34" t="s">
        <v>46</v>
      </c>
      <c r="C194" s="34" t="s">
        <v>4</v>
      </c>
      <c r="D194" s="34" t="s">
        <v>9</v>
      </c>
      <c r="E194" s="34" t="s">
        <v>24</v>
      </c>
      <c r="F194" s="34" t="s">
        <v>37</v>
      </c>
      <c r="G194" s="34" t="s">
        <v>37</v>
      </c>
      <c r="H194" s="34" t="s">
        <v>12</v>
      </c>
      <c r="I194" s="34" t="s">
        <v>12</v>
      </c>
      <c r="J194" s="34" t="s">
        <v>12</v>
      </c>
      <c r="K194" s="34" t="s">
        <v>12</v>
      </c>
      <c r="L194"/>
      <c r="M194" s="21"/>
      <c r="N194" s="21"/>
      <c r="O194" s="21"/>
    </row>
    <row r="195" spans="1:16" ht="16.5" thickBot="1" x14ac:dyDescent="0.3">
      <c r="A195" s="35" t="s">
        <v>1</v>
      </c>
      <c r="B195" s="34" t="s">
        <v>46</v>
      </c>
      <c r="C195" s="34" t="s">
        <v>84</v>
      </c>
      <c r="D195" s="34" t="s">
        <v>50</v>
      </c>
      <c r="E195" s="34" t="s">
        <v>24</v>
      </c>
      <c r="F195" s="34" t="s">
        <v>24</v>
      </c>
      <c r="G195" s="34" t="s">
        <v>24</v>
      </c>
      <c r="H195" s="34" t="s">
        <v>12</v>
      </c>
      <c r="I195" s="34" t="s">
        <v>12</v>
      </c>
      <c r="J195" s="34" t="s">
        <v>12</v>
      </c>
      <c r="K195" s="34" t="s">
        <v>12</v>
      </c>
      <c r="L195"/>
      <c r="M195" s="21"/>
      <c r="N195" s="21"/>
      <c r="O195" s="21"/>
    </row>
    <row r="196" spans="1:16" ht="16.5" thickBot="1" x14ac:dyDescent="0.3">
      <c r="A196" s="35" t="s">
        <v>1</v>
      </c>
      <c r="B196" s="34" t="s">
        <v>14</v>
      </c>
      <c r="C196" s="34" t="s">
        <v>47</v>
      </c>
      <c r="D196" s="34" t="s">
        <v>9</v>
      </c>
      <c r="E196" s="34" t="s">
        <v>11</v>
      </c>
      <c r="F196" s="34" t="s">
        <v>10</v>
      </c>
      <c r="G196" s="34" t="s">
        <v>16</v>
      </c>
      <c r="H196" s="34" t="s">
        <v>24</v>
      </c>
      <c r="I196" s="34" t="s">
        <v>12</v>
      </c>
      <c r="J196" s="34" t="s">
        <v>10</v>
      </c>
      <c r="K196" s="34" t="s">
        <v>12</v>
      </c>
      <c r="L196"/>
      <c r="M196" s="21"/>
      <c r="N196" s="21"/>
      <c r="O196" s="21"/>
    </row>
    <row r="197" spans="1:16" ht="16.5" thickBot="1" x14ac:dyDescent="0.3">
      <c r="A197" s="35" t="s">
        <v>21</v>
      </c>
      <c r="B197" s="34" t="s">
        <v>180</v>
      </c>
      <c r="C197" s="34" t="s">
        <v>84</v>
      </c>
      <c r="D197" s="34" t="s">
        <v>9</v>
      </c>
      <c r="E197" s="34" t="s">
        <v>11</v>
      </c>
      <c r="F197" s="34" t="s">
        <v>16</v>
      </c>
      <c r="G197" s="34" t="s">
        <v>11</v>
      </c>
      <c r="H197" s="34" t="s">
        <v>10</v>
      </c>
      <c r="I197" s="34" t="s">
        <v>24</v>
      </c>
      <c r="J197" s="34" t="s">
        <v>11</v>
      </c>
      <c r="K197" s="34" t="s">
        <v>11</v>
      </c>
      <c r="L197"/>
      <c r="M197" s="21"/>
      <c r="N197" s="21"/>
      <c r="O197" s="21"/>
    </row>
    <row r="198" spans="1:16" ht="16.5" thickBot="1" x14ac:dyDescent="0.3">
      <c r="A198" s="35" t="s">
        <v>1</v>
      </c>
      <c r="B198" s="34" t="s">
        <v>46</v>
      </c>
      <c r="C198" s="34" t="s">
        <v>57</v>
      </c>
      <c r="D198" s="34" t="s">
        <v>50</v>
      </c>
      <c r="E198" s="34" t="s">
        <v>12</v>
      </c>
      <c r="F198" s="34" t="s">
        <v>24</v>
      </c>
      <c r="G198" s="34" t="s">
        <v>12</v>
      </c>
      <c r="H198" s="34" t="s">
        <v>24</v>
      </c>
      <c r="I198" s="34" t="s">
        <v>12</v>
      </c>
      <c r="J198" s="34" t="s">
        <v>10</v>
      </c>
      <c r="K198" s="34" t="s">
        <v>10</v>
      </c>
      <c r="L198"/>
      <c r="M198" s="21"/>
      <c r="N198" s="21"/>
      <c r="O198" s="21"/>
    </row>
    <row r="199" spans="1:16" ht="16.5" thickBot="1" x14ac:dyDescent="0.3">
      <c r="A199" s="35" t="s">
        <v>1</v>
      </c>
      <c r="B199" s="34" t="s">
        <v>14</v>
      </c>
      <c r="C199" s="34" t="s">
        <v>4</v>
      </c>
      <c r="D199" s="34" t="s">
        <v>50</v>
      </c>
      <c r="E199" s="34" t="s">
        <v>11</v>
      </c>
      <c r="F199" s="34" t="s">
        <v>16</v>
      </c>
      <c r="G199" s="34" t="s">
        <v>10</v>
      </c>
      <c r="H199" s="34" t="s">
        <v>24</v>
      </c>
      <c r="I199" s="34" t="s">
        <v>12</v>
      </c>
      <c r="J199" s="34" t="s">
        <v>12</v>
      </c>
      <c r="K199" s="34" t="s">
        <v>12</v>
      </c>
      <c r="L199"/>
      <c r="M199" s="21"/>
      <c r="N199" s="21"/>
      <c r="O199" s="21"/>
    </row>
    <row r="200" spans="1:16" ht="16.5" thickBot="1" x14ac:dyDescent="0.3">
      <c r="A200" s="35" t="s">
        <v>1</v>
      </c>
      <c r="B200" s="34" t="s">
        <v>46</v>
      </c>
      <c r="C200" s="34" t="s">
        <v>4</v>
      </c>
      <c r="D200" s="34" t="s">
        <v>50</v>
      </c>
      <c r="E200" s="34" t="s">
        <v>24</v>
      </c>
      <c r="F200" s="34" t="s">
        <v>24</v>
      </c>
      <c r="G200" s="34" t="s">
        <v>16</v>
      </c>
      <c r="H200" s="34" t="s">
        <v>10</v>
      </c>
      <c r="I200" s="34" t="s">
        <v>12</v>
      </c>
      <c r="J200" s="34" t="s">
        <v>10</v>
      </c>
      <c r="K200" s="34" t="s">
        <v>10</v>
      </c>
      <c r="L200"/>
      <c r="M200" s="21"/>
      <c r="N200" s="21"/>
      <c r="O200" s="21"/>
    </row>
    <row r="201" spans="1:16" ht="16.5" thickBot="1" x14ac:dyDescent="0.3">
      <c r="A201" s="35" t="s">
        <v>21</v>
      </c>
      <c r="B201" s="34" t="s">
        <v>46</v>
      </c>
      <c r="C201" s="34" t="s">
        <v>4</v>
      </c>
      <c r="D201" s="34" t="s">
        <v>50</v>
      </c>
      <c r="E201" s="34" t="s">
        <v>12</v>
      </c>
      <c r="F201" s="34" t="s">
        <v>24</v>
      </c>
      <c r="G201" s="34" t="s">
        <v>16</v>
      </c>
      <c r="H201" s="34" t="s">
        <v>24</v>
      </c>
      <c r="I201" s="34" t="s">
        <v>12</v>
      </c>
      <c r="J201" s="34" t="s">
        <v>24</v>
      </c>
      <c r="K201" s="34" t="s">
        <v>10</v>
      </c>
      <c r="L201"/>
      <c r="M201" s="21"/>
      <c r="N201" s="21"/>
      <c r="O201" s="21"/>
    </row>
    <row r="202" spans="1:16" ht="16.5" thickBot="1" x14ac:dyDescent="0.3">
      <c r="A202" s="35" t="s">
        <v>21</v>
      </c>
      <c r="B202" s="34" t="s">
        <v>46</v>
      </c>
      <c r="C202" s="34" t="s">
        <v>57</v>
      </c>
      <c r="D202" s="34" t="s">
        <v>50</v>
      </c>
      <c r="E202" s="34" t="s">
        <v>12</v>
      </c>
      <c r="F202" s="34" t="s">
        <v>24</v>
      </c>
      <c r="G202" s="34" t="s">
        <v>10</v>
      </c>
      <c r="H202" s="34" t="s">
        <v>37</v>
      </c>
      <c r="I202" s="34" t="s">
        <v>12</v>
      </c>
      <c r="J202" s="34" t="s">
        <v>10</v>
      </c>
      <c r="K202" s="34" t="s">
        <v>10</v>
      </c>
      <c r="L202"/>
      <c r="M202" s="21"/>
      <c r="N202" s="21"/>
      <c r="O202" s="21"/>
    </row>
    <row r="203" spans="1:16" ht="16.5" thickBot="1" x14ac:dyDescent="0.3">
      <c r="A203" s="35" t="s">
        <v>21</v>
      </c>
      <c r="B203" s="34" t="s">
        <v>46</v>
      </c>
      <c r="C203" s="34" t="s">
        <v>57</v>
      </c>
      <c r="D203" s="34" t="s">
        <v>50</v>
      </c>
      <c r="E203" s="34" t="s">
        <v>12</v>
      </c>
      <c r="F203" s="34" t="s">
        <v>24</v>
      </c>
      <c r="G203" s="34" t="s">
        <v>16</v>
      </c>
      <c r="H203" s="34" t="s">
        <v>37</v>
      </c>
      <c r="I203" s="34" t="s">
        <v>12</v>
      </c>
      <c r="J203" s="34" t="s">
        <v>24</v>
      </c>
      <c r="K203" s="34" t="s">
        <v>10</v>
      </c>
      <c r="L203"/>
      <c r="M203" s="21"/>
      <c r="N203" s="21"/>
      <c r="O203" s="21"/>
    </row>
    <row r="204" spans="1:16" ht="54" customHeight="1" x14ac:dyDescent="0.2">
      <c r="A204" s="21"/>
      <c r="B204" s="21"/>
      <c r="C204" s="21"/>
      <c r="D204" s="21"/>
      <c r="E204" s="41"/>
      <c r="F204" s="41"/>
      <c r="G204" s="41"/>
      <c r="H204" s="41"/>
      <c r="I204" s="41"/>
      <c r="J204" s="41"/>
      <c r="K204" s="41"/>
      <c r="L204" s="21"/>
      <c r="M204" s="21"/>
      <c r="N204" s="21"/>
      <c r="O204" s="21"/>
      <c r="P204" s="21"/>
    </row>
    <row r="205" spans="1:16" ht="54" customHeight="1" x14ac:dyDescent="0.2">
      <c r="A205" s="21"/>
      <c r="B205" s="21"/>
      <c r="C205" s="21"/>
      <c r="D205" s="21"/>
      <c r="E205" s="41"/>
      <c r="F205" s="41"/>
      <c r="G205" s="41"/>
      <c r="H205" s="41"/>
      <c r="I205" s="41"/>
      <c r="J205" s="41"/>
      <c r="K205" s="41"/>
      <c r="L205" s="21"/>
      <c r="M205" s="21"/>
      <c r="N205" s="21"/>
      <c r="O205" s="21"/>
      <c r="P205" s="21"/>
    </row>
    <row r="206" spans="1:16" ht="54" customHeight="1" x14ac:dyDescent="0.2">
      <c r="A206" s="21"/>
      <c r="B206" s="21"/>
      <c r="C206" s="21"/>
      <c r="D206" s="21"/>
      <c r="E206" s="41"/>
      <c r="F206" s="41"/>
      <c r="G206" s="41"/>
      <c r="H206" s="41"/>
      <c r="I206" s="41"/>
      <c r="J206" s="41"/>
      <c r="K206" s="41"/>
      <c r="L206" s="21"/>
      <c r="M206" s="21"/>
      <c r="N206" s="21"/>
      <c r="O206" s="21"/>
      <c r="P206" s="21"/>
    </row>
    <row r="207" spans="1:16" ht="54" customHeight="1" x14ac:dyDescent="0.2">
      <c r="A207" s="21"/>
      <c r="B207" s="21"/>
      <c r="C207" s="21"/>
      <c r="D207" s="21"/>
      <c r="E207" s="41"/>
      <c r="F207" s="41"/>
      <c r="G207" s="41"/>
      <c r="H207" s="41"/>
      <c r="I207" s="41"/>
      <c r="J207" s="41"/>
      <c r="K207" s="41"/>
      <c r="L207" s="21"/>
      <c r="M207" s="21"/>
      <c r="N207" s="21"/>
      <c r="O207" s="21"/>
      <c r="P207" s="21"/>
    </row>
    <row r="208" spans="1:16" ht="54" customHeight="1" x14ac:dyDescent="0.2">
      <c r="A208" s="21"/>
      <c r="B208" s="21"/>
      <c r="C208" s="21"/>
      <c r="D208" s="21"/>
      <c r="E208" s="41"/>
      <c r="F208" s="41"/>
      <c r="G208" s="41"/>
      <c r="H208" s="41"/>
      <c r="I208" s="41"/>
      <c r="J208" s="41"/>
      <c r="K208" s="41"/>
      <c r="L208" s="21"/>
      <c r="M208" s="21"/>
      <c r="N208" s="21"/>
      <c r="O208" s="21"/>
      <c r="P208" s="21"/>
    </row>
    <row r="209" spans="1:16" ht="54" customHeight="1" x14ac:dyDescent="0.2">
      <c r="A209" s="21"/>
      <c r="B209" s="21"/>
      <c r="C209" s="21"/>
      <c r="D209" s="21"/>
      <c r="E209" s="41"/>
      <c r="F209" s="41"/>
      <c r="G209" s="41"/>
      <c r="H209" s="41"/>
      <c r="I209" s="41"/>
      <c r="J209" s="41"/>
      <c r="K209" s="41"/>
      <c r="L209" s="21"/>
      <c r="M209" s="21"/>
      <c r="N209" s="21"/>
      <c r="O209" s="21"/>
      <c r="P209" s="21"/>
    </row>
    <row r="210" spans="1:16" ht="54" customHeight="1" x14ac:dyDescent="0.2">
      <c r="A210" s="21"/>
      <c r="B210" s="21"/>
      <c r="C210" s="21"/>
      <c r="D210" s="21"/>
      <c r="E210" s="41"/>
      <c r="F210" s="41"/>
      <c r="G210" s="41"/>
      <c r="H210" s="41"/>
      <c r="I210" s="41"/>
      <c r="J210" s="41"/>
      <c r="K210" s="41"/>
      <c r="L210" s="21"/>
      <c r="M210" s="21"/>
      <c r="N210" s="21"/>
      <c r="O210" s="21"/>
      <c r="P210" s="21"/>
    </row>
    <row r="211" spans="1:16" ht="54" customHeight="1" x14ac:dyDescent="0.2">
      <c r="A211" s="21"/>
      <c r="B211" s="21"/>
      <c r="C211" s="21"/>
      <c r="D211" s="21"/>
      <c r="E211" s="41"/>
      <c r="F211" s="41"/>
      <c r="G211" s="41"/>
      <c r="H211" s="41"/>
      <c r="I211" s="41"/>
      <c r="J211" s="41"/>
      <c r="K211" s="41"/>
      <c r="L211" s="21"/>
      <c r="M211" s="21"/>
      <c r="N211" s="21"/>
      <c r="O211" s="21"/>
      <c r="P211" s="21"/>
    </row>
    <row r="212" spans="1:16" ht="54" customHeight="1" x14ac:dyDescent="0.2">
      <c r="A212" s="21"/>
      <c r="B212" s="21"/>
      <c r="C212" s="21"/>
      <c r="D212" s="21"/>
      <c r="E212" s="41"/>
      <c r="F212" s="41"/>
      <c r="G212" s="41"/>
      <c r="H212" s="41"/>
      <c r="I212" s="41"/>
      <c r="J212" s="41"/>
      <c r="K212" s="41"/>
      <c r="L212" s="21"/>
      <c r="M212" s="21"/>
      <c r="N212" s="21"/>
      <c r="O212" s="21"/>
      <c r="P212" s="21"/>
    </row>
    <row r="213" spans="1:16" ht="54" customHeight="1" x14ac:dyDescent="0.2">
      <c r="A213" s="21"/>
      <c r="B213" s="21"/>
      <c r="C213" s="21"/>
      <c r="D213" s="21"/>
      <c r="E213" s="41"/>
      <c r="F213" s="41"/>
      <c r="G213" s="41"/>
      <c r="H213" s="41"/>
      <c r="I213" s="41"/>
      <c r="J213" s="41"/>
      <c r="K213" s="41"/>
      <c r="L213" s="21"/>
      <c r="M213" s="21"/>
      <c r="N213" s="21"/>
      <c r="O213" s="21"/>
      <c r="P213" s="21"/>
    </row>
    <row r="214" spans="1:16" ht="54" customHeight="1" x14ac:dyDescent="0.2">
      <c r="A214" s="21"/>
      <c r="B214" s="21"/>
      <c r="C214" s="21"/>
      <c r="D214" s="21"/>
      <c r="E214" s="41"/>
      <c r="F214" s="41"/>
      <c r="G214" s="41"/>
      <c r="H214" s="41"/>
      <c r="I214" s="41"/>
      <c r="J214" s="41"/>
      <c r="K214" s="41"/>
      <c r="L214" s="21"/>
      <c r="M214" s="21"/>
      <c r="N214" s="21"/>
      <c r="O214" s="21"/>
      <c r="P214" s="21"/>
    </row>
    <row r="215" spans="1:16" ht="54" customHeight="1" x14ac:dyDescent="0.2">
      <c r="A215" s="21"/>
      <c r="B215" s="21"/>
      <c r="C215" s="21"/>
      <c r="D215" s="21"/>
      <c r="E215" s="41"/>
      <c r="F215" s="41"/>
      <c r="G215" s="41"/>
      <c r="H215" s="41"/>
      <c r="I215" s="41"/>
      <c r="J215" s="41"/>
      <c r="K215" s="41"/>
      <c r="L215" s="21"/>
      <c r="M215" s="21"/>
      <c r="N215" s="21"/>
      <c r="O215" s="21"/>
      <c r="P215" s="21"/>
    </row>
    <row r="216" spans="1:16" ht="54" customHeight="1" x14ac:dyDescent="0.2">
      <c r="A216" s="21"/>
      <c r="B216" s="21"/>
      <c r="C216" s="21"/>
      <c r="D216" s="21"/>
      <c r="E216" s="41"/>
      <c r="F216" s="41"/>
      <c r="G216" s="41"/>
      <c r="H216" s="41"/>
      <c r="I216" s="41"/>
      <c r="J216" s="41"/>
      <c r="K216" s="41"/>
      <c r="L216" s="21"/>
      <c r="M216" s="21"/>
      <c r="N216" s="21"/>
      <c r="O216" s="21"/>
      <c r="P216" s="21"/>
    </row>
    <row r="217" spans="1:16" ht="54" customHeight="1" x14ac:dyDescent="0.2">
      <c r="A217" s="21"/>
      <c r="B217" s="21"/>
      <c r="C217" s="21"/>
      <c r="D217" s="21"/>
      <c r="E217" s="41"/>
      <c r="F217" s="41"/>
      <c r="G217" s="41"/>
      <c r="H217" s="41"/>
      <c r="I217" s="41"/>
      <c r="J217" s="41"/>
      <c r="K217" s="41"/>
      <c r="L217" s="21"/>
      <c r="M217" s="21"/>
      <c r="N217" s="21"/>
      <c r="O217" s="21"/>
      <c r="P217" s="21"/>
    </row>
    <row r="218" spans="1:16" ht="54" customHeight="1" x14ac:dyDescent="0.2">
      <c r="A218" s="21"/>
      <c r="B218" s="21"/>
      <c r="C218" s="21"/>
      <c r="D218" s="21"/>
      <c r="E218" s="41"/>
      <c r="F218" s="41"/>
      <c r="G218" s="41"/>
      <c r="H218" s="41"/>
      <c r="I218" s="41"/>
      <c r="J218" s="41"/>
      <c r="K218" s="41"/>
      <c r="L218" s="21"/>
      <c r="M218" s="21"/>
      <c r="N218" s="21"/>
      <c r="O218" s="21"/>
      <c r="P218" s="21"/>
    </row>
    <row r="219" spans="1:16" ht="54" customHeight="1" x14ac:dyDescent="0.2">
      <c r="A219" s="21"/>
      <c r="B219" s="21"/>
      <c r="C219" s="21"/>
      <c r="D219" s="21"/>
      <c r="E219" s="41"/>
      <c r="F219" s="41"/>
      <c r="G219" s="41"/>
      <c r="H219" s="41"/>
      <c r="I219" s="41"/>
      <c r="J219" s="41"/>
      <c r="K219" s="41"/>
      <c r="L219" s="21"/>
      <c r="M219" s="21"/>
      <c r="N219" s="21"/>
      <c r="O219" s="21"/>
      <c r="P219" s="21"/>
    </row>
    <row r="220" spans="1:16" ht="54" customHeight="1" x14ac:dyDescent="0.2">
      <c r="A220" s="21"/>
      <c r="B220" s="21"/>
      <c r="C220" s="21"/>
      <c r="D220" s="21"/>
      <c r="E220" s="41"/>
      <c r="F220" s="41"/>
      <c r="G220" s="41"/>
      <c r="H220" s="41"/>
      <c r="I220" s="41"/>
      <c r="J220" s="41"/>
      <c r="K220" s="41"/>
      <c r="L220" s="21"/>
      <c r="M220" s="21"/>
      <c r="N220" s="21"/>
      <c r="O220" s="21"/>
      <c r="P220" s="21"/>
    </row>
    <row r="221" spans="1:16" ht="54" customHeight="1" x14ac:dyDescent="0.2">
      <c r="A221" s="21"/>
      <c r="B221" s="21"/>
      <c r="C221" s="21"/>
      <c r="D221" s="21"/>
      <c r="E221" s="41"/>
      <c r="F221" s="41"/>
      <c r="G221" s="41"/>
      <c r="H221" s="41"/>
      <c r="I221" s="41"/>
      <c r="J221" s="41"/>
      <c r="K221" s="41"/>
      <c r="L221" s="21"/>
      <c r="M221" s="21"/>
      <c r="N221" s="21"/>
      <c r="O221" s="21"/>
      <c r="P221" s="21"/>
    </row>
    <row r="222" spans="1:16" ht="54" customHeight="1" x14ac:dyDescent="0.2">
      <c r="A222" s="21"/>
      <c r="B222" s="21"/>
      <c r="C222" s="21"/>
      <c r="D222" s="21"/>
      <c r="E222" s="41"/>
      <c r="F222" s="41"/>
      <c r="G222" s="41"/>
      <c r="H222" s="41"/>
      <c r="I222" s="41"/>
      <c r="J222" s="41"/>
      <c r="K222" s="41"/>
      <c r="L222" s="21"/>
      <c r="M222" s="21"/>
      <c r="N222" s="21"/>
      <c r="O222" s="21"/>
      <c r="P222" s="21"/>
    </row>
    <row r="223" spans="1:16" ht="54" customHeight="1" x14ac:dyDescent="0.2">
      <c r="A223" s="21"/>
      <c r="B223" s="21"/>
      <c r="C223" s="21"/>
      <c r="D223" s="21"/>
      <c r="E223" s="41"/>
      <c r="F223" s="41"/>
      <c r="G223" s="41"/>
      <c r="H223" s="41"/>
      <c r="I223" s="41"/>
      <c r="J223" s="41"/>
      <c r="K223" s="41"/>
      <c r="L223" s="21"/>
      <c r="M223" s="21"/>
      <c r="N223" s="21"/>
      <c r="O223" s="21"/>
      <c r="P223" s="21"/>
    </row>
    <row r="224" spans="1:16" ht="54" customHeight="1" x14ac:dyDescent="0.2">
      <c r="A224" s="21"/>
      <c r="B224" s="21"/>
      <c r="C224" s="21"/>
      <c r="D224" s="21"/>
      <c r="E224" s="41"/>
      <c r="F224" s="41"/>
      <c r="G224" s="41"/>
      <c r="H224" s="41"/>
      <c r="I224" s="41"/>
      <c r="J224" s="41"/>
      <c r="K224" s="41"/>
      <c r="L224" s="21"/>
      <c r="M224" s="21"/>
      <c r="N224" s="21"/>
      <c r="O224" s="21"/>
      <c r="P224" s="21"/>
    </row>
    <row r="225" spans="1:16" ht="54" customHeight="1" x14ac:dyDescent="0.2">
      <c r="A225" s="21"/>
      <c r="B225" s="21"/>
      <c r="C225" s="21"/>
      <c r="D225" s="21"/>
      <c r="E225" s="41"/>
      <c r="F225" s="41"/>
      <c r="G225" s="41"/>
      <c r="H225" s="41"/>
      <c r="I225" s="41"/>
      <c r="J225" s="41"/>
      <c r="K225" s="41"/>
      <c r="L225" s="21"/>
      <c r="M225" s="21"/>
      <c r="N225" s="21"/>
      <c r="O225" s="21"/>
      <c r="P225" s="21"/>
    </row>
    <row r="226" spans="1:16" ht="54" customHeight="1" x14ac:dyDescent="0.2">
      <c r="A226" s="21"/>
      <c r="B226" s="21"/>
      <c r="C226" s="21"/>
      <c r="D226" s="21"/>
      <c r="E226" s="41"/>
      <c r="F226" s="41"/>
      <c r="G226" s="41"/>
      <c r="H226" s="41"/>
      <c r="I226" s="41"/>
      <c r="J226" s="41"/>
      <c r="K226" s="41"/>
      <c r="L226" s="21"/>
      <c r="M226" s="21"/>
      <c r="N226" s="21"/>
      <c r="O226" s="21"/>
      <c r="P226" s="21"/>
    </row>
    <row r="227" spans="1:16" ht="54" customHeight="1" x14ac:dyDescent="0.2">
      <c r="A227" s="21"/>
      <c r="B227" s="21"/>
      <c r="C227" s="21"/>
      <c r="D227" s="21"/>
      <c r="E227" s="41"/>
      <c r="F227" s="41"/>
      <c r="G227" s="41"/>
      <c r="H227" s="41"/>
      <c r="I227" s="41"/>
      <c r="J227" s="41"/>
      <c r="K227" s="41"/>
      <c r="L227" s="21"/>
      <c r="M227" s="21"/>
      <c r="N227" s="21"/>
      <c r="O227" s="21"/>
      <c r="P227" s="21"/>
    </row>
    <row r="228" spans="1:16" ht="54" customHeight="1" x14ac:dyDescent="0.2">
      <c r="A228" s="21"/>
      <c r="B228" s="21"/>
      <c r="C228" s="21"/>
      <c r="D228" s="21"/>
      <c r="E228" s="41"/>
      <c r="F228" s="41"/>
      <c r="G228" s="41"/>
      <c r="H228" s="41"/>
      <c r="I228" s="41"/>
      <c r="J228" s="41"/>
      <c r="K228" s="41"/>
      <c r="L228" s="21"/>
      <c r="M228" s="21"/>
      <c r="N228" s="21"/>
      <c r="O228" s="21"/>
      <c r="P228" s="21"/>
    </row>
    <row r="229" spans="1:16" ht="54" customHeight="1" x14ac:dyDescent="0.2">
      <c r="A229" s="21"/>
      <c r="B229" s="21"/>
      <c r="C229" s="21"/>
      <c r="D229" s="21"/>
      <c r="E229" s="41"/>
      <c r="F229" s="41"/>
      <c r="G229" s="41"/>
      <c r="H229" s="41"/>
      <c r="I229" s="41"/>
      <c r="J229" s="41"/>
      <c r="K229" s="41"/>
      <c r="L229" s="21"/>
      <c r="M229" s="21"/>
      <c r="N229" s="21"/>
      <c r="O229" s="21"/>
      <c r="P229" s="21"/>
    </row>
    <row r="230" spans="1:16" ht="54" customHeight="1" x14ac:dyDescent="0.2">
      <c r="A230" s="21"/>
      <c r="B230" s="21"/>
      <c r="C230" s="21"/>
      <c r="D230" s="21"/>
      <c r="E230" s="41"/>
      <c r="F230" s="41"/>
      <c r="G230" s="41"/>
      <c r="H230" s="41"/>
      <c r="I230" s="41"/>
      <c r="J230" s="41"/>
      <c r="K230" s="41"/>
      <c r="L230" s="21"/>
      <c r="M230" s="21"/>
      <c r="N230" s="21"/>
      <c r="O230" s="21"/>
      <c r="P230" s="21"/>
    </row>
    <row r="231" spans="1:16" ht="54" customHeight="1" x14ac:dyDescent="0.2">
      <c r="A231" s="21"/>
      <c r="B231" s="21"/>
      <c r="C231" s="21"/>
      <c r="D231" s="21"/>
      <c r="E231" s="41"/>
      <c r="F231" s="41"/>
      <c r="G231" s="41"/>
      <c r="H231" s="41"/>
      <c r="I231" s="41"/>
      <c r="J231" s="41"/>
      <c r="K231" s="41"/>
      <c r="L231" s="21"/>
      <c r="M231" s="21"/>
      <c r="N231" s="21"/>
      <c r="O231" s="21"/>
      <c r="P231" s="21"/>
    </row>
    <row r="232" spans="1:16" ht="54" customHeight="1" x14ac:dyDescent="0.2">
      <c r="A232" s="21"/>
      <c r="B232" s="21"/>
      <c r="C232" s="21"/>
      <c r="D232" s="21"/>
      <c r="E232" s="41"/>
      <c r="F232" s="41"/>
      <c r="G232" s="41"/>
      <c r="H232" s="41"/>
      <c r="I232" s="41"/>
      <c r="J232" s="41"/>
      <c r="K232" s="41"/>
      <c r="L232" s="21"/>
      <c r="M232" s="21"/>
      <c r="N232" s="21"/>
      <c r="O232" s="21"/>
      <c r="P232" s="21"/>
    </row>
    <row r="233" spans="1:16" ht="54" customHeight="1" x14ac:dyDescent="0.2">
      <c r="A233" s="21"/>
      <c r="B233" s="21"/>
      <c r="C233" s="21"/>
      <c r="D233" s="21"/>
      <c r="E233" s="41"/>
      <c r="F233" s="41"/>
      <c r="G233" s="41"/>
      <c r="H233" s="41"/>
      <c r="I233" s="41"/>
      <c r="J233" s="41"/>
      <c r="K233" s="41"/>
      <c r="L233" s="21"/>
      <c r="M233" s="21"/>
      <c r="N233" s="21"/>
      <c r="O233" s="21"/>
      <c r="P233" s="21"/>
    </row>
    <row r="234" spans="1:16" ht="54" customHeight="1" x14ac:dyDescent="0.2">
      <c r="A234" s="21"/>
      <c r="B234" s="21"/>
      <c r="C234" s="21"/>
      <c r="D234" s="21"/>
      <c r="E234" s="41"/>
      <c r="F234" s="41"/>
      <c r="G234" s="41"/>
      <c r="H234" s="41"/>
      <c r="I234" s="41"/>
      <c r="J234" s="41"/>
      <c r="K234" s="41"/>
      <c r="L234" s="21"/>
      <c r="M234" s="21"/>
      <c r="N234" s="21"/>
      <c r="O234" s="21"/>
      <c r="P234" s="21"/>
    </row>
    <row r="235" spans="1:16" ht="54" customHeight="1" x14ac:dyDescent="0.2">
      <c r="A235" s="21"/>
      <c r="B235" s="21"/>
      <c r="C235" s="21"/>
      <c r="D235" s="21"/>
      <c r="E235" s="41"/>
      <c r="F235" s="41"/>
      <c r="G235" s="41"/>
      <c r="H235" s="41"/>
      <c r="I235" s="41"/>
      <c r="J235" s="41"/>
      <c r="K235" s="41"/>
      <c r="L235" s="21"/>
      <c r="M235" s="21"/>
      <c r="N235" s="21"/>
      <c r="O235" s="21"/>
      <c r="P235" s="21"/>
    </row>
    <row r="236" spans="1:16" ht="54" customHeight="1" x14ac:dyDescent="0.2">
      <c r="A236" s="21"/>
      <c r="B236" s="21"/>
      <c r="C236" s="21"/>
      <c r="D236" s="21"/>
      <c r="E236" s="41"/>
      <c r="F236" s="41"/>
      <c r="G236" s="41"/>
      <c r="H236" s="41"/>
      <c r="I236" s="41"/>
      <c r="J236" s="41"/>
      <c r="K236" s="41"/>
      <c r="L236" s="21"/>
      <c r="M236" s="21"/>
      <c r="N236" s="21"/>
      <c r="O236" s="21"/>
      <c r="P236" s="21"/>
    </row>
    <row r="237" spans="1:16" ht="54" customHeight="1" x14ac:dyDescent="0.2">
      <c r="A237" s="21"/>
      <c r="B237" s="21"/>
      <c r="C237" s="21"/>
      <c r="D237" s="21"/>
      <c r="E237" s="41"/>
      <c r="F237" s="41"/>
      <c r="G237" s="41"/>
      <c r="H237" s="41"/>
      <c r="I237" s="41"/>
      <c r="J237" s="41"/>
      <c r="K237" s="41"/>
      <c r="L237" s="21"/>
      <c r="M237" s="21"/>
      <c r="N237" s="21"/>
      <c r="O237" s="21"/>
      <c r="P237" s="21"/>
    </row>
    <row r="238" spans="1:16" ht="54" customHeight="1" x14ac:dyDescent="0.2">
      <c r="A238" s="21"/>
      <c r="B238" s="21"/>
      <c r="C238" s="21"/>
      <c r="D238" s="21"/>
      <c r="E238" s="41"/>
      <c r="F238" s="41"/>
      <c r="G238" s="41"/>
      <c r="H238" s="41"/>
      <c r="I238" s="41"/>
      <c r="J238" s="41"/>
      <c r="K238" s="41"/>
      <c r="L238" s="21"/>
      <c r="M238" s="21"/>
      <c r="N238" s="21"/>
      <c r="O238" s="21"/>
      <c r="P238" s="21"/>
    </row>
    <row r="239" spans="1:16" ht="54" customHeight="1" x14ac:dyDescent="0.2">
      <c r="A239" s="21"/>
      <c r="B239" s="21"/>
      <c r="C239" s="21"/>
      <c r="D239" s="21"/>
      <c r="E239" s="41"/>
      <c r="F239" s="41"/>
      <c r="G239" s="41"/>
      <c r="H239" s="41"/>
      <c r="I239" s="41"/>
      <c r="J239" s="41"/>
      <c r="K239" s="41"/>
      <c r="L239" s="21"/>
      <c r="M239" s="21"/>
      <c r="N239" s="21"/>
      <c r="O239" s="21"/>
      <c r="P239" s="21"/>
    </row>
    <row r="240" spans="1:16" ht="54" customHeight="1" x14ac:dyDescent="0.2">
      <c r="A240" s="21"/>
      <c r="B240" s="21"/>
      <c r="C240" s="21"/>
      <c r="D240" s="21"/>
      <c r="E240" s="41"/>
      <c r="F240" s="41"/>
      <c r="G240" s="41"/>
      <c r="H240" s="41"/>
      <c r="I240" s="41"/>
      <c r="J240" s="41"/>
      <c r="K240" s="41"/>
      <c r="L240" s="21"/>
      <c r="M240" s="21"/>
      <c r="N240" s="21"/>
      <c r="O240" s="21"/>
      <c r="P240" s="21"/>
    </row>
    <row r="241" spans="1:16" ht="54" customHeight="1" x14ac:dyDescent="0.2">
      <c r="A241" s="21"/>
      <c r="B241" s="21"/>
      <c r="C241" s="21"/>
      <c r="D241" s="21"/>
      <c r="E241" s="41"/>
      <c r="F241" s="41"/>
      <c r="G241" s="41"/>
      <c r="H241" s="41"/>
      <c r="I241" s="41"/>
      <c r="J241" s="41"/>
      <c r="K241" s="41"/>
      <c r="L241" s="21"/>
      <c r="M241" s="21"/>
      <c r="N241" s="21"/>
      <c r="O241" s="21"/>
      <c r="P241" s="21"/>
    </row>
    <row r="242" spans="1:16" ht="54" customHeight="1" x14ac:dyDescent="0.2">
      <c r="A242" s="21"/>
      <c r="B242" s="21"/>
      <c r="C242" s="21"/>
      <c r="D242" s="21"/>
      <c r="E242" s="41"/>
      <c r="F242" s="41"/>
      <c r="G242" s="41"/>
      <c r="H242" s="41"/>
      <c r="I242" s="41"/>
      <c r="J242" s="41"/>
      <c r="K242" s="41"/>
      <c r="L242" s="21"/>
      <c r="M242" s="21"/>
      <c r="N242" s="21"/>
      <c r="O242" s="21"/>
      <c r="P242" s="21"/>
    </row>
  </sheetData>
  <autoFilter ref="A1:U203"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87D03-B226-4C13-B6CE-D7BE6D6BCEC6}">
  <dimension ref="A2:Q156"/>
  <sheetViews>
    <sheetView topLeftCell="A115" zoomScale="85" zoomScaleNormal="85" workbookViewId="0">
      <selection activeCell="K95" sqref="K95"/>
    </sheetView>
  </sheetViews>
  <sheetFormatPr defaultRowHeight="15.75" x14ac:dyDescent="0.2"/>
  <cols>
    <col min="1" max="6" width="11.7109375" style="3" customWidth="1"/>
    <col min="7" max="7" width="14.5703125" style="3" customWidth="1"/>
    <col min="8" max="8" width="13.85546875" style="3" customWidth="1"/>
    <col min="9" max="9" width="12.42578125" style="3" customWidth="1"/>
    <col min="10" max="10" width="22.85546875" style="3" customWidth="1"/>
    <col min="11" max="11" width="21.140625" style="3" customWidth="1"/>
    <col min="12" max="13" width="23.85546875" style="3" bestFit="1" customWidth="1"/>
    <col min="14" max="16" width="21.140625" style="3" customWidth="1"/>
    <col min="17" max="18" width="20.5703125" style="3" customWidth="1"/>
    <col min="19" max="16384" width="9.140625" style="3"/>
  </cols>
  <sheetData>
    <row r="2" spans="1:15" x14ac:dyDescent="0.2">
      <c r="A2" s="14" t="s">
        <v>313</v>
      </c>
      <c r="J2" s="14" t="s">
        <v>324</v>
      </c>
    </row>
    <row r="3" spans="1:15" x14ac:dyDescent="0.25">
      <c r="A3" s="79" t="s">
        <v>299</v>
      </c>
      <c r="B3" s="80"/>
      <c r="E3" s="15"/>
      <c r="F3" s="15"/>
      <c r="J3" s="81" t="s">
        <v>301</v>
      </c>
      <c r="K3" s="81"/>
    </row>
    <row r="4" spans="1:15" x14ac:dyDescent="0.25">
      <c r="A4" s="6" t="s">
        <v>1</v>
      </c>
      <c r="B4" s="6" t="s">
        <v>21</v>
      </c>
      <c r="E4" s="15"/>
      <c r="F4" s="15"/>
      <c r="J4" s="6" t="s">
        <v>8</v>
      </c>
      <c r="K4" s="6" t="s">
        <v>4</v>
      </c>
      <c r="L4" s="6" t="s">
        <v>84</v>
      </c>
      <c r="M4" s="6" t="s">
        <v>47</v>
      </c>
      <c r="N4" s="6" t="s">
        <v>57</v>
      </c>
      <c r="O4" s="6" t="s">
        <v>330</v>
      </c>
    </row>
    <row r="5" spans="1:15" x14ac:dyDescent="0.2">
      <c r="A5" s="1">
        <f>COUNTIF('Chọn lọc và làm sạch'!A2:A499,"Nam")</f>
        <v>104</v>
      </c>
      <c r="B5" s="1">
        <f>COUNTIF('Chọn lọc và làm sạch'!A2:A499,"Nữ")</f>
        <v>98</v>
      </c>
      <c r="J5" s="1">
        <f>COUNTIF('Chọn lọc và làm sạch'!$C$2:$C$499,J4)</f>
        <v>75</v>
      </c>
      <c r="K5" s="1">
        <f>COUNTIF('Chọn lọc và làm sạch'!$C$2:$C$499,K4)</f>
        <v>53</v>
      </c>
      <c r="L5" s="1">
        <f>COUNTIF('Chọn lọc và làm sạch'!$C$2:$C$499,L4)</f>
        <v>22</v>
      </c>
      <c r="M5" s="1">
        <f>COUNTIF('Chọn lọc và làm sạch'!$C$2:$C$499,M4)</f>
        <v>15</v>
      </c>
      <c r="N5" s="1">
        <f>COUNTIF('Chọn lọc và làm sạch'!$C$2:$C$499,N4)</f>
        <v>37</v>
      </c>
      <c r="O5" s="1">
        <f>SUM(J5:N5)</f>
        <v>202</v>
      </c>
    </row>
    <row r="6" spans="1:15" x14ac:dyDescent="0.2">
      <c r="A6" s="2"/>
      <c r="B6" s="2"/>
    </row>
    <row r="7" spans="1:15" x14ac:dyDescent="0.2">
      <c r="A7" s="2"/>
      <c r="B7" s="2"/>
    </row>
    <row r="8" spans="1:15" x14ac:dyDescent="0.2">
      <c r="A8" s="14" t="s">
        <v>314</v>
      </c>
      <c r="J8" s="14" t="s">
        <v>325</v>
      </c>
    </row>
    <row r="9" spans="1:15" x14ac:dyDescent="0.2">
      <c r="A9" s="81" t="s">
        <v>300</v>
      </c>
      <c r="B9" s="81"/>
      <c r="J9" s="79" t="s">
        <v>308</v>
      </c>
      <c r="K9" s="80"/>
    </row>
    <row r="10" spans="1:15" x14ac:dyDescent="0.2">
      <c r="A10" s="6" t="s">
        <v>2</v>
      </c>
      <c r="B10" s="6" t="s">
        <v>14</v>
      </c>
      <c r="C10" s="6" t="s">
        <v>46</v>
      </c>
      <c r="D10" s="6" t="s">
        <v>34</v>
      </c>
      <c r="E10" s="6" t="s">
        <v>180</v>
      </c>
      <c r="K10" s="6" t="s">
        <v>8</v>
      </c>
      <c r="L10" s="6" t="s">
        <v>4</v>
      </c>
      <c r="M10" s="6" t="s">
        <v>84</v>
      </c>
      <c r="N10" s="6" t="s">
        <v>47</v>
      </c>
      <c r="O10" s="6" t="s">
        <v>57</v>
      </c>
    </row>
    <row r="11" spans="1:15" x14ac:dyDescent="0.2">
      <c r="A11" s="1">
        <v>9</v>
      </c>
      <c r="B11" s="1">
        <f>COUNTIF('Chọn lọc và làm sạch'!$B$2:$B$499,B10)</f>
        <v>99</v>
      </c>
      <c r="C11" s="1">
        <f>COUNTIF('Chọn lọc và làm sạch'!$B$2:$B$499,C10)</f>
        <v>53</v>
      </c>
      <c r="D11" s="1">
        <f>COUNTIF('Chọn lọc và làm sạch'!$B$2:$B$499,D10)</f>
        <v>30</v>
      </c>
      <c r="E11" s="1">
        <v>11</v>
      </c>
      <c r="J11" s="7" t="s">
        <v>23</v>
      </c>
      <c r="K11" s="1">
        <v>51</v>
      </c>
      <c r="L11" s="1">
        <v>2</v>
      </c>
      <c r="M11" s="1">
        <v>0</v>
      </c>
      <c r="N11" s="1">
        <v>0</v>
      </c>
      <c r="O11" s="1">
        <v>1</v>
      </c>
    </row>
    <row r="12" spans="1:15" x14ac:dyDescent="0.2">
      <c r="J12" s="6" t="s">
        <v>5</v>
      </c>
      <c r="K12" s="1">
        <f>COUNTIFS('Chọn lọc và làm sạch'!$D:$D,'Thống kê dữ liệu'!$J$12,'Chọn lọc và làm sạch'!$C:$C,'Thống kê dữ liệu'!K10)</f>
        <v>17</v>
      </c>
      <c r="L12" s="1">
        <f>COUNTIFS('Chọn lọc và làm sạch'!$D:$D,'Thống kê dữ liệu'!$J$12,'Chọn lọc và làm sạch'!$C:$C,'Thống kê dữ liệu'!L10)</f>
        <v>9</v>
      </c>
      <c r="M12" s="1">
        <f>COUNTIFS('Chọn lọc và làm sạch'!$D:$D,'Thống kê dữ liệu'!$J$12,'Chọn lọc và làm sạch'!$C:$C,'Thống kê dữ liệu'!M10)</f>
        <v>2</v>
      </c>
      <c r="N12" s="1">
        <f>COUNTIFS('Chọn lọc và làm sạch'!$D:$D,'Thống kê dữ liệu'!$J$12,'Chọn lọc và làm sạch'!$C:$C,'Thống kê dữ liệu'!N10)</f>
        <v>4</v>
      </c>
      <c r="O12" s="1">
        <f>COUNTIFS('Chọn lọc và làm sạch'!$D:$D,'Thống kê dữ liệu'!$J$12,'Chọn lọc và làm sạch'!$C:$C,'Thống kê dữ liệu'!O10)</f>
        <v>4</v>
      </c>
    </row>
    <row r="13" spans="1:15" x14ac:dyDescent="0.2">
      <c r="J13" s="6" t="s">
        <v>9</v>
      </c>
      <c r="K13" s="1">
        <f>COUNTIFS('Chọn lọc và làm sạch'!$D:$D,'Thống kê dữ liệu'!$J$13,'Chọn lọc và làm sạch'!$C:$C,'Thống kê dữ liệu'!K10)</f>
        <v>5</v>
      </c>
      <c r="L13" s="1">
        <f>COUNTIFS('Chọn lọc và làm sạch'!$D:$D,'Thống kê dữ liệu'!$J$13,'Chọn lọc và làm sạch'!$C:$C,'Thống kê dữ liệu'!L10)</f>
        <v>23</v>
      </c>
      <c r="M13" s="1">
        <f>COUNTIFS('Chọn lọc và làm sạch'!$D:$D,'Thống kê dữ liệu'!$J$13,'Chọn lọc và làm sạch'!$C:$C,'Thống kê dữ liệu'!M10)</f>
        <v>11</v>
      </c>
      <c r="N13" s="1">
        <f>COUNTIFS('Chọn lọc và làm sạch'!$D:$D,'Thống kê dữ liệu'!$J$13,'Chọn lọc và làm sạch'!$C:$C,'Thống kê dữ liệu'!N10)</f>
        <v>8</v>
      </c>
      <c r="O13" s="1">
        <f>COUNTIFS('Chọn lọc và làm sạch'!$D:$D,'Thống kê dữ liệu'!$J$13,'Chọn lọc và làm sạch'!$C:$C,'Thống kê dữ liệu'!O10)</f>
        <v>11</v>
      </c>
    </row>
    <row r="14" spans="1:15" x14ac:dyDescent="0.2">
      <c r="A14" s="14" t="s">
        <v>321</v>
      </c>
      <c r="J14" s="6" t="s">
        <v>50</v>
      </c>
      <c r="K14" s="1">
        <f>COUNTIFS('Chọn lọc và làm sạch'!$D:$D,'Thống kê dữ liệu'!$J$14,'Chọn lọc và làm sạch'!$C:$C,'Thống kê dữ liệu'!K10)</f>
        <v>0</v>
      </c>
      <c r="L14" s="1">
        <f>COUNTIFS('Chọn lọc và làm sạch'!$D:$D,'Thống kê dữ liệu'!$J$14,'Chọn lọc và làm sạch'!$C:$C,'Thống kê dữ liệu'!L10)</f>
        <v>16</v>
      </c>
      <c r="M14" s="1">
        <f>COUNTIFS('Chọn lọc và làm sạch'!$D:$D,'Thống kê dữ liệu'!$J$14,'Chọn lọc và làm sạch'!$C:$C,'Thống kê dữ liệu'!M10)</f>
        <v>7</v>
      </c>
      <c r="N14" s="1">
        <f>COUNTIFS('Chọn lọc và làm sạch'!$D:$D,'Thống kê dữ liệu'!$J$14,'Chọn lọc và làm sạch'!$C:$C,'Thống kê dữ liệu'!N10)</f>
        <v>2</v>
      </c>
      <c r="O14" s="1">
        <f>COUNTIFS('Chọn lọc và làm sạch'!$D:$D,'Thống kê dữ liệu'!$J$14,'Chọn lọc và làm sạch'!$C:$C,'Thống kê dữ liệu'!O10)</f>
        <v>11</v>
      </c>
    </row>
    <row r="15" spans="1:15" x14ac:dyDescent="0.2">
      <c r="A15" s="81" t="s">
        <v>302</v>
      </c>
      <c r="B15" s="81"/>
      <c r="J15" s="6" t="s">
        <v>79</v>
      </c>
      <c r="K15" s="1">
        <v>2</v>
      </c>
      <c r="L15" s="1">
        <v>3</v>
      </c>
      <c r="M15" s="1">
        <v>2</v>
      </c>
      <c r="N15" s="1">
        <v>1</v>
      </c>
      <c r="O15" s="1">
        <v>10</v>
      </c>
    </row>
    <row r="16" spans="1:15" x14ac:dyDescent="0.2">
      <c r="A16" s="7" t="s">
        <v>23</v>
      </c>
      <c r="B16" s="6" t="s">
        <v>5</v>
      </c>
      <c r="C16" s="6" t="s">
        <v>9</v>
      </c>
      <c r="D16" s="6" t="s">
        <v>50</v>
      </c>
      <c r="E16" s="6" t="s">
        <v>79</v>
      </c>
    </row>
    <row r="17" spans="1:17" x14ac:dyDescent="0.2">
      <c r="A17" s="1">
        <v>54</v>
      </c>
      <c r="B17" s="1">
        <f>COUNTIF('Chọn lọc và làm sạch'!$D$2:$D$499,B16)</f>
        <v>36</v>
      </c>
      <c r="C17" s="1">
        <f>COUNTIF('Chọn lọc và làm sạch'!$D$2:$D$499,C16)</f>
        <v>58</v>
      </c>
      <c r="D17" s="1">
        <f>COUNTIF('Chọn lọc và làm sạch'!$D$2:$D$499,D16)</f>
        <v>36</v>
      </c>
      <c r="E17" s="1">
        <v>18</v>
      </c>
    </row>
    <row r="18" spans="1:17" x14ac:dyDescent="0.2">
      <c r="J18" s="14" t="s">
        <v>326</v>
      </c>
    </row>
    <row r="19" spans="1:17" x14ac:dyDescent="0.2">
      <c r="J19" s="79" t="s">
        <v>307</v>
      </c>
      <c r="K19" s="80"/>
    </row>
    <row r="20" spans="1:17" x14ac:dyDescent="0.2">
      <c r="A20" s="14" t="s">
        <v>322</v>
      </c>
      <c r="J20" s="6" t="s">
        <v>8</v>
      </c>
      <c r="K20" s="6" t="s">
        <v>4</v>
      </c>
      <c r="L20" s="6" t="s">
        <v>84</v>
      </c>
      <c r="M20" s="6" t="s">
        <v>47</v>
      </c>
      <c r="N20" s="6" t="s">
        <v>57</v>
      </c>
    </row>
    <row r="21" spans="1:17" x14ac:dyDescent="0.2">
      <c r="A21" s="81" t="s">
        <v>303</v>
      </c>
      <c r="B21" s="81"/>
      <c r="J21" s="8">
        <f>(K11*2.5+K12*6.5+K13*11.5+K14*22.5+K15*40)/J5</f>
        <v>5.0066666666666668</v>
      </c>
      <c r="K21" s="8">
        <f>(L11*2.5+L12*6.5+L13*11.5+L14*22.5+L15*40)/K5</f>
        <v>15.245283018867925</v>
      </c>
      <c r="L21" s="8">
        <f>(M11*2.5+M12*6.5+M13*11.5+M14*22.5+M15*40)/L5</f>
        <v>17.136363636363637</v>
      </c>
      <c r="M21" s="8">
        <f>(N11*2.5+N12*6.5+N13*11.5+N14*22.5+N15*40)/M5</f>
        <v>13.533333333333333</v>
      </c>
      <c r="N21" s="8">
        <f>(O11*2.5+O12*6.5+O13*11.5+O14*22.5+O15*40)/N5</f>
        <v>21.689189189189189</v>
      </c>
    </row>
    <row r="22" spans="1:17" x14ac:dyDescent="0.2">
      <c r="A22" s="6" t="s">
        <v>27</v>
      </c>
      <c r="B22" s="6" t="s">
        <v>54</v>
      </c>
      <c r="C22" s="6" t="s">
        <v>90</v>
      </c>
      <c r="D22" s="6" t="s">
        <v>275</v>
      </c>
      <c r="E22" s="6" t="s">
        <v>304</v>
      </c>
      <c r="F22" s="6" t="s">
        <v>58</v>
      </c>
      <c r="G22" s="6" t="s">
        <v>28</v>
      </c>
      <c r="I22" s="2"/>
      <c r="J22" s="18" t="s">
        <v>331</v>
      </c>
      <c r="K22" s="17"/>
      <c r="L22" s="17"/>
      <c r="M22" s="17"/>
      <c r="N22" s="17"/>
    </row>
    <row r="23" spans="1:17" x14ac:dyDescent="0.2">
      <c r="A23" s="1">
        <f>COUNTA('Chọn lọc và làm sạch'!E:E)-1-COUNTIF('Chọn lọc và làm sạch'!E:E,"Không xác định")</f>
        <v>166</v>
      </c>
      <c r="B23" s="1">
        <f>COUNTA('Chọn lọc và làm sạch'!F:F)-1-COUNTIF('Chọn lọc và làm sạch'!F:F,"Không xác định")</f>
        <v>187</v>
      </c>
      <c r="C23" s="1">
        <f>COUNTA('Chọn lọc và làm sạch'!G:G)-1-COUNTIF('Chọn lọc và làm sạch'!G:G,"Không xác định")</f>
        <v>181</v>
      </c>
      <c r="D23" s="1">
        <f>COUNTA('Chọn lọc và làm sạch'!H:H)-1-COUNTIF('Chọn lọc và làm sạch'!H:H,"Không xác định")</f>
        <v>169</v>
      </c>
      <c r="E23" s="1">
        <f>COUNTA('Chọn lọc và làm sạch'!I:I)-1-COUNTIF('Chọn lọc và làm sạch'!I:I,"Không xác định")</f>
        <v>96</v>
      </c>
      <c r="F23" s="1">
        <f>COUNTA('Chọn lọc và làm sạch'!J:J)-1-COUNTIF('Chọn lọc và làm sạch'!J:J,"Không xác định")</f>
        <v>112</v>
      </c>
      <c r="G23" s="1">
        <f>COUNTA('Chọn lọc và làm sạch'!K:K)-1-COUNTIF('Chọn lọc và làm sạch'!K:K,"Không xác định")</f>
        <v>110</v>
      </c>
      <c r="J23" s="10" t="s">
        <v>332</v>
      </c>
    </row>
    <row r="24" spans="1:17" x14ac:dyDescent="0.2">
      <c r="J24" s="10"/>
    </row>
    <row r="27" spans="1:17" x14ac:dyDescent="0.2">
      <c r="J27" s="14" t="s">
        <v>327</v>
      </c>
    </row>
    <row r="28" spans="1:17" x14ac:dyDescent="0.2">
      <c r="J28" s="79" t="s">
        <v>305</v>
      </c>
      <c r="K28" s="80"/>
    </row>
    <row r="29" spans="1:17" x14ac:dyDescent="0.2">
      <c r="J29" s="4"/>
      <c r="K29" s="6" t="s">
        <v>27</v>
      </c>
      <c r="L29" s="6" t="s">
        <v>54</v>
      </c>
      <c r="M29" s="6" t="s">
        <v>90</v>
      </c>
      <c r="N29" s="6" t="s">
        <v>275</v>
      </c>
      <c r="O29" s="6" t="s">
        <v>304</v>
      </c>
      <c r="P29" s="6" t="s">
        <v>58</v>
      </c>
      <c r="Q29" s="6" t="s">
        <v>28</v>
      </c>
    </row>
    <row r="30" spans="1:17" x14ac:dyDescent="0.2">
      <c r="J30" s="6" t="s">
        <v>11</v>
      </c>
      <c r="K30" s="5">
        <v>68</v>
      </c>
      <c r="L30" s="5">
        <v>12</v>
      </c>
      <c r="M30" s="5">
        <v>95</v>
      </c>
      <c r="N30" s="5">
        <v>42</v>
      </c>
      <c r="O30" s="5">
        <v>30</v>
      </c>
      <c r="P30" s="5">
        <v>48</v>
      </c>
      <c r="Q30" s="5">
        <v>50</v>
      </c>
    </row>
    <row r="31" spans="1:17" x14ac:dyDescent="0.2">
      <c r="J31" s="6" t="s">
        <v>16</v>
      </c>
      <c r="K31" s="1">
        <f>COUNTIF('Chọn lọc và làm sạch'!E:E,'Thống kê dữ liệu'!$J$31)</f>
        <v>38</v>
      </c>
      <c r="L31" s="1">
        <f>COUNTIF('Chọn lọc và làm sạch'!F:F,'Thống kê dữ liệu'!$J$31)</f>
        <v>45</v>
      </c>
      <c r="M31" s="1">
        <f>COUNTIF('Chọn lọc và làm sạch'!G:G,'Thống kê dữ liệu'!$J$31)</f>
        <v>55</v>
      </c>
      <c r="N31" s="1">
        <f>COUNTIF('Chọn lọc và làm sạch'!J:J,'Thống kê dữ liệu'!$J$31)</f>
        <v>26</v>
      </c>
      <c r="O31" s="1">
        <f>COUNTIF('Chọn lọc và làm sạch'!H:H,'Thống kê dữ liệu'!$J$31)</f>
        <v>39</v>
      </c>
      <c r="P31" s="1">
        <f>COUNTIF('Chọn lọc và làm sạch'!I:I,'Thống kê dữ liệu'!$J$31)</f>
        <v>17</v>
      </c>
      <c r="Q31" s="1">
        <f>COUNTIF('Chọn lọc và làm sạch'!K:K,'Thống kê dữ liệu'!$J$31)</f>
        <v>24</v>
      </c>
    </row>
    <row r="32" spans="1:17" x14ac:dyDescent="0.2">
      <c r="J32" s="6" t="s">
        <v>10</v>
      </c>
      <c r="K32" s="1">
        <f>COUNTIF('Chọn lọc và làm sạch'!E:E,'Thống kê dữ liệu'!$J$32)</f>
        <v>34</v>
      </c>
      <c r="L32" s="1">
        <f>COUNTIF('Chọn lọc và làm sạch'!F:F,'Thống kê dữ liệu'!$J$32)</f>
        <v>68</v>
      </c>
      <c r="M32" s="1">
        <f>COUNTIF('Chọn lọc và làm sạch'!G:G,'Thống kê dữ liệu'!$J$32)</f>
        <v>17</v>
      </c>
      <c r="N32" s="1">
        <f>COUNTIF('Chọn lọc và làm sạch'!J:J,'Thống kê dữ liệu'!$J$32)</f>
        <v>22</v>
      </c>
      <c r="O32" s="1">
        <f>COUNTIF('Chọn lọc và làm sạch'!H:H,'Thống kê dữ liệu'!$J$32)</f>
        <v>45</v>
      </c>
      <c r="P32" s="1">
        <f>COUNTIF('Chọn lọc và làm sạch'!I:I,'Thống kê dữ liệu'!$J$32)</f>
        <v>9</v>
      </c>
      <c r="Q32" s="1">
        <f>COUNTIF('Chọn lọc và làm sạch'!K:K,'Thống kê dữ liệu'!$J$32)</f>
        <v>22</v>
      </c>
    </row>
    <row r="33" spans="6:17" x14ac:dyDescent="0.2">
      <c r="J33" s="6" t="s">
        <v>24</v>
      </c>
      <c r="K33" s="1">
        <f>COUNTIF('Chọn lọc và làm sạch'!E:E,'Thống kê dữ liệu'!$J$33)</f>
        <v>12</v>
      </c>
      <c r="L33" s="1">
        <f>COUNTIF('Chọn lọc và làm sạch'!F:F,'Thống kê dữ liệu'!$J$33)</f>
        <v>44</v>
      </c>
      <c r="M33" s="1">
        <f>COUNTIF('Chọn lọc và làm sạch'!G:G,'Thống kê dữ liệu'!$J$33)</f>
        <v>5</v>
      </c>
      <c r="N33" s="1">
        <f>COUNTIF('Chọn lọc và làm sạch'!J:J,'Thống kê dữ liệu'!$J$33)</f>
        <v>15</v>
      </c>
      <c r="O33" s="1">
        <f>COUNTIF('Chọn lọc và làm sạch'!H:H,'Thống kê dữ liệu'!$J$33)</f>
        <v>43</v>
      </c>
      <c r="P33" s="1">
        <f>COUNTIF('Chọn lọc và làm sạch'!I:I,'Thống kê dữ liệu'!$J$33)</f>
        <v>12</v>
      </c>
      <c r="Q33" s="1">
        <f>COUNTIF('Chọn lọc và làm sạch'!K:K,'Thống kê dữ liệu'!$J$33)</f>
        <v>8</v>
      </c>
    </row>
    <row r="34" spans="6:17" x14ac:dyDescent="0.2">
      <c r="J34" s="6" t="s">
        <v>37</v>
      </c>
      <c r="K34" s="1">
        <f>COUNTIF('Chọn lọc và làm sạch'!E:E,'Thống kê dữ liệu'!$J$34)</f>
        <v>14</v>
      </c>
      <c r="L34" s="1">
        <f>COUNTIF('Chọn lọc và làm sạch'!F:F,'Thống kê dữ liệu'!$J$34)</f>
        <v>18</v>
      </c>
      <c r="M34" s="1">
        <f>COUNTIF('Chọn lọc và làm sạch'!G:G,'Thống kê dữ liệu'!$J$34)</f>
        <v>9</v>
      </c>
      <c r="N34" s="1">
        <f>COUNTIF('Chọn lọc và làm sạch'!J:J,'Thống kê dữ liệu'!$J$34)</f>
        <v>7</v>
      </c>
      <c r="O34" s="1">
        <f>COUNTIF('Chọn lọc và làm sạch'!H:H,'Thống kê dữ liệu'!$J$34)</f>
        <v>12</v>
      </c>
      <c r="P34" s="1">
        <f>COUNTIF('Chọn lọc và làm sạch'!I:I,'Thống kê dữ liệu'!$J$34)</f>
        <v>10</v>
      </c>
      <c r="Q34" s="1">
        <f>COUNTIF('Chọn lọc và làm sạch'!K:K,'Thống kê dữ liệu'!$J$34)</f>
        <v>6</v>
      </c>
    </row>
    <row r="35" spans="6:17" x14ac:dyDescent="0.2">
      <c r="J35" s="6" t="s">
        <v>12</v>
      </c>
      <c r="K35" s="1">
        <f>COUNTIF('Chọn lọc và làm sạch'!E:E,'Thống kê dữ liệu'!$J$35)</f>
        <v>36</v>
      </c>
      <c r="L35" s="1">
        <f>COUNTIF('Chọn lọc và làm sạch'!F:F,'Thống kê dữ liệu'!$J$35)</f>
        <v>15</v>
      </c>
      <c r="M35" s="1">
        <f>COUNTIF('Chọn lọc và làm sạch'!G:G,'Thống kê dữ liệu'!$J$35)</f>
        <v>21</v>
      </c>
      <c r="N35" s="1">
        <f>COUNTIF('Chọn lọc và làm sạch'!J:J,'Thống kê dữ liệu'!$J$35)</f>
        <v>90</v>
      </c>
      <c r="O35" s="1">
        <f>COUNTIF('Chọn lọc và làm sạch'!H:H,'Thống kê dữ liệu'!$J$35)</f>
        <v>33</v>
      </c>
      <c r="P35" s="1">
        <f>COUNTIF('Chọn lọc và làm sạch'!I:I,'Thống kê dữ liệu'!$J$35)</f>
        <v>106</v>
      </c>
      <c r="Q35" s="1">
        <f>COUNTIF('Chọn lọc và làm sạch'!K:K,'Thống kê dữ liệu'!$J$35)</f>
        <v>92</v>
      </c>
    </row>
    <row r="36" spans="6:17" x14ac:dyDescent="0.2">
      <c r="J36" s="24"/>
      <c r="K36" s="24"/>
      <c r="L36" s="24"/>
      <c r="M36" s="24"/>
      <c r="N36" s="24"/>
      <c r="O36" s="24"/>
      <c r="P36" s="24"/>
      <c r="Q36" s="24"/>
    </row>
    <row r="39" spans="6:17" x14ac:dyDescent="0.2">
      <c r="J39" s="14" t="s">
        <v>328</v>
      </c>
    </row>
    <row r="40" spans="6:17" x14ac:dyDescent="0.2">
      <c r="F40" s="25"/>
      <c r="J40" s="77" t="s">
        <v>309</v>
      </c>
      <c r="K40" s="78"/>
      <c r="L40" s="78"/>
    </row>
    <row r="41" spans="6:17" x14ac:dyDescent="0.2">
      <c r="K41" s="6" t="s">
        <v>8</v>
      </c>
      <c r="L41" s="6" t="s">
        <v>4</v>
      </c>
      <c r="M41" s="6" t="s">
        <v>84</v>
      </c>
      <c r="N41" s="6" t="s">
        <v>47</v>
      </c>
      <c r="O41" s="6" t="s">
        <v>57</v>
      </c>
    </row>
    <row r="42" spans="6:17" x14ac:dyDescent="0.2">
      <c r="J42" s="6" t="s">
        <v>11</v>
      </c>
      <c r="K42" s="1">
        <v>19</v>
      </c>
      <c r="L42" s="1">
        <v>17</v>
      </c>
      <c r="M42" s="1">
        <v>15</v>
      </c>
      <c r="N42" s="1">
        <v>6</v>
      </c>
      <c r="O42" s="1">
        <v>11</v>
      </c>
    </row>
    <row r="43" spans="6:17" x14ac:dyDescent="0.2">
      <c r="J43" s="6" t="s">
        <v>16</v>
      </c>
      <c r="K43" s="1">
        <f>COUNTIFS('Chọn lọc và làm sạch'!$E:$E,'Thống kê dữ liệu'!$J$43,'Chọn lọc và làm sạch'!$C:$C,'Thống kê dữ liệu'!K41)</f>
        <v>10</v>
      </c>
      <c r="L43" s="1">
        <f>COUNTIFS('Chọn lọc và làm sạch'!$E:$E,'Thống kê dữ liệu'!$J$43,'Chọn lọc và làm sạch'!$C:$C,'Thống kê dữ liệu'!L41)</f>
        <v>15</v>
      </c>
      <c r="M43" s="1">
        <f>COUNTIFS('Chọn lọc và làm sạch'!$E:$E,'Thống kê dữ liệu'!$J$43,'Chọn lọc và làm sạch'!$C:$C,'Thống kê dữ liệu'!M41)</f>
        <v>3</v>
      </c>
      <c r="N43" s="1">
        <f>COUNTIFS('Chọn lọc và làm sạch'!$E:$E,'Thống kê dữ liệu'!$J$43,'Chọn lọc và làm sạch'!$C:$C,'Thống kê dữ liệu'!N41)</f>
        <v>4</v>
      </c>
      <c r="O43" s="1">
        <f>COUNTIFS('Chọn lọc và làm sạch'!$E:$E,'Thống kê dữ liệu'!$J$43,'Chọn lọc và làm sạch'!$C:$C,'Thống kê dữ liệu'!O41)</f>
        <v>6</v>
      </c>
    </row>
    <row r="44" spans="6:17" x14ac:dyDescent="0.2">
      <c r="J44" s="6" t="s">
        <v>10</v>
      </c>
      <c r="K44" s="1">
        <f>COUNTIFS('Chọn lọc và làm sạch'!$E:$E,'Thống kê dữ liệu'!$J$44,'Chọn lọc và làm sạch'!$C:$C,'Thống kê dữ liệu'!K41)</f>
        <v>15</v>
      </c>
      <c r="L44" s="1">
        <f>COUNTIFS('Chọn lọc và làm sạch'!$E:$E,'Thống kê dữ liệu'!$J$44,'Chọn lọc và làm sạch'!$C:$C,'Thống kê dữ liệu'!L41)</f>
        <v>7</v>
      </c>
      <c r="M44" s="1">
        <f>COUNTIFS('Chọn lọc và làm sạch'!$E:$E,'Thống kê dữ liệu'!$J$44,'Chọn lọc và làm sạch'!$C:$C,'Thống kê dữ liệu'!M41)</f>
        <v>1</v>
      </c>
      <c r="N44" s="1">
        <f>COUNTIFS('Chọn lọc và làm sạch'!$E:$E,'Thống kê dữ liệu'!$J$44,'Chọn lọc và làm sạch'!$C:$C,'Thống kê dữ liệu'!N41)</f>
        <v>4</v>
      </c>
      <c r="O44" s="1">
        <f>COUNTIFS('Chọn lọc và làm sạch'!$E:$E,'Thống kê dữ liệu'!$J$44,'Chọn lọc và làm sạch'!$C:$C,'Thống kê dữ liệu'!O41)</f>
        <v>7</v>
      </c>
    </row>
    <row r="45" spans="6:17" x14ac:dyDescent="0.2">
      <c r="J45" s="6" t="s">
        <v>24</v>
      </c>
      <c r="K45" s="1">
        <f>COUNTIFS('Chọn lọc và làm sạch'!$E:$E,'Thống kê dữ liệu'!$J$45,'Chọn lọc và làm sạch'!$C:$C,'Thống kê dữ liệu'!K41)</f>
        <v>4</v>
      </c>
      <c r="L45" s="1">
        <f>COUNTIFS('Chọn lọc và làm sạch'!$E:$E,'Thống kê dữ liệu'!$J$45,'Chọn lọc và làm sạch'!$C:$C,'Thống kê dữ liệu'!L41)</f>
        <v>6</v>
      </c>
      <c r="M45" s="1">
        <f>COUNTIFS('Chọn lọc và làm sạch'!$E:$E,'Thống kê dữ liệu'!$J$45,'Chọn lọc và làm sạch'!$C:$C,'Thống kê dữ liệu'!M41)</f>
        <v>1</v>
      </c>
      <c r="N45" s="1">
        <f>COUNTIFS('Chọn lọc và làm sạch'!$E:$E,'Thống kê dữ liệu'!$J$45,'Chọn lọc và làm sạch'!$C:$C,'Thống kê dữ liệu'!N41)</f>
        <v>0</v>
      </c>
      <c r="O45" s="1">
        <f>COUNTIFS('Chọn lọc và làm sạch'!$E:$E,'Thống kê dữ liệu'!$J$45,'Chọn lọc và làm sạch'!$C:$C,'Thống kê dữ liệu'!O41)</f>
        <v>1</v>
      </c>
    </row>
    <row r="46" spans="6:17" x14ac:dyDescent="0.2">
      <c r="J46" s="6" t="s">
        <v>37</v>
      </c>
      <c r="K46" s="1">
        <f>COUNTIFS('Chọn lọc và làm sạch'!$E:$E,'Thống kê dữ liệu'!$J$46,'Chọn lọc và làm sạch'!$C:$C,'Thống kê dữ liệu'!K41)</f>
        <v>14</v>
      </c>
      <c r="L46" s="1">
        <f>COUNTIFS('Chọn lọc và làm sạch'!$E:$E,'Thống kê dữ liệu'!$J$46,'Chọn lọc và làm sạch'!$C:$C,'Thống kê dữ liệu'!L41)</f>
        <v>0</v>
      </c>
      <c r="M46" s="1">
        <f>COUNTIFS('Chọn lọc và làm sạch'!$E:$E,'Thống kê dữ liệu'!$J$46,'Chọn lọc và làm sạch'!$C:$C,'Thống kê dữ liệu'!M41)</f>
        <v>0</v>
      </c>
      <c r="N46" s="1">
        <f>COUNTIFS('Chọn lọc và làm sạch'!$E:$E,'Thống kê dữ liệu'!$J$46,'Chọn lọc và làm sạch'!$C:$C,'Thống kê dữ liệu'!N41)</f>
        <v>0</v>
      </c>
      <c r="O46" s="1">
        <f>COUNTIFS('Chọn lọc và làm sạch'!$E:$E,'Thống kê dữ liệu'!$J$46,'Chọn lọc và làm sạch'!$C:$C,'Thống kê dữ liệu'!O41)</f>
        <v>0</v>
      </c>
      <c r="P46"/>
    </row>
    <row r="47" spans="6:17" x14ac:dyDescent="0.25">
      <c r="J47" s="6" t="s">
        <v>12</v>
      </c>
      <c r="K47" s="1">
        <f>COUNTIFS('Chọn lọc và làm sạch'!$E:$E,'Thống kê dữ liệu'!$J$47,'Chọn lọc và làm sạch'!$C:$C,'Thống kê dữ liệu'!K41)</f>
        <v>13</v>
      </c>
      <c r="L47" s="1">
        <f>COUNTIFS('Chọn lọc và làm sạch'!$E:$E,'Thống kê dữ liệu'!$J$47,'Chọn lọc và làm sạch'!$C:$C,'Thống kê dữ liệu'!L41)</f>
        <v>8</v>
      </c>
      <c r="M47" s="1">
        <f>COUNTIFS('Chọn lọc và làm sạch'!$E:$E,'Thống kê dữ liệu'!$J$47,'Chọn lọc và làm sạch'!$C:$C,'Thống kê dữ liệu'!M41)</f>
        <v>2</v>
      </c>
      <c r="N47" s="1">
        <f>COUNTIFS('Chọn lọc và làm sạch'!$E:$E,'Thống kê dữ liệu'!$J$47,'Chọn lọc và làm sạch'!$C:$C,'Thống kê dữ liệu'!N41)</f>
        <v>1</v>
      </c>
      <c r="O47" s="1">
        <f>COUNTIFS('Chọn lọc và làm sạch'!$E:$E,'Thống kê dữ liệu'!$J$47,'Chọn lọc và làm sạch'!$C:$C,'Thống kê dữ liệu'!O41)</f>
        <v>12</v>
      </c>
      <c r="P47" s="43" t="s">
        <v>330</v>
      </c>
    </row>
    <row r="48" spans="6:17" x14ac:dyDescent="0.2">
      <c r="J48" s="42" t="s">
        <v>330</v>
      </c>
      <c r="K48" s="42">
        <f>SUM(K42:K46)</f>
        <v>62</v>
      </c>
      <c r="L48" s="42">
        <f t="shared" ref="L48:O48" si="0">SUM(L42:L46)</f>
        <v>45</v>
      </c>
      <c r="M48" s="42">
        <f t="shared" si="0"/>
        <v>20</v>
      </c>
      <c r="N48" s="42">
        <f t="shared" si="0"/>
        <v>14</v>
      </c>
      <c r="O48" s="42">
        <f t="shared" si="0"/>
        <v>25</v>
      </c>
      <c r="P48" s="29">
        <f>SUM(K48:O48)</f>
        <v>166</v>
      </c>
    </row>
    <row r="49" spans="10:16" x14ac:dyDescent="0.2">
      <c r="P49"/>
    </row>
    <row r="50" spans="10:16" x14ac:dyDescent="0.2">
      <c r="J50" s="14" t="s">
        <v>329</v>
      </c>
      <c r="P50"/>
    </row>
    <row r="51" spans="10:16" x14ac:dyDescent="0.2">
      <c r="J51" s="77" t="s">
        <v>334</v>
      </c>
      <c r="K51" s="78"/>
      <c r="L51" s="78"/>
      <c r="P51"/>
    </row>
    <row r="52" spans="10:16" x14ac:dyDescent="0.2">
      <c r="J52" s="6" t="s">
        <v>8</v>
      </c>
      <c r="K52" s="6" t="s">
        <v>4</v>
      </c>
      <c r="L52" s="6" t="s">
        <v>84</v>
      </c>
      <c r="M52" s="6" t="s">
        <v>47</v>
      </c>
      <c r="N52" s="6" t="s">
        <v>57</v>
      </c>
      <c r="P52"/>
    </row>
    <row r="53" spans="10:16" x14ac:dyDescent="0.2">
      <c r="J53" s="8">
        <f>(K42*0.05+K43*0.15+K44*0.25+K45*0.35+K46*0.45)/SUM(K42:K47)</f>
        <v>0.18533333333333332</v>
      </c>
      <c r="K53" s="8">
        <f t="shared" ref="K53:N53" si="1">(L42*0.05+L43*0.15+L44*0.25+L45*0.35+L46*0.45)/SUM(L42:L47)</f>
        <v>0.13113207547169811</v>
      </c>
      <c r="L53" s="8">
        <f t="shared" si="1"/>
        <v>8.1818181818181804E-2</v>
      </c>
      <c r="M53" s="8">
        <f t="shared" si="1"/>
        <v>0.12666666666666665</v>
      </c>
      <c r="N53" s="8">
        <f t="shared" si="1"/>
        <v>9.5945945945945951E-2</v>
      </c>
      <c r="P53"/>
    </row>
    <row r="54" spans="10:16" x14ac:dyDescent="0.2">
      <c r="J54" s="10" t="s">
        <v>333</v>
      </c>
      <c r="P54"/>
    </row>
    <row r="55" spans="10:16" x14ac:dyDescent="0.2">
      <c r="P55"/>
    </row>
    <row r="56" spans="10:16" x14ac:dyDescent="0.2">
      <c r="P56"/>
    </row>
    <row r="57" spans="10:16" x14ac:dyDescent="0.2">
      <c r="J57" s="14" t="s">
        <v>345</v>
      </c>
      <c r="P57"/>
    </row>
    <row r="58" spans="10:16" x14ac:dyDescent="0.2">
      <c r="J58" s="77" t="s">
        <v>377</v>
      </c>
      <c r="K58" s="78"/>
      <c r="L58" s="78"/>
      <c r="P58"/>
    </row>
    <row r="59" spans="10:16" x14ac:dyDescent="0.2">
      <c r="K59" s="6" t="s">
        <v>8</v>
      </c>
      <c r="L59" s="6" t="s">
        <v>4</v>
      </c>
      <c r="M59" s="6" t="s">
        <v>84</v>
      </c>
      <c r="N59" s="6" t="s">
        <v>47</v>
      </c>
      <c r="O59" s="6" t="s">
        <v>57</v>
      </c>
      <c r="P59"/>
    </row>
    <row r="60" spans="10:16" x14ac:dyDescent="0.2">
      <c r="J60" s="6" t="s">
        <v>11</v>
      </c>
      <c r="K60" s="1">
        <v>9</v>
      </c>
      <c r="L60" s="1">
        <v>1</v>
      </c>
      <c r="M60" s="1">
        <v>0</v>
      </c>
      <c r="N60" s="1">
        <v>0</v>
      </c>
      <c r="O60" s="1">
        <v>2</v>
      </c>
      <c r="P60"/>
    </row>
    <row r="61" spans="10:16" x14ac:dyDescent="0.2">
      <c r="J61" s="6" t="s">
        <v>16</v>
      </c>
      <c r="K61" s="1">
        <f>COUNTIFS('Chọn lọc và làm sạch'!$F:$F,'Thống kê dữ liệu'!$J$61,'Chọn lọc và làm sạch'!$C:$C,'Thống kê dữ liệu'!K59)</f>
        <v>19</v>
      </c>
      <c r="L61" s="1">
        <f>COUNTIFS('Chọn lọc và làm sạch'!$F:$F,'Thống kê dữ liệu'!$J$61,'Chọn lọc và làm sạch'!$C:$C,'Thống kê dữ liệu'!L59)</f>
        <v>10</v>
      </c>
      <c r="M61" s="1">
        <f>COUNTIFS('Chọn lọc và làm sạch'!$F:$F,'Thống kê dữ liệu'!$J$61,'Chọn lọc và làm sạch'!$C:$C,'Thống kê dữ liệu'!M59)</f>
        <v>5</v>
      </c>
      <c r="N61" s="1">
        <f>COUNTIFS('Chọn lọc và làm sạch'!$F:$F,'Thống kê dữ liệu'!$J$61,'Chọn lọc và làm sạch'!$C:$C,'Thống kê dữ liệu'!N59)</f>
        <v>4</v>
      </c>
      <c r="O61" s="1">
        <f>COUNTIFS('Chọn lọc và làm sạch'!$F:$F,'Thống kê dữ liệu'!$J$61,'Chọn lọc và làm sạch'!$C:$C,'Thống kê dữ liệu'!O59)</f>
        <v>7</v>
      </c>
      <c r="P61"/>
    </row>
    <row r="62" spans="10:16" x14ac:dyDescent="0.2">
      <c r="J62" s="6" t="s">
        <v>10</v>
      </c>
      <c r="K62" s="1">
        <f>COUNTIFS('Chọn lọc và làm sạch'!$F:$F,'Thống kê dữ liệu'!$J$62,'Chọn lọc và làm sạch'!$C:$C,'Thống kê dữ liệu'!K59)</f>
        <v>21</v>
      </c>
      <c r="L62" s="1">
        <f>COUNTIFS('Chọn lọc và làm sạch'!$F:$F,'Thống kê dữ liệu'!$J$62,'Chọn lọc và làm sạch'!$C:$C,'Thống kê dữ liệu'!L59)</f>
        <v>21</v>
      </c>
      <c r="M62" s="1">
        <f>COUNTIFS('Chọn lọc và làm sạch'!$F:$F,'Thống kê dữ liệu'!$J$62,'Chọn lọc và làm sạch'!$C:$C,'Thống kê dữ liệu'!M59)</f>
        <v>10</v>
      </c>
      <c r="N62" s="1">
        <f>COUNTIFS('Chọn lọc và làm sạch'!$F:$F,'Thống kê dữ liệu'!$J$62,'Chọn lọc và làm sạch'!$C:$C,'Thống kê dữ liệu'!N59)</f>
        <v>8</v>
      </c>
      <c r="O62" s="1">
        <f>COUNTIFS('Chọn lọc và làm sạch'!$F:$F,'Thống kê dữ liệu'!$J$62,'Chọn lọc và làm sạch'!$C:$C,'Thống kê dữ liệu'!O59)</f>
        <v>8</v>
      </c>
      <c r="P62"/>
    </row>
    <row r="63" spans="10:16" x14ac:dyDescent="0.2">
      <c r="J63" s="6" t="s">
        <v>24</v>
      </c>
      <c r="K63" s="1">
        <f>COUNTIFS('Chọn lọc và làm sạch'!$F:$F,'Thống kê dữ liệu'!$J$63,'Chọn lọc và làm sạch'!$C:$C,'Thống kê dữ liệu'!K59)</f>
        <v>10</v>
      </c>
      <c r="L63" s="1">
        <f>COUNTIFS('Chọn lọc và làm sạch'!$F:$F,'Thống kê dữ liệu'!$J$63,'Chọn lọc và làm sạch'!$C:$C,'Thống kê dữ liệu'!L59)</f>
        <v>14</v>
      </c>
      <c r="M63" s="1">
        <f>COUNTIFS('Chọn lọc và làm sạch'!$F:$F,'Thống kê dữ liệu'!$J$63,'Chọn lọc và làm sạch'!$C:$C,'Thống kê dữ liệu'!M59)</f>
        <v>6</v>
      </c>
      <c r="N63" s="1">
        <f>COUNTIFS('Chọn lọc và làm sạch'!$F:$F,'Thống kê dữ liệu'!$J$63,'Chọn lọc và làm sạch'!$C:$C,'Thống kê dữ liệu'!N59)</f>
        <v>1</v>
      </c>
      <c r="O63" s="1">
        <f>COUNTIFS('Chọn lọc và làm sạch'!$F:$F,'Thống kê dữ liệu'!$J$63,'Chọn lọc và làm sạch'!$C:$C,'Thống kê dữ liệu'!O59)</f>
        <v>13</v>
      </c>
      <c r="P63"/>
    </row>
    <row r="64" spans="10:16" x14ac:dyDescent="0.2">
      <c r="J64" s="6" t="s">
        <v>37</v>
      </c>
      <c r="K64" s="1">
        <f>COUNTIFS('Chọn lọc và làm sạch'!$F:$F,'Thống kê dữ liệu'!$J$64,'Chọn lọc và làm sạch'!$C:$C,'Thống kê dữ liệu'!K59)</f>
        <v>8</v>
      </c>
      <c r="L64" s="1">
        <f>COUNTIFS('Chọn lọc và làm sạch'!$F:$F,'Thống kê dữ liệu'!$J$64,'Chọn lọc và làm sạch'!$C:$C,'Thống kê dữ liệu'!L59)</f>
        <v>2</v>
      </c>
      <c r="M64" s="1">
        <f>COUNTIFS('Chọn lọc và làm sạch'!$F:$F,'Thống kê dữ liệu'!$J$64,'Chọn lọc và làm sạch'!$C:$C,'Thống kê dữ liệu'!M59)</f>
        <v>1</v>
      </c>
      <c r="N64" s="1">
        <f>COUNTIFS('Chọn lọc và làm sạch'!$F:$F,'Thống kê dữ liệu'!$J$64,'Chọn lọc và làm sạch'!$C:$C,'Thống kê dữ liệu'!N59)</f>
        <v>2</v>
      </c>
      <c r="O64" s="1">
        <f>COUNTIFS('Chọn lọc và làm sạch'!$F:$F,'Thống kê dữ liệu'!$J$64,'Chọn lọc và làm sạch'!$C:$C,'Thống kê dữ liệu'!O59)</f>
        <v>5</v>
      </c>
    </row>
    <row r="65" spans="10:16" x14ac:dyDescent="0.25">
      <c r="J65" s="6" t="s">
        <v>12</v>
      </c>
      <c r="K65" s="1">
        <f>COUNTIFS('Chọn lọc và làm sạch'!$F:$F,'Thống kê dữ liệu'!$J$65,'Chọn lọc và làm sạch'!$C:$C,'Thống kê dữ liệu'!K59)</f>
        <v>8</v>
      </c>
      <c r="L65" s="1">
        <f>COUNTIFS('Chọn lọc và làm sạch'!$F:$F,'Thống kê dữ liệu'!$J$65,'Chọn lọc và làm sạch'!$C:$C,'Thống kê dữ liệu'!L59)</f>
        <v>5</v>
      </c>
      <c r="M65" s="1">
        <f>COUNTIFS('Chọn lọc và làm sạch'!$F:$F,'Thống kê dữ liệu'!$J$65,'Chọn lọc và làm sạch'!$C:$C,'Thống kê dữ liệu'!M59)</f>
        <v>0</v>
      </c>
      <c r="N65" s="1">
        <f>COUNTIFS('Chọn lọc và làm sạch'!$F:$F,'Thống kê dữ liệu'!$J$65,'Chọn lọc và làm sạch'!$C:$C,'Thống kê dữ liệu'!N59)</f>
        <v>0</v>
      </c>
      <c r="O65" s="1">
        <f>COUNTIFS('Chọn lọc và làm sạch'!$F:$F,'Thống kê dữ liệu'!$J$65,'Chọn lọc và làm sạch'!$C:$C,'Thống kê dữ liệu'!O59)</f>
        <v>2</v>
      </c>
      <c r="P65" s="43" t="s">
        <v>330</v>
      </c>
    </row>
    <row r="66" spans="10:16" x14ac:dyDescent="0.2">
      <c r="J66" s="42" t="s">
        <v>330</v>
      </c>
      <c r="K66" s="42">
        <f>SUM(K60:K64)</f>
        <v>67</v>
      </c>
      <c r="L66" s="42">
        <f t="shared" ref="L66:O66" si="2">SUM(L60:L64)</f>
        <v>48</v>
      </c>
      <c r="M66" s="42">
        <f t="shared" si="2"/>
        <v>22</v>
      </c>
      <c r="N66" s="42">
        <f t="shared" si="2"/>
        <v>15</v>
      </c>
      <c r="O66" s="42">
        <f t="shared" si="2"/>
        <v>35</v>
      </c>
      <c r="P66" s="29">
        <f>SUM(K66:O66)</f>
        <v>187</v>
      </c>
    </row>
    <row r="68" spans="10:16" x14ac:dyDescent="0.2">
      <c r="J68" s="14" t="s">
        <v>346</v>
      </c>
    </row>
    <row r="69" spans="10:16" x14ac:dyDescent="0.2">
      <c r="J69" s="77" t="s">
        <v>351</v>
      </c>
      <c r="K69" s="78"/>
      <c r="L69" s="78"/>
    </row>
    <row r="70" spans="10:16" x14ac:dyDescent="0.2">
      <c r="J70" s="6" t="s">
        <v>8</v>
      </c>
      <c r="K70" s="6" t="s">
        <v>4</v>
      </c>
      <c r="L70" s="6" t="s">
        <v>84</v>
      </c>
      <c r="M70" s="6" t="s">
        <v>47</v>
      </c>
      <c r="N70" s="6" t="s">
        <v>57</v>
      </c>
    </row>
    <row r="71" spans="10:16" x14ac:dyDescent="0.2">
      <c r="J71" s="8">
        <f>(K60*0.05+K61*0.15+K62*0.25+K63*0.35+K64*0.45)/SUM(K60:K65)</f>
        <v>0.20866666666666667</v>
      </c>
      <c r="K71" s="8">
        <f t="shared" ref="K71:N71" si="3">(L60*0.05+L61*0.15+L62*0.25+L63*0.35+L64*0.45)/SUM(L60:L65)</f>
        <v>0.23773584905660378</v>
      </c>
      <c r="L71" s="8">
        <f t="shared" si="3"/>
        <v>0.26363636363636361</v>
      </c>
      <c r="M71" s="8">
        <f t="shared" si="3"/>
        <v>0.25666666666666665</v>
      </c>
      <c r="N71" s="8">
        <f t="shared" si="3"/>
        <v>0.26891891891891889</v>
      </c>
    </row>
    <row r="74" spans="10:16" x14ac:dyDescent="0.2">
      <c r="J74" s="14" t="s">
        <v>347</v>
      </c>
    </row>
    <row r="75" spans="10:16" x14ac:dyDescent="0.2">
      <c r="J75" s="77" t="s">
        <v>378</v>
      </c>
      <c r="K75" s="78"/>
      <c r="L75" s="78"/>
    </row>
    <row r="76" spans="10:16" x14ac:dyDescent="0.2">
      <c r="K76" s="6" t="s">
        <v>8</v>
      </c>
      <c r="L76" s="6" t="s">
        <v>4</v>
      </c>
      <c r="M76" s="6" t="s">
        <v>84</v>
      </c>
      <c r="N76" s="6" t="s">
        <v>47</v>
      </c>
      <c r="O76" s="6" t="s">
        <v>57</v>
      </c>
    </row>
    <row r="77" spans="10:16" x14ac:dyDescent="0.2">
      <c r="J77" s="6" t="s">
        <v>11</v>
      </c>
      <c r="K77" s="1">
        <v>34</v>
      </c>
      <c r="L77" s="1">
        <v>32</v>
      </c>
      <c r="M77" s="1">
        <v>12</v>
      </c>
      <c r="N77" s="1">
        <v>8</v>
      </c>
      <c r="O77" s="1">
        <v>9</v>
      </c>
    </row>
    <row r="78" spans="10:16" x14ac:dyDescent="0.2">
      <c r="J78" s="6" t="s">
        <v>16</v>
      </c>
      <c r="K78" s="1">
        <f>COUNTIFS('Chọn lọc và làm sạch'!$G:$G,'Thống kê dữ liệu'!$J$78,'Chọn lọc và làm sạch'!$C:$C,'Thống kê dữ liệu'!K76)</f>
        <v>22</v>
      </c>
      <c r="L78" s="1">
        <f>COUNTIFS('Chọn lọc và làm sạch'!$G:$G,'Thống kê dữ liệu'!$J$78,'Chọn lọc và làm sạch'!$C:$C,'Thống kê dữ liệu'!L76)</f>
        <v>11</v>
      </c>
      <c r="M78" s="1">
        <f>COUNTIFS('Chọn lọc và làm sạch'!$G:$G,'Thống kê dữ liệu'!$J$78,'Chọn lọc và làm sạch'!$C:$C,'Thống kê dữ liệu'!M76)</f>
        <v>5</v>
      </c>
      <c r="N78" s="1">
        <f>COUNTIFS('Chọn lọc và làm sạch'!$G:$G,'Thống kê dữ liệu'!$J$78,'Chọn lọc và làm sạch'!$C:$C,'Thống kê dữ liệu'!N76)</f>
        <v>3</v>
      </c>
      <c r="O78" s="1">
        <f>COUNTIFS('Chọn lọc và làm sạch'!$G:$G,'Thống kê dữ liệu'!$J$78,'Chọn lọc và làm sạch'!$C:$C,'Thống kê dữ liệu'!O76)</f>
        <v>14</v>
      </c>
    </row>
    <row r="79" spans="10:16" x14ac:dyDescent="0.2">
      <c r="J79" s="6" t="s">
        <v>10</v>
      </c>
      <c r="K79" s="1">
        <f>COUNTIFS('Chọn lọc và làm sạch'!$G:$G,'Thống kê dữ liệu'!$J$79,'Chọn lọc và làm sạch'!$C:$C,'Thống kê dữ liệu'!K76)</f>
        <v>8</v>
      </c>
      <c r="L79" s="1">
        <f>COUNTIFS('Chọn lọc và làm sạch'!$G:$G,'Thống kê dữ liệu'!$J$79,'Chọn lọc và làm sạch'!$C:$C,'Thống kê dữ liệu'!L76)</f>
        <v>2</v>
      </c>
      <c r="M79" s="1">
        <f>COUNTIFS('Chọn lọc và làm sạch'!$G:$G,'Thống kê dữ liệu'!$J$79,'Chọn lọc và làm sạch'!$C:$C,'Thống kê dữ liệu'!M76)</f>
        <v>3</v>
      </c>
      <c r="N79" s="1">
        <f>COUNTIFS('Chọn lọc và làm sạch'!$G:$G,'Thống kê dữ liệu'!$J$79,'Chọn lọc và làm sạch'!$C:$C,'Thống kê dữ liệu'!N76)</f>
        <v>1</v>
      </c>
      <c r="O79" s="1">
        <f>COUNTIFS('Chọn lọc và làm sạch'!$G:$G,'Thống kê dữ liệu'!$J$79,'Chọn lọc và làm sạch'!$C:$C,'Thống kê dữ liệu'!O76)</f>
        <v>3</v>
      </c>
    </row>
    <row r="80" spans="10:16" x14ac:dyDescent="0.2">
      <c r="J80" s="6" t="s">
        <v>24</v>
      </c>
      <c r="K80" s="1">
        <f>COUNTIFS('Chọn lọc và làm sạch'!$G:$G,'Thống kê dữ liệu'!$J$80,'Chọn lọc và làm sạch'!$C:$C,'Thống kê dữ liệu'!K76)</f>
        <v>0</v>
      </c>
      <c r="L80" s="1">
        <f>COUNTIFS('Chọn lọc và làm sạch'!$G:$G,'Thống kê dữ liệu'!$J$80,'Chọn lọc và làm sạch'!$C:$C,'Thống kê dữ liệu'!L76)</f>
        <v>2</v>
      </c>
      <c r="M80" s="1">
        <f>COUNTIFS('Chọn lọc và làm sạch'!$G:$G,'Thống kê dữ liệu'!$J$80,'Chọn lọc và làm sạch'!$C:$C,'Thống kê dữ liệu'!M76)</f>
        <v>1</v>
      </c>
      <c r="N80" s="1">
        <f>COUNTIFS('Chọn lọc và làm sạch'!$G:$G,'Thống kê dữ liệu'!$J$80,'Chọn lọc và làm sạch'!$C:$C,'Thống kê dữ liệu'!N76)</f>
        <v>1</v>
      </c>
      <c r="O80" s="1">
        <f>COUNTIFS('Chọn lọc và làm sạch'!$G:$G,'Thống kê dữ liệu'!$J$80,'Chọn lọc và làm sạch'!$C:$C,'Thống kê dữ liệu'!O76)</f>
        <v>1</v>
      </c>
    </row>
    <row r="81" spans="10:16" x14ac:dyDescent="0.2">
      <c r="J81" s="6" t="s">
        <v>37</v>
      </c>
      <c r="K81" s="1">
        <f>COUNTIFS('Chọn lọc và làm sạch'!$G:$G,'Thống kê dữ liệu'!$J$81,'Chọn lọc và làm sạch'!$C:$C,'Thống kê dữ liệu'!K76)</f>
        <v>4</v>
      </c>
      <c r="L81" s="1">
        <f>COUNTIFS('Chọn lọc và làm sạch'!$G:$G,'Thống kê dữ liệu'!$J$81,'Chọn lọc và làm sạch'!$C:$C,'Thống kê dữ liệu'!L76)</f>
        <v>2</v>
      </c>
      <c r="M81" s="1">
        <f>COUNTIFS('Chọn lọc và làm sạch'!$G:$G,'Thống kê dữ liệu'!$J$81,'Chọn lọc và làm sạch'!$C:$C,'Thống kê dữ liệu'!M76)</f>
        <v>1</v>
      </c>
      <c r="N81" s="1">
        <f>COUNTIFS('Chọn lọc và làm sạch'!$G:$G,'Thống kê dữ liệu'!$J$81,'Chọn lọc và làm sạch'!$C:$C,'Thống kê dữ liệu'!N76)</f>
        <v>0</v>
      </c>
      <c r="O81" s="1">
        <f>COUNTIFS('Chọn lọc và làm sạch'!$G:$G,'Thống kê dữ liệu'!$J$81,'Chọn lọc và làm sạch'!$C:$C,'Thống kê dữ liệu'!O76)</f>
        <v>2</v>
      </c>
    </row>
    <row r="82" spans="10:16" x14ac:dyDescent="0.25">
      <c r="J82" s="6" t="s">
        <v>12</v>
      </c>
      <c r="K82" s="1">
        <f>COUNTIFS('Chọn lọc và làm sạch'!$G:$G,'Thống kê dữ liệu'!$J$82,'Chọn lọc và làm sạch'!$C:$C,'Thống kê dữ liệu'!K76)</f>
        <v>7</v>
      </c>
      <c r="L82" s="1">
        <f>COUNTIFS('Chọn lọc và làm sạch'!$G:$G,'Thống kê dữ liệu'!$J$82,'Chọn lọc và làm sạch'!$C:$C,'Thống kê dữ liệu'!L76)</f>
        <v>4</v>
      </c>
      <c r="M82" s="1">
        <f>COUNTIFS('Chọn lọc và làm sạch'!$G:$G,'Thống kê dữ liệu'!$J$82,'Chọn lọc và làm sạch'!$C:$C,'Thống kê dữ liệu'!M76)</f>
        <v>0</v>
      </c>
      <c r="N82" s="1">
        <f>COUNTIFS('Chọn lọc và làm sạch'!$G:$G,'Thống kê dữ liệu'!$J$82,'Chọn lọc và làm sạch'!$C:$C,'Thống kê dữ liệu'!N76)</f>
        <v>2</v>
      </c>
      <c r="O82" s="1">
        <f>COUNTIFS('Chọn lọc và làm sạch'!$G:$G,'Thống kê dữ liệu'!$J$82,'Chọn lọc và làm sạch'!$C:$C,'Thống kê dữ liệu'!O76)</f>
        <v>8</v>
      </c>
      <c r="P82" s="43" t="s">
        <v>330</v>
      </c>
    </row>
    <row r="83" spans="10:16" x14ac:dyDescent="0.2">
      <c r="J83" s="42" t="s">
        <v>330</v>
      </c>
      <c r="K83" s="42">
        <f>SUM(K77:K81)</f>
        <v>68</v>
      </c>
      <c r="L83" s="42">
        <f t="shared" ref="L83:O83" si="4">SUM(L77:L81)</f>
        <v>49</v>
      </c>
      <c r="M83" s="42">
        <f t="shared" si="4"/>
        <v>22</v>
      </c>
      <c r="N83" s="42">
        <f t="shared" si="4"/>
        <v>13</v>
      </c>
      <c r="O83" s="42">
        <f t="shared" si="4"/>
        <v>29</v>
      </c>
      <c r="P83" s="29">
        <f>SUM(K83:O83)</f>
        <v>181</v>
      </c>
    </row>
    <row r="85" spans="10:16" x14ac:dyDescent="0.2">
      <c r="J85" s="14" t="s">
        <v>348</v>
      </c>
    </row>
    <row r="86" spans="10:16" x14ac:dyDescent="0.2">
      <c r="J86" s="77" t="s">
        <v>352</v>
      </c>
      <c r="K86" s="78"/>
      <c r="L86" s="78"/>
    </row>
    <row r="87" spans="10:16" x14ac:dyDescent="0.2">
      <c r="J87" s="6" t="s">
        <v>8</v>
      </c>
      <c r="K87" s="6" t="s">
        <v>4</v>
      </c>
      <c r="L87" s="6" t="s">
        <v>84</v>
      </c>
      <c r="M87" s="6" t="s">
        <v>47</v>
      </c>
      <c r="N87" s="6" t="s">
        <v>57</v>
      </c>
    </row>
    <row r="88" spans="10:16" x14ac:dyDescent="0.2">
      <c r="J88" s="8">
        <f>(K77*0.05+K78*0.15+K79*0.25+K80*0.35+K81*0.45)/SUM(K77:K82)</f>
        <v>0.11733333333333335</v>
      </c>
      <c r="K88" s="8">
        <f t="shared" ref="K88:N88" si="5">(L77*0.05+L78*0.15+L79*0.25+L80*0.35+L81*0.45)/SUM(L77:L82)</f>
        <v>0.1009433962264151</v>
      </c>
      <c r="L88" s="8">
        <f t="shared" si="5"/>
        <v>0.13181818181818183</v>
      </c>
      <c r="M88" s="8">
        <f t="shared" si="5"/>
        <v>9.6666666666666679E-2</v>
      </c>
      <c r="N88" s="8">
        <f t="shared" si="5"/>
        <v>0.12297297297297299</v>
      </c>
    </row>
    <row r="91" spans="10:16" x14ac:dyDescent="0.2">
      <c r="J91" s="14" t="s">
        <v>349</v>
      </c>
    </row>
    <row r="92" spans="10:16" x14ac:dyDescent="0.2">
      <c r="J92" s="77" t="s">
        <v>379</v>
      </c>
      <c r="K92" s="78"/>
      <c r="L92" s="78"/>
    </row>
    <row r="93" spans="10:16" x14ac:dyDescent="0.2">
      <c r="K93" s="6" t="s">
        <v>8</v>
      </c>
      <c r="L93" s="6" t="s">
        <v>4</v>
      </c>
      <c r="M93" s="6" t="s">
        <v>84</v>
      </c>
      <c r="N93" s="6" t="s">
        <v>47</v>
      </c>
      <c r="O93" s="6" t="s">
        <v>57</v>
      </c>
    </row>
    <row r="94" spans="10:16" x14ac:dyDescent="0.2">
      <c r="J94" s="6" t="s">
        <v>11</v>
      </c>
      <c r="K94" s="1">
        <v>16</v>
      </c>
      <c r="L94" s="1">
        <v>6</v>
      </c>
      <c r="M94" s="1">
        <v>2</v>
      </c>
      <c r="N94" s="1">
        <v>3</v>
      </c>
      <c r="O94" s="1">
        <v>3</v>
      </c>
    </row>
    <row r="95" spans="10:16" x14ac:dyDescent="0.2">
      <c r="J95" s="6" t="s">
        <v>16</v>
      </c>
      <c r="K95" s="1">
        <f>COUNTIFS('Chọn lọc và làm sạch'!$H:$H,'Thống kê dữ liệu'!$J$95,'Chọn lọc và làm sạch'!$C:$C,'Thống kê dữ liệu'!K93)</f>
        <v>20</v>
      </c>
      <c r="L95" s="1">
        <f>COUNTIFS('Chọn lọc và làm sạch'!$H:$H,'Thống kê dữ liệu'!$J$95,'Chọn lọc và làm sạch'!$C:$C,'Thống kê dữ liệu'!L93)</f>
        <v>9</v>
      </c>
      <c r="M95" s="1">
        <f>COUNTIFS('Chọn lọc và làm sạch'!$H:$H,'Thống kê dữ liệu'!$J$95,'Chọn lọc và làm sạch'!$C:$C,'Thống kê dữ liệu'!M93)</f>
        <v>0</v>
      </c>
      <c r="N95" s="1">
        <f>COUNTIFS('Chọn lọc và làm sạch'!$H:$H,'Thống kê dữ liệu'!$J$95,'Chọn lọc và làm sạch'!$C:$C,'Thống kê dữ liệu'!N93)</f>
        <v>2</v>
      </c>
      <c r="O95" s="1">
        <f>COUNTIFS('Chọn lọc và làm sạch'!$H:$H,'Thống kê dữ liệu'!$J$95,'Chọn lọc và làm sạch'!$C:$C,'Thống kê dữ liệu'!O93)</f>
        <v>8</v>
      </c>
    </row>
    <row r="96" spans="10:16" x14ac:dyDescent="0.2">
      <c r="J96" s="6" t="s">
        <v>10</v>
      </c>
      <c r="K96" s="1">
        <f>COUNTIFS('Chọn lọc và làm sạch'!$H:$H,'Thống kê dữ liệu'!$J$96,'Chọn lọc và làm sạch'!$C:$C,'Thống kê dữ liệu'!K93)</f>
        <v>12</v>
      </c>
      <c r="L96" s="1">
        <f>COUNTIFS('Chọn lọc và làm sạch'!$H:$H,'Thống kê dữ liệu'!$J$96,'Chọn lọc và làm sạch'!$C:$C,'Thống kê dữ liệu'!L93)</f>
        <v>15</v>
      </c>
      <c r="M96" s="1">
        <f>COUNTIFS('Chọn lọc và làm sạch'!$H:$H,'Thống kê dữ liệu'!$J$96,'Chọn lọc và làm sạch'!$C:$C,'Thống kê dữ liệu'!M93)</f>
        <v>8</v>
      </c>
      <c r="N96" s="1">
        <f>COUNTIFS('Chọn lọc và làm sạch'!$H:$H,'Thống kê dữ liệu'!$J$96,'Chọn lọc và làm sạch'!$C:$C,'Thống kê dữ liệu'!N93)</f>
        <v>1</v>
      </c>
      <c r="O96" s="1">
        <f>COUNTIFS('Chọn lọc và làm sạch'!$H:$H,'Thống kê dữ liệu'!$J$96,'Chọn lọc và làm sạch'!$C:$C,'Thống kê dữ liệu'!O93)</f>
        <v>9</v>
      </c>
    </row>
    <row r="97" spans="10:16" x14ac:dyDescent="0.2">
      <c r="J97" s="6" t="s">
        <v>24</v>
      </c>
      <c r="K97" s="1">
        <f>COUNTIFS('Chọn lọc và làm sạch'!$H:$H,'Thống kê dữ liệu'!$J$97,'Chọn lọc và làm sạch'!$C:$C,'Thống kê dữ liệu'!K93)</f>
        <v>7</v>
      </c>
      <c r="L97" s="1">
        <f>COUNTIFS('Chọn lọc và làm sạch'!$H:$H,'Thống kê dữ liệu'!$J$97,'Chọn lọc và làm sạch'!$C:$C,'Thống kê dữ liệu'!L93)</f>
        <v>16</v>
      </c>
      <c r="M97" s="1">
        <f>COUNTIFS('Chọn lọc và làm sạch'!$H:$H,'Thống kê dữ liệu'!$J$97,'Chọn lọc và làm sạch'!$C:$C,'Thống kê dữ liệu'!M93)</f>
        <v>7</v>
      </c>
      <c r="N97" s="1">
        <f>COUNTIFS('Chọn lọc và làm sạch'!$H:$H,'Thống kê dữ liệu'!$J$97,'Chọn lọc và làm sạch'!$C:$C,'Thống kê dữ liệu'!N93)</f>
        <v>6</v>
      </c>
      <c r="O97" s="1">
        <f>COUNTIFS('Chọn lọc và làm sạch'!$H:$H,'Thống kê dữ liệu'!$J$97,'Chọn lọc và làm sạch'!$C:$C,'Thống kê dữ liệu'!O93)</f>
        <v>7</v>
      </c>
    </row>
    <row r="98" spans="10:16" x14ac:dyDescent="0.2">
      <c r="J98" s="6" t="s">
        <v>37</v>
      </c>
      <c r="K98" s="1">
        <f>COUNTIFS('Chọn lọc và làm sạch'!$H:$H,'Thống kê dữ liệu'!$J$98,'Chọn lọc và làm sạch'!$C:$C,'Thống kê dữ liệu'!K93)</f>
        <v>4</v>
      </c>
      <c r="L98" s="1">
        <f>COUNTIFS('Chọn lọc và làm sạch'!$H:$H,'Thống kê dữ liệu'!$J$98,'Chọn lọc và làm sạch'!$C:$C,'Thống kê dữ liệu'!L93)</f>
        <v>1</v>
      </c>
      <c r="M98" s="1">
        <f>COUNTIFS('Chọn lọc và làm sạch'!$H:$H,'Thống kê dữ liệu'!$J$98,'Chọn lọc và làm sạch'!$C:$C,'Thống kê dữ liệu'!M93)</f>
        <v>1</v>
      </c>
      <c r="N98" s="1">
        <f>COUNTIFS('Chọn lọc và làm sạch'!$H:$H,'Thống kê dữ liệu'!$J$98,'Chọn lọc và làm sạch'!$C:$C,'Thống kê dữ liệu'!N93)</f>
        <v>0</v>
      </c>
      <c r="O98" s="1">
        <f>COUNTIFS('Chọn lọc và làm sạch'!$H:$H,'Thống kê dữ liệu'!$J$98,'Chọn lọc và làm sạch'!$C:$C,'Thống kê dữ liệu'!O93)</f>
        <v>6</v>
      </c>
    </row>
    <row r="99" spans="10:16" x14ac:dyDescent="0.25">
      <c r="J99" s="6" t="s">
        <v>12</v>
      </c>
      <c r="K99" s="1">
        <f>COUNTIFS('Chọn lọc và làm sạch'!$H:$H,'Thống kê dữ liệu'!$J$99,'Chọn lọc và làm sạch'!$C:$C,'Thống kê dữ liệu'!K93)</f>
        <v>16</v>
      </c>
      <c r="L99" s="1">
        <f>COUNTIFS('Chọn lọc và làm sạch'!$H:$H,'Thống kê dữ liệu'!$J$99,'Chọn lọc và làm sạch'!$C:$C,'Thống kê dữ liệu'!L93)</f>
        <v>6</v>
      </c>
      <c r="M99" s="1">
        <f>COUNTIFS('Chọn lọc và làm sạch'!$H:$H,'Thống kê dữ liệu'!$J$99,'Chọn lọc và làm sạch'!$C:$C,'Thống kê dữ liệu'!M93)</f>
        <v>4</v>
      </c>
      <c r="N99" s="1">
        <f>COUNTIFS('Chọn lọc và làm sạch'!$H:$H,'Thống kê dữ liệu'!$J$99,'Chọn lọc và làm sạch'!$C:$C,'Thống kê dữ liệu'!N93)</f>
        <v>3</v>
      </c>
      <c r="O99" s="1">
        <f>COUNTIFS('Chọn lọc và làm sạch'!$H:$H,'Thống kê dữ liệu'!$J$99,'Chọn lọc và làm sạch'!$C:$C,'Thống kê dữ liệu'!O93)</f>
        <v>4</v>
      </c>
      <c r="P99" s="43" t="s">
        <v>330</v>
      </c>
    </row>
    <row r="100" spans="10:16" x14ac:dyDescent="0.2">
      <c r="J100" s="42" t="s">
        <v>330</v>
      </c>
      <c r="K100" s="42">
        <f>SUM(K94:K98)</f>
        <v>59</v>
      </c>
      <c r="L100" s="42">
        <f t="shared" ref="L100:O100" si="6">SUM(L94:L98)</f>
        <v>47</v>
      </c>
      <c r="M100" s="42">
        <f t="shared" si="6"/>
        <v>18</v>
      </c>
      <c r="N100" s="42">
        <f t="shared" si="6"/>
        <v>12</v>
      </c>
      <c r="O100" s="42">
        <f t="shared" si="6"/>
        <v>33</v>
      </c>
      <c r="P100" s="29">
        <f>SUM(K100:O100)</f>
        <v>169</v>
      </c>
    </row>
    <row r="102" spans="10:16" x14ac:dyDescent="0.2">
      <c r="J102" s="14" t="s">
        <v>350</v>
      </c>
    </row>
    <row r="103" spans="10:16" x14ac:dyDescent="0.2">
      <c r="J103" s="77" t="s">
        <v>354</v>
      </c>
      <c r="K103" s="78"/>
      <c r="L103" s="78"/>
    </row>
    <row r="104" spans="10:16" x14ac:dyDescent="0.2">
      <c r="J104" s="6" t="s">
        <v>8</v>
      </c>
      <c r="K104" s="6" t="s">
        <v>4</v>
      </c>
      <c r="L104" s="6" t="s">
        <v>84</v>
      </c>
      <c r="M104" s="6" t="s">
        <v>47</v>
      </c>
      <c r="N104" s="6" t="s">
        <v>57</v>
      </c>
    </row>
    <row r="105" spans="10:16" x14ac:dyDescent="0.2">
      <c r="J105" s="8">
        <f>(K94*0.05+K95*0.15+K96*0.25+K97*0.35+K98*0.45)/SUM(K94:K99)</f>
        <v>0.14733333333333334</v>
      </c>
      <c r="K105" s="8">
        <f t="shared" ref="K105:N105" si="7">(L94*0.05+L95*0.15+L96*0.25+L97*0.35+L98*0.45)/SUM(L94:L99)</f>
        <v>0.21603773584905658</v>
      </c>
      <c r="L105" s="8">
        <f t="shared" si="7"/>
        <v>0.22727272727272727</v>
      </c>
      <c r="M105" s="8">
        <f t="shared" si="7"/>
        <v>0.18666666666666665</v>
      </c>
      <c r="N105" s="8">
        <f t="shared" si="7"/>
        <v>0.23648648648648649</v>
      </c>
    </row>
    <row r="108" spans="10:16" x14ac:dyDescent="0.2">
      <c r="J108" s="14" t="s">
        <v>372</v>
      </c>
    </row>
    <row r="109" spans="10:16" x14ac:dyDescent="0.2">
      <c r="J109" s="77" t="s">
        <v>380</v>
      </c>
      <c r="K109" s="78"/>
      <c r="L109" s="78"/>
    </row>
    <row r="110" spans="10:16" x14ac:dyDescent="0.2">
      <c r="K110" s="6" t="s">
        <v>8</v>
      </c>
      <c r="L110" s="6" t="s">
        <v>4</v>
      </c>
      <c r="M110" s="6" t="s">
        <v>84</v>
      </c>
      <c r="N110" s="6" t="s">
        <v>47</v>
      </c>
      <c r="O110" s="6" t="s">
        <v>57</v>
      </c>
    </row>
    <row r="111" spans="10:16" x14ac:dyDescent="0.2">
      <c r="J111" s="6" t="s">
        <v>11</v>
      </c>
      <c r="K111" s="1">
        <v>29</v>
      </c>
      <c r="L111" s="1">
        <v>8</v>
      </c>
      <c r="M111" s="1">
        <v>2</v>
      </c>
      <c r="N111" s="1">
        <v>2</v>
      </c>
      <c r="O111" s="1">
        <v>7</v>
      </c>
    </row>
    <row r="112" spans="10:16" x14ac:dyDescent="0.2">
      <c r="J112" s="6" t="s">
        <v>16</v>
      </c>
      <c r="K112" s="1">
        <f>COUNTIFS('Chọn lọc và làm sạch'!$I:$I,'Thống kê dữ liệu'!$J$112,'Chọn lọc và làm sạch'!$C:$C,'Thống kê dữ liệu'!K110)</f>
        <v>6</v>
      </c>
      <c r="L112" s="1">
        <f>COUNTIFS('Chọn lọc và làm sạch'!$I:$I,'Thống kê dữ liệu'!$J$112,'Chọn lọc và làm sạch'!$C:$C,'Thống kê dữ liệu'!L110)</f>
        <v>6</v>
      </c>
      <c r="M112" s="1">
        <f>COUNTIFS('Chọn lọc và làm sạch'!$I:$I,'Thống kê dữ liệu'!$J$112,'Chọn lọc và làm sạch'!$C:$C,'Thống kê dữ liệu'!M110)</f>
        <v>2</v>
      </c>
      <c r="N112" s="1">
        <f>COUNTIFS('Chọn lọc và làm sạch'!$I:$I,'Thống kê dữ liệu'!$J$112,'Chọn lọc và làm sạch'!$C:$C,'Thống kê dữ liệu'!N110)</f>
        <v>0</v>
      </c>
      <c r="O112" s="1">
        <f>COUNTIFS('Chọn lọc và làm sạch'!$I:$I,'Thống kê dữ liệu'!$J$112,'Chọn lọc và làm sạch'!$C:$C,'Thống kê dữ liệu'!O110)</f>
        <v>3</v>
      </c>
    </row>
    <row r="113" spans="10:16" x14ac:dyDescent="0.2">
      <c r="J113" s="6" t="s">
        <v>10</v>
      </c>
      <c r="K113" s="1">
        <f>COUNTIFS('Chọn lọc và làm sạch'!$I:$I,'Thống kê dữ liệu'!$J$113,'Chọn lọc và làm sạch'!$C:$C,'Thống kê dữ liệu'!K110)</f>
        <v>1</v>
      </c>
      <c r="L113" s="1">
        <f>COUNTIFS('Chọn lọc và làm sạch'!$I:$I,'Thống kê dữ liệu'!$J$113,'Chọn lọc và làm sạch'!$C:$C,'Thống kê dữ liệu'!L110)</f>
        <v>5</v>
      </c>
      <c r="M113" s="1">
        <f>COUNTIFS('Chọn lọc và làm sạch'!$I:$I,'Thống kê dữ liệu'!$J$113,'Chọn lọc và làm sạch'!$C:$C,'Thống kê dữ liệu'!M110)</f>
        <v>3</v>
      </c>
      <c r="N113" s="1">
        <f>COUNTIFS('Chọn lọc và làm sạch'!$I:$I,'Thống kê dữ liệu'!$J$113,'Chọn lọc và làm sạch'!$C:$C,'Thống kê dữ liệu'!N110)</f>
        <v>0</v>
      </c>
      <c r="O113" s="1">
        <f>COUNTIFS('Chọn lọc và làm sạch'!$I:$I,'Thống kê dữ liệu'!$J$113,'Chọn lọc và làm sạch'!$C:$C,'Thống kê dữ liệu'!O110)</f>
        <v>0</v>
      </c>
    </row>
    <row r="114" spans="10:16" x14ac:dyDescent="0.2">
      <c r="J114" s="6" t="s">
        <v>24</v>
      </c>
      <c r="K114" s="1">
        <f>COUNTIFS('Chọn lọc và làm sạch'!$I:$I,'Thống kê dữ liệu'!$J$114,'Chọn lọc và làm sạch'!$C:$C,'Thống kê dữ liệu'!K110)</f>
        <v>1</v>
      </c>
      <c r="L114" s="1">
        <f>COUNTIFS('Chọn lọc và làm sạch'!$I:$I,'Thống kê dữ liệu'!$J$114,'Chọn lọc và làm sạch'!$C:$C,'Thống kê dữ liệu'!L110)</f>
        <v>0</v>
      </c>
      <c r="M114" s="1">
        <f>COUNTIFS('Chọn lọc và làm sạch'!$I:$I,'Thống kê dữ liệu'!$J$114,'Chọn lọc và làm sạch'!$C:$C,'Thống kê dữ liệu'!M110)</f>
        <v>5</v>
      </c>
      <c r="N114" s="1">
        <f>COUNTIFS('Chọn lọc và làm sạch'!$I:$I,'Thống kê dữ liệu'!$J$114,'Chọn lọc và làm sạch'!$C:$C,'Thống kê dữ liệu'!N110)</f>
        <v>1</v>
      </c>
      <c r="O114" s="1">
        <f>COUNTIFS('Chọn lọc và làm sạch'!$I:$I,'Thống kê dữ liệu'!$J$114,'Chọn lọc và làm sạch'!$C:$C,'Thống kê dữ liệu'!O110)</f>
        <v>5</v>
      </c>
    </row>
    <row r="115" spans="10:16" x14ac:dyDescent="0.2">
      <c r="J115" s="6" t="s">
        <v>37</v>
      </c>
      <c r="K115" s="1">
        <f>COUNTIFS('Chọn lọc và làm sạch'!$I:$I,'Thống kê dữ liệu'!$J$115,'Chọn lọc và làm sạch'!$C:$C,'Thống kê dữ liệu'!K110)</f>
        <v>4</v>
      </c>
      <c r="L115" s="1">
        <f>COUNTIFS('Chọn lọc và làm sạch'!$I:$I,'Thống kê dữ liệu'!$J$115,'Chọn lọc và làm sạch'!$C:$C,'Thống kê dữ liệu'!L110)</f>
        <v>1</v>
      </c>
      <c r="M115" s="1">
        <f>COUNTIFS('Chọn lọc và làm sạch'!$I:$I,'Thống kê dữ liệu'!$J$115,'Chọn lọc và làm sạch'!$C:$C,'Thống kê dữ liệu'!M110)</f>
        <v>2</v>
      </c>
      <c r="N115" s="1">
        <f>COUNTIFS('Chọn lọc và làm sạch'!$I:$I,'Thống kê dữ liệu'!$J$115,'Chọn lọc và làm sạch'!$C:$C,'Thống kê dữ liệu'!N110)</f>
        <v>0</v>
      </c>
      <c r="O115" s="1">
        <f>COUNTIFS('Chọn lọc và làm sạch'!$I:$I,'Thống kê dữ liệu'!$J$115,'Chọn lọc và làm sạch'!$C:$C,'Thống kê dữ liệu'!O110)</f>
        <v>3</v>
      </c>
    </row>
    <row r="116" spans="10:16" x14ac:dyDescent="0.25">
      <c r="J116" s="6" t="s">
        <v>12</v>
      </c>
      <c r="K116" s="1">
        <f>COUNTIFS('Chọn lọc và làm sạch'!$I:$I,'Thống kê dữ liệu'!$J$116,'Chọn lọc và làm sạch'!$C:$C,'Thống kê dữ liệu'!K110)</f>
        <v>34</v>
      </c>
      <c r="L116" s="1">
        <f>COUNTIFS('Chọn lọc và làm sạch'!$I:$I,'Thống kê dữ liệu'!$J$116,'Chọn lọc và làm sạch'!$C:$C,'Thống kê dữ liệu'!L110)</f>
        <v>33</v>
      </c>
      <c r="M116" s="1">
        <f>COUNTIFS('Chọn lọc và làm sạch'!$I:$I,'Thống kê dữ liệu'!$J$116,'Chọn lọc và làm sạch'!$C:$C,'Thống kê dữ liệu'!M110)</f>
        <v>8</v>
      </c>
      <c r="N116" s="1">
        <f>COUNTIFS('Chọn lọc và làm sạch'!$I:$I,'Thống kê dữ liệu'!$J$116,'Chọn lọc và làm sạch'!$C:$C,'Thống kê dữ liệu'!N110)</f>
        <v>12</v>
      </c>
      <c r="O116" s="1">
        <f>COUNTIFS('Chọn lọc và làm sạch'!$I:$I,'Thống kê dữ liệu'!$J$116,'Chọn lọc và làm sạch'!$C:$C,'Thống kê dữ liệu'!O110)</f>
        <v>19</v>
      </c>
      <c r="P116" s="43" t="s">
        <v>330</v>
      </c>
    </row>
    <row r="117" spans="10:16" x14ac:dyDescent="0.2">
      <c r="J117" s="42" t="s">
        <v>330</v>
      </c>
      <c r="K117" s="42">
        <f>SUM(K111:K115)</f>
        <v>41</v>
      </c>
      <c r="L117" s="42">
        <f t="shared" ref="L117:O117" si="8">SUM(L111:L115)</f>
        <v>20</v>
      </c>
      <c r="M117" s="42">
        <f t="shared" si="8"/>
        <v>14</v>
      </c>
      <c r="N117" s="42">
        <f t="shared" si="8"/>
        <v>3</v>
      </c>
      <c r="O117" s="42">
        <f t="shared" si="8"/>
        <v>18</v>
      </c>
      <c r="P117" s="29">
        <f>SUM(K117:O117)</f>
        <v>96</v>
      </c>
    </row>
    <row r="119" spans="10:16" x14ac:dyDescent="0.2">
      <c r="J119" s="14" t="s">
        <v>373</v>
      </c>
    </row>
    <row r="120" spans="10:16" x14ac:dyDescent="0.2">
      <c r="J120" s="77" t="s">
        <v>355</v>
      </c>
      <c r="K120" s="78"/>
      <c r="L120" s="78"/>
    </row>
    <row r="121" spans="10:16" x14ac:dyDescent="0.2">
      <c r="J121" s="6" t="s">
        <v>8</v>
      </c>
      <c r="K121" s="6" t="s">
        <v>4</v>
      </c>
      <c r="L121" s="6" t="s">
        <v>84</v>
      </c>
      <c r="M121" s="6" t="s">
        <v>47</v>
      </c>
      <c r="N121" s="6" t="s">
        <v>57</v>
      </c>
    </row>
    <row r="122" spans="10:16" x14ac:dyDescent="0.2">
      <c r="J122" s="8">
        <f>(K111*0.05+K112*0.15+K113*0.25+K114*0.35+K115*0.45)/SUM(K111:K116)</f>
        <v>6.3333333333333339E-2</v>
      </c>
      <c r="K122" s="8">
        <f t="shared" ref="K122:N122" si="9">(L111*0.05+L112*0.15+L113*0.25+L114*0.35+L115*0.45)/SUM(L111:L116)</f>
        <v>5.6603773584905662E-2</v>
      </c>
      <c r="L122" s="8">
        <f t="shared" si="9"/>
        <v>0.17272727272727273</v>
      </c>
      <c r="M122" s="8">
        <f t="shared" si="9"/>
        <v>2.9999999999999995E-2</v>
      </c>
      <c r="N122" s="8">
        <f t="shared" si="9"/>
        <v>0.1054054054054054</v>
      </c>
    </row>
    <row r="125" spans="10:16" x14ac:dyDescent="0.2">
      <c r="J125" s="14" t="s">
        <v>383</v>
      </c>
    </row>
    <row r="126" spans="10:16" x14ac:dyDescent="0.2">
      <c r="J126" s="77" t="s">
        <v>381</v>
      </c>
      <c r="K126" s="78"/>
      <c r="L126" s="78"/>
    </row>
    <row r="127" spans="10:16" x14ac:dyDescent="0.2">
      <c r="K127" s="6" t="s">
        <v>8</v>
      </c>
      <c r="L127" s="6" t="s">
        <v>4</v>
      </c>
      <c r="M127" s="6" t="s">
        <v>84</v>
      </c>
      <c r="N127" s="6" t="s">
        <v>47</v>
      </c>
      <c r="O127" s="6" t="s">
        <v>57</v>
      </c>
    </row>
    <row r="128" spans="10:16" x14ac:dyDescent="0.2">
      <c r="J128" s="6" t="s">
        <v>11</v>
      </c>
      <c r="K128" s="1">
        <v>20</v>
      </c>
      <c r="L128" s="1">
        <v>9</v>
      </c>
      <c r="M128" s="1">
        <v>5</v>
      </c>
      <c r="N128" s="1">
        <v>0</v>
      </c>
      <c r="O128" s="1">
        <v>8</v>
      </c>
    </row>
    <row r="129" spans="10:16" x14ac:dyDescent="0.2">
      <c r="J129" s="6" t="s">
        <v>16</v>
      </c>
      <c r="K129" s="1">
        <f>COUNTIFS('Chọn lọc và làm sạch'!$J:$J,'Thống kê dữ liệu'!$J$129,'Chọn lọc và làm sạch'!$C:$C,'Thống kê dữ liệu'!K127)</f>
        <v>16</v>
      </c>
      <c r="L129" s="1">
        <f>COUNTIFS('Chọn lọc và làm sạch'!$J:$J,'Thống kê dữ liệu'!$J$129,'Chọn lọc và làm sạch'!$C:$C,'Thống kê dữ liệu'!L127)</f>
        <v>6</v>
      </c>
      <c r="M129" s="1">
        <f>COUNTIFS('Chọn lọc và làm sạch'!$J:$J,'Thống kê dữ liệu'!$J$129,'Chọn lọc và làm sạch'!$C:$C,'Thống kê dữ liệu'!M127)</f>
        <v>0</v>
      </c>
      <c r="N129" s="1">
        <f>COUNTIFS('Chọn lọc và làm sạch'!$J:$J,'Thống kê dữ liệu'!$J$129,'Chọn lọc và làm sạch'!$C:$C,'Thống kê dữ liệu'!N127)</f>
        <v>0</v>
      </c>
      <c r="O129" s="1">
        <f>COUNTIFS('Chọn lọc và làm sạch'!$J:$J,'Thống kê dữ liệu'!$J$129,'Chọn lọc và làm sạch'!$C:$C,'Thống kê dữ liệu'!O127)</f>
        <v>4</v>
      </c>
    </row>
    <row r="130" spans="10:16" x14ac:dyDescent="0.2">
      <c r="J130" s="6" t="s">
        <v>10</v>
      </c>
      <c r="K130" s="1">
        <f>COUNTIFS('Chọn lọc và làm sạch'!$J:$J,'Thống kê dữ liệu'!$J$130,'Chọn lọc và làm sạch'!$C:$C,'Thống kê dữ liệu'!K127)</f>
        <v>9</v>
      </c>
      <c r="L130" s="1">
        <f>COUNTIFS('Chọn lọc và làm sạch'!$J:$J,'Thống kê dữ liệu'!$J$130,'Chọn lọc và làm sạch'!$C:$C,'Thống kê dữ liệu'!L127)</f>
        <v>6</v>
      </c>
      <c r="M130" s="1">
        <f>COUNTIFS('Chọn lọc và làm sạch'!$J:$J,'Thống kê dữ liệu'!$J$130,'Chọn lọc và làm sạch'!$C:$C,'Thống kê dữ liệu'!M127)</f>
        <v>1</v>
      </c>
      <c r="N130" s="1">
        <f>COUNTIFS('Chọn lọc và làm sạch'!$J:$J,'Thống kê dữ liệu'!$J$130,'Chọn lọc và làm sạch'!$C:$C,'Thống kê dữ liệu'!N127)</f>
        <v>1</v>
      </c>
      <c r="O130" s="1">
        <f>COUNTIFS('Chọn lọc và làm sạch'!$J:$J,'Thống kê dữ liệu'!$J$130,'Chọn lọc và làm sạch'!$C:$C,'Thống kê dữ liệu'!O127)</f>
        <v>5</v>
      </c>
    </row>
    <row r="131" spans="10:16" x14ac:dyDescent="0.2">
      <c r="J131" s="6" t="s">
        <v>24</v>
      </c>
      <c r="K131" s="1">
        <f>COUNTIFS('Chọn lọc và làm sạch'!$J:$J,'Thống kê dữ liệu'!$J$131,'Chọn lọc và làm sạch'!$C:$C,'Thống kê dữ liệu'!K127)</f>
        <v>2</v>
      </c>
      <c r="L131" s="1">
        <f>COUNTIFS('Chọn lọc và làm sạch'!$J:$J,'Thống kê dữ liệu'!$J$131,'Chọn lọc và làm sạch'!$C:$C,'Thống kê dữ liệu'!L127)</f>
        <v>5</v>
      </c>
      <c r="M131" s="1">
        <f>COUNTIFS('Chọn lọc và làm sạch'!$J:$J,'Thống kê dữ liệu'!$J$131,'Chọn lọc và làm sạch'!$C:$C,'Thống kê dữ liệu'!M127)</f>
        <v>3</v>
      </c>
      <c r="N131" s="1">
        <f>COUNTIFS('Chọn lọc và làm sạch'!$J:$J,'Thống kê dữ liệu'!$J$131,'Chọn lọc và làm sạch'!$C:$C,'Thống kê dữ liệu'!N127)</f>
        <v>0</v>
      </c>
      <c r="O131" s="1">
        <f>COUNTIFS('Chọn lọc và làm sạch'!$J:$J,'Thống kê dữ liệu'!$J$131,'Chọn lọc và làm sạch'!$C:$C,'Thống kê dữ liệu'!O127)</f>
        <v>5</v>
      </c>
    </row>
    <row r="132" spans="10:16" x14ac:dyDescent="0.2">
      <c r="J132" s="6" t="s">
        <v>37</v>
      </c>
      <c r="K132" s="1">
        <f>COUNTIFS('Chọn lọc và làm sạch'!$J:$J,'Thống kê dữ liệu'!$J$132,'Chọn lọc và làm sạch'!$C:$C,'Thống kê dữ liệu'!K127)</f>
        <v>4</v>
      </c>
      <c r="L132" s="1">
        <f>COUNTIFS('Chọn lọc và làm sạch'!$J:$J,'Thống kê dữ liệu'!$J$132,'Chọn lọc và làm sạch'!$C:$C,'Thống kê dữ liệu'!L127)</f>
        <v>0</v>
      </c>
      <c r="M132" s="1">
        <f>COUNTIFS('Chọn lọc và làm sạch'!$J:$J,'Thống kê dữ liệu'!$J$132,'Chọn lọc và làm sạch'!$C:$C,'Thống kê dữ liệu'!M127)</f>
        <v>1</v>
      </c>
      <c r="N132" s="1">
        <f>COUNTIFS('Chọn lọc và làm sạch'!$J:$J,'Thống kê dữ liệu'!$J$132,'Chọn lọc và làm sạch'!$C:$C,'Thống kê dữ liệu'!N127)</f>
        <v>1</v>
      </c>
      <c r="O132" s="1">
        <f>COUNTIFS('Chọn lọc và làm sạch'!$J:$J,'Thống kê dữ liệu'!$J$132,'Chọn lọc và làm sạch'!$C:$C,'Thống kê dữ liệu'!O127)</f>
        <v>1</v>
      </c>
    </row>
    <row r="133" spans="10:16" x14ac:dyDescent="0.25">
      <c r="J133" s="6" t="s">
        <v>12</v>
      </c>
      <c r="K133" s="1">
        <f>COUNTIFS('Chọn lọc và làm sạch'!$J:$J,'Thống kê dữ liệu'!$J$133,'Chọn lọc và làm sạch'!$C:$C,'Thống kê dữ liệu'!K127)</f>
        <v>24</v>
      </c>
      <c r="L133" s="1">
        <f>COUNTIFS('Chọn lọc và làm sạch'!$J:$J,'Thống kê dữ liệu'!$J$133,'Chọn lọc và làm sạch'!$C:$C,'Thống kê dữ liệu'!L127)</f>
        <v>27</v>
      </c>
      <c r="M133" s="1">
        <f>COUNTIFS('Chọn lọc và làm sạch'!$J:$J,'Thống kê dữ liệu'!$J$133,'Chọn lọc và làm sạch'!$C:$C,'Thống kê dữ liệu'!M127)</f>
        <v>12</v>
      </c>
      <c r="N133" s="1">
        <f>COUNTIFS('Chọn lọc và làm sạch'!$J:$J,'Thống kê dữ liệu'!$J$133,'Chọn lọc và làm sạch'!$C:$C,'Thống kê dữ liệu'!N127)</f>
        <v>13</v>
      </c>
      <c r="O133" s="1">
        <f>COUNTIFS('Chọn lọc và làm sạch'!$J:$J,'Thống kê dữ liệu'!$J$133,'Chọn lọc và làm sạch'!$C:$C,'Thống kê dữ liệu'!O127)</f>
        <v>14</v>
      </c>
      <c r="P133" s="43" t="s">
        <v>330</v>
      </c>
    </row>
    <row r="134" spans="10:16" x14ac:dyDescent="0.2">
      <c r="J134" s="42" t="s">
        <v>330</v>
      </c>
      <c r="K134" s="42">
        <f>SUM(K128:K132)</f>
        <v>51</v>
      </c>
      <c r="L134" s="42">
        <f t="shared" ref="L134:O134" si="10">SUM(L128:L132)</f>
        <v>26</v>
      </c>
      <c r="M134" s="42">
        <f t="shared" si="10"/>
        <v>10</v>
      </c>
      <c r="N134" s="42">
        <f t="shared" si="10"/>
        <v>2</v>
      </c>
      <c r="O134" s="42">
        <f t="shared" si="10"/>
        <v>23</v>
      </c>
      <c r="P134" s="29">
        <f>SUM(K134:O134)</f>
        <v>112</v>
      </c>
    </row>
    <row r="136" spans="10:16" x14ac:dyDescent="0.2">
      <c r="J136" s="14" t="s">
        <v>374</v>
      </c>
    </row>
    <row r="137" spans="10:16" x14ac:dyDescent="0.2">
      <c r="J137" s="77" t="s">
        <v>353</v>
      </c>
      <c r="K137" s="78"/>
      <c r="L137" s="78"/>
      <c r="P137" s="2"/>
    </row>
    <row r="138" spans="10:16" x14ac:dyDescent="0.2">
      <c r="J138" s="6" t="s">
        <v>8</v>
      </c>
      <c r="K138" s="6" t="s">
        <v>4</v>
      </c>
      <c r="L138" s="6" t="s">
        <v>84</v>
      </c>
      <c r="M138" s="6" t="s">
        <v>47</v>
      </c>
      <c r="N138" s="6" t="s">
        <v>57</v>
      </c>
    </row>
    <row r="139" spans="10:16" x14ac:dyDescent="0.2">
      <c r="J139" s="8">
        <f>(K128*0.05+K129*0.15+K130*0.25+K131*0.35+K132*0.45)/SUM(K128:K133)</f>
        <v>0.10866666666666668</v>
      </c>
      <c r="K139" s="8">
        <f t="shared" ref="K139:N139" si="11">(L128*0.05+L129*0.15+L130*0.25+L131*0.35+L132*0.45)/SUM(L128:L133)</f>
        <v>8.6792452830188674E-2</v>
      </c>
      <c r="L139" s="8">
        <f t="shared" si="11"/>
        <v>9.0909090909090898E-2</v>
      </c>
      <c r="M139" s="8">
        <f t="shared" si="11"/>
        <v>4.6666666666666662E-2</v>
      </c>
      <c r="N139" s="8">
        <f t="shared" si="11"/>
        <v>0.12027027027027028</v>
      </c>
    </row>
    <row r="142" spans="10:16" x14ac:dyDescent="0.2">
      <c r="J142" s="14" t="s">
        <v>375</v>
      </c>
    </row>
    <row r="143" spans="10:16" x14ac:dyDescent="0.2">
      <c r="J143" s="77" t="s">
        <v>382</v>
      </c>
      <c r="K143" s="78"/>
      <c r="L143" s="78"/>
    </row>
    <row r="144" spans="10:16" x14ac:dyDescent="0.2">
      <c r="K144" s="6" t="s">
        <v>8</v>
      </c>
      <c r="L144" s="6" t="s">
        <v>4</v>
      </c>
      <c r="M144" s="6" t="s">
        <v>84</v>
      </c>
      <c r="N144" s="6" t="s">
        <v>47</v>
      </c>
      <c r="O144" s="6" t="s">
        <v>57</v>
      </c>
    </row>
    <row r="145" spans="10:16" x14ac:dyDescent="0.2">
      <c r="J145" s="6" t="s">
        <v>11</v>
      </c>
      <c r="K145" s="1">
        <v>20</v>
      </c>
      <c r="L145" s="1">
        <v>10</v>
      </c>
      <c r="M145" s="1">
        <v>9</v>
      </c>
      <c r="N145" s="1">
        <v>2</v>
      </c>
      <c r="O145" s="1">
        <v>9</v>
      </c>
    </row>
    <row r="146" spans="10:16" x14ac:dyDescent="0.2">
      <c r="J146" s="6" t="s">
        <v>16</v>
      </c>
      <c r="K146" s="1">
        <f>COUNTIFS('Chọn lọc và làm sạch'!$K:$K,'Thống kê dữ liệu'!$J$146,'Chọn lọc và làm sạch'!$C:$C,'Thống kê dữ liệu'!K144)</f>
        <v>8</v>
      </c>
      <c r="L146" s="1">
        <f>COUNTIFS('Chọn lọc và làm sạch'!$K:$K,'Thống kê dữ liệu'!$J$146,'Chọn lọc và làm sạch'!$C:$C,'Thống kê dữ liệu'!L144)</f>
        <v>6</v>
      </c>
      <c r="M146" s="1">
        <f>COUNTIFS('Chọn lọc và làm sạch'!$K:$K,'Thống kê dữ liệu'!$J$146,'Chọn lọc và làm sạch'!$C:$C,'Thống kê dữ liệu'!M144)</f>
        <v>1</v>
      </c>
      <c r="N146" s="1">
        <f>COUNTIFS('Chọn lọc và làm sạch'!$K:$K,'Thống kê dữ liệu'!$J$146,'Chọn lọc và làm sạch'!$C:$C,'Thống kê dữ liệu'!N144)</f>
        <v>2</v>
      </c>
      <c r="O146" s="1">
        <f>COUNTIFS('Chọn lọc và làm sạch'!$K:$K,'Thống kê dữ liệu'!$J$146,'Chọn lọc và làm sạch'!$C:$C,'Thống kê dữ liệu'!O144)</f>
        <v>7</v>
      </c>
    </row>
    <row r="147" spans="10:16" x14ac:dyDescent="0.2">
      <c r="J147" s="6" t="s">
        <v>10</v>
      </c>
      <c r="K147" s="1">
        <f>COUNTIFS('Chọn lọc và làm sạch'!$K:$K,'Thống kê dữ liệu'!$J$147,'Chọn lọc và làm sạch'!$C:$C,'Thống kê dữ liệu'!K144)</f>
        <v>6</v>
      </c>
      <c r="L147" s="1">
        <f>COUNTIFS('Chọn lọc và làm sạch'!$K:$K,'Thống kê dữ liệu'!$J$147,'Chọn lọc và làm sạch'!$C:$C,'Thống kê dữ liệu'!L144)</f>
        <v>7</v>
      </c>
      <c r="M147" s="1">
        <f>COUNTIFS('Chọn lọc và làm sạch'!$K:$K,'Thống kê dữ liệu'!$J$147,'Chọn lọc và làm sạch'!$C:$C,'Thống kê dữ liệu'!M144)</f>
        <v>2</v>
      </c>
      <c r="N147" s="1">
        <f>COUNTIFS('Chọn lọc và làm sạch'!$K:$K,'Thống kê dữ liệu'!$J$147,'Chọn lọc và làm sạch'!$C:$C,'Thống kê dữ liệu'!N144)</f>
        <v>1</v>
      </c>
      <c r="O147" s="1">
        <f>COUNTIFS('Chọn lọc và làm sạch'!$K:$K,'Thống kê dữ liệu'!$J$147,'Chọn lọc và làm sạch'!$C:$C,'Thống kê dữ liệu'!O144)</f>
        <v>6</v>
      </c>
    </row>
    <row r="148" spans="10:16" x14ac:dyDescent="0.2">
      <c r="J148" s="6" t="s">
        <v>24</v>
      </c>
      <c r="K148" s="1">
        <f>COUNTIFS('Chọn lọc và làm sạch'!$K:$K,'Thống kê dữ liệu'!$J$148,'Chọn lọc và làm sạch'!$C:$C,'Thống kê dữ liệu'!K144)</f>
        <v>1</v>
      </c>
      <c r="L148" s="1">
        <f>COUNTIFS('Chọn lọc và làm sạch'!$K:$K,'Thống kê dữ liệu'!$J$148,'Chọn lọc và làm sạch'!$C:$C,'Thống kê dữ liệu'!L144)</f>
        <v>4</v>
      </c>
      <c r="M148" s="1">
        <f>COUNTIFS('Chọn lọc và làm sạch'!$K:$K,'Thống kê dữ liệu'!$J$148,'Chọn lọc và làm sạch'!$C:$C,'Thống kê dữ liệu'!M144)</f>
        <v>0</v>
      </c>
      <c r="N148" s="1">
        <f>COUNTIFS('Chọn lọc và làm sạch'!$K:$K,'Thống kê dữ liệu'!$J$148,'Chọn lọc và làm sạch'!$C:$C,'Thống kê dữ liệu'!N144)</f>
        <v>0</v>
      </c>
      <c r="O148" s="1">
        <f>COUNTIFS('Chọn lọc và làm sạch'!$K:$K,'Thống kê dữ liệu'!$J$148,'Chọn lọc và làm sạch'!$C:$C,'Thống kê dữ liệu'!O144)</f>
        <v>3</v>
      </c>
    </row>
    <row r="149" spans="10:16" x14ac:dyDescent="0.2">
      <c r="J149" s="6" t="s">
        <v>37</v>
      </c>
      <c r="K149" s="1">
        <f>COUNTIFS('Chọn lọc và làm sạch'!$K:$K,'Thống kê dữ liệu'!$J$149,'Chọn lọc và làm sạch'!$C:$C,'Thống kê dữ liệu'!K144)</f>
        <v>3</v>
      </c>
      <c r="L149" s="1">
        <f>COUNTIFS('Chọn lọc và làm sạch'!$K:$K,'Thống kê dữ liệu'!$J$149,'Chọn lọc và làm sạch'!$C:$C,'Thống kê dữ liệu'!L144)</f>
        <v>0</v>
      </c>
      <c r="M149" s="1">
        <f>COUNTIFS('Chọn lọc và làm sạch'!$K:$K,'Thống kê dữ liệu'!$J$149,'Chọn lọc và làm sạch'!$C:$C,'Thống kê dữ liệu'!M144)</f>
        <v>0</v>
      </c>
      <c r="N149" s="1">
        <f>COUNTIFS('Chọn lọc và làm sạch'!$K:$K,'Thống kê dữ liệu'!$J$149,'Chọn lọc và làm sạch'!$C:$C,'Thống kê dữ liệu'!N144)</f>
        <v>1</v>
      </c>
      <c r="O149" s="1">
        <f>COUNTIFS('Chọn lọc và làm sạch'!$K:$K,'Thống kê dữ liệu'!$J$149,'Chọn lọc và làm sạch'!$C:$C,'Thống kê dữ liệu'!O144)</f>
        <v>2</v>
      </c>
    </row>
    <row r="150" spans="10:16" x14ac:dyDescent="0.25">
      <c r="J150" s="6" t="s">
        <v>12</v>
      </c>
      <c r="K150" s="1">
        <f>COUNTIFS('Chọn lọc và làm sạch'!$K:$K,'Thống kê dữ liệu'!$J$150,'Chọn lọc và làm sạch'!$C:$C,'Thống kê dữ liệu'!K144)</f>
        <v>37</v>
      </c>
      <c r="L150" s="1">
        <f>COUNTIFS('Chọn lọc và làm sạch'!$K:$K,'Thống kê dữ liệu'!$J$150,'Chọn lọc và làm sạch'!$C:$C,'Thống kê dữ liệu'!L144)</f>
        <v>26</v>
      </c>
      <c r="M150" s="1">
        <f>COUNTIFS('Chọn lọc và làm sạch'!$K:$K,'Thống kê dữ liệu'!$J$150,'Chọn lọc và làm sạch'!$C:$C,'Thống kê dữ liệu'!M144)</f>
        <v>10</v>
      </c>
      <c r="N150" s="1">
        <f>COUNTIFS('Chọn lọc và làm sạch'!$K:$K,'Thống kê dữ liệu'!$J$150,'Chọn lọc và làm sạch'!$C:$C,'Thống kê dữ liệu'!N144)</f>
        <v>9</v>
      </c>
      <c r="O150" s="1">
        <f>COUNTIFS('Chọn lọc và làm sạch'!$K:$K,'Thống kê dữ liệu'!$J$150,'Chọn lọc và làm sạch'!$C:$C,'Thống kê dữ liệu'!O144)</f>
        <v>10</v>
      </c>
      <c r="P150" s="43" t="s">
        <v>330</v>
      </c>
    </row>
    <row r="151" spans="10:16" x14ac:dyDescent="0.2">
      <c r="J151" s="42" t="s">
        <v>330</v>
      </c>
      <c r="K151" s="42">
        <f>SUM(K145:K149)</f>
        <v>38</v>
      </c>
      <c r="L151" s="42">
        <f t="shared" ref="L151:O151" si="12">SUM(L145:L149)</f>
        <v>27</v>
      </c>
      <c r="M151" s="42">
        <f t="shared" si="12"/>
        <v>12</v>
      </c>
      <c r="N151" s="42">
        <f t="shared" si="12"/>
        <v>6</v>
      </c>
      <c r="O151" s="42">
        <f t="shared" si="12"/>
        <v>27</v>
      </c>
      <c r="P151" s="29">
        <f>SUM(K151:O151)</f>
        <v>110</v>
      </c>
    </row>
    <row r="153" spans="10:16" x14ac:dyDescent="0.2">
      <c r="J153" s="14" t="s">
        <v>376</v>
      </c>
    </row>
    <row r="154" spans="10:16" x14ac:dyDescent="0.2">
      <c r="J154" s="77" t="s">
        <v>356</v>
      </c>
      <c r="K154" s="78"/>
      <c r="L154" s="78"/>
    </row>
    <row r="155" spans="10:16" x14ac:dyDescent="0.2">
      <c r="J155" s="6" t="s">
        <v>8</v>
      </c>
      <c r="K155" s="6" t="s">
        <v>4</v>
      </c>
      <c r="L155" s="6" t="s">
        <v>84</v>
      </c>
      <c r="M155" s="6" t="s">
        <v>47</v>
      </c>
      <c r="N155" s="6" t="s">
        <v>57</v>
      </c>
    </row>
    <row r="156" spans="10:16" x14ac:dyDescent="0.2">
      <c r="J156" s="8">
        <f>(K145*0.05+K146*0.15+K147*0.25+K148*0.35+K149*0.45)/SUM(K145:K150)</f>
        <v>7.2000000000000008E-2</v>
      </c>
      <c r="K156" s="8">
        <f t="shared" ref="K156:N156" si="13">(L145*0.05+L146*0.15+L147*0.25+L148*0.35+L149*0.45)/SUM(L145:L150)</f>
        <v>8.584905660377358E-2</v>
      </c>
      <c r="L156" s="8">
        <f t="shared" si="13"/>
        <v>0.05</v>
      </c>
      <c r="M156" s="8">
        <f t="shared" si="13"/>
        <v>7.3333333333333334E-2</v>
      </c>
      <c r="N156" s="8">
        <f t="shared" si="13"/>
        <v>0.13378378378378378</v>
      </c>
    </row>
  </sheetData>
  <mergeCells count="22">
    <mergeCell ref="A3:B3"/>
    <mergeCell ref="A9:B9"/>
    <mergeCell ref="J3:K3"/>
    <mergeCell ref="A15:B15"/>
    <mergeCell ref="A21:B21"/>
    <mergeCell ref="J19:K19"/>
    <mergeCell ref="J51:L51"/>
    <mergeCell ref="J28:K28"/>
    <mergeCell ref="J9:K9"/>
    <mergeCell ref="J40:L40"/>
    <mergeCell ref="J58:L58"/>
    <mergeCell ref="J69:L69"/>
    <mergeCell ref="J86:L86"/>
    <mergeCell ref="J137:L137"/>
    <mergeCell ref="J103:L103"/>
    <mergeCell ref="J120:L120"/>
    <mergeCell ref="J154:L154"/>
    <mergeCell ref="J143:L143"/>
    <mergeCell ref="J75:L75"/>
    <mergeCell ref="J92:L92"/>
    <mergeCell ref="J126:L126"/>
    <mergeCell ref="J109:L109"/>
  </mergeCells>
  <phoneticPr fontId="4" type="noConversion"/>
  <conditionalFormatting sqref="J29:Q30 J31:J35">
    <cfRule type="dataBar" priority="35">
      <dataBar>
        <cfvo type="min"/>
        <cfvo type="max"/>
        <color rgb="FF638EC6"/>
      </dataBar>
      <extLst>
        <ext xmlns:x14="http://schemas.microsoft.com/office/spreadsheetml/2009/9/main" uri="{B025F937-C7B1-47D3-B67F-A62EFF666E3E}">
          <x14:id>{1424CF99-FAE2-4671-A0FC-A4DE324DDBEC}</x14:id>
        </ext>
      </extLst>
    </cfRule>
  </conditionalFormatting>
  <conditionalFormatting sqref="J60:J64">
    <cfRule type="dataBar" priority="28">
      <dataBar>
        <cfvo type="min"/>
        <cfvo type="max"/>
        <color rgb="FF638EC6"/>
      </dataBar>
      <extLst>
        <ext xmlns:x14="http://schemas.microsoft.com/office/spreadsheetml/2009/9/main" uri="{B025F937-C7B1-47D3-B67F-A62EFF666E3E}">
          <x14:id>{13E8746F-A4C7-49B6-B8A8-CC5587A9D153}</x14:id>
        </ext>
      </extLst>
    </cfRule>
  </conditionalFormatting>
  <conditionalFormatting sqref="J77:J81">
    <cfRule type="dataBar" priority="27">
      <dataBar>
        <cfvo type="min"/>
        <cfvo type="max"/>
        <color rgb="FF638EC6"/>
      </dataBar>
      <extLst>
        <ext xmlns:x14="http://schemas.microsoft.com/office/spreadsheetml/2009/9/main" uri="{B025F937-C7B1-47D3-B67F-A62EFF666E3E}">
          <x14:id>{FF8D8EC4-6745-45A8-B6B7-80929CC92A6E}</x14:id>
        </ext>
      </extLst>
    </cfRule>
  </conditionalFormatting>
  <conditionalFormatting sqref="J94:J97">
    <cfRule type="dataBar" priority="26">
      <dataBar>
        <cfvo type="min"/>
        <cfvo type="max"/>
        <color rgb="FF638EC6"/>
      </dataBar>
      <extLst>
        <ext xmlns:x14="http://schemas.microsoft.com/office/spreadsheetml/2009/9/main" uri="{B025F937-C7B1-47D3-B67F-A62EFF666E3E}">
          <x14:id>{89BAD0B7-74CE-4801-8321-3A077550C6BD}</x14:id>
        </ext>
      </extLst>
    </cfRule>
  </conditionalFormatting>
  <conditionalFormatting sqref="J111:J114">
    <cfRule type="dataBar" priority="25">
      <dataBar>
        <cfvo type="min"/>
        <cfvo type="max"/>
        <color rgb="FF638EC6"/>
      </dataBar>
      <extLst>
        <ext xmlns:x14="http://schemas.microsoft.com/office/spreadsheetml/2009/9/main" uri="{B025F937-C7B1-47D3-B67F-A62EFF666E3E}">
          <x14:id>{7CDC98AB-74ED-4F74-9988-46ACB2611DDC}</x14:id>
        </ext>
      </extLst>
    </cfRule>
  </conditionalFormatting>
  <conditionalFormatting sqref="J128:J131">
    <cfRule type="dataBar" priority="24">
      <dataBar>
        <cfvo type="min"/>
        <cfvo type="max"/>
        <color rgb="FF638EC6"/>
      </dataBar>
      <extLst>
        <ext xmlns:x14="http://schemas.microsoft.com/office/spreadsheetml/2009/9/main" uri="{B025F937-C7B1-47D3-B67F-A62EFF666E3E}">
          <x14:id>{D9BAD076-74D0-4EE4-A55E-DDB233E3C35D}</x14:id>
        </ext>
      </extLst>
    </cfRule>
  </conditionalFormatting>
  <conditionalFormatting sqref="J145:J148">
    <cfRule type="dataBar" priority="23">
      <dataBar>
        <cfvo type="min"/>
        <cfvo type="max"/>
        <color rgb="FF638EC6"/>
      </dataBar>
      <extLst>
        <ext xmlns:x14="http://schemas.microsoft.com/office/spreadsheetml/2009/9/main" uri="{B025F937-C7B1-47D3-B67F-A62EFF666E3E}">
          <x14:id>{48A0457A-2332-498E-A909-69E059366AD8}</x14:id>
        </ext>
      </extLst>
    </cfRule>
  </conditionalFormatting>
  <conditionalFormatting sqref="J98">
    <cfRule type="dataBar" priority="22">
      <dataBar>
        <cfvo type="min"/>
        <cfvo type="max"/>
        <color rgb="FF638EC6"/>
      </dataBar>
      <extLst>
        <ext xmlns:x14="http://schemas.microsoft.com/office/spreadsheetml/2009/9/main" uri="{B025F937-C7B1-47D3-B67F-A62EFF666E3E}">
          <x14:id>{2BDE9117-6741-4FB1-9D36-2C0186261179}</x14:id>
        </ext>
      </extLst>
    </cfRule>
  </conditionalFormatting>
  <conditionalFormatting sqref="J115">
    <cfRule type="dataBar" priority="21">
      <dataBar>
        <cfvo type="min"/>
        <cfvo type="max"/>
        <color rgb="FF638EC6"/>
      </dataBar>
      <extLst>
        <ext xmlns:x14="http://schemas.microsoft.com/office/spreadsheetml/2009/9/main" uri="{B025F937-C7B1-47D3-B67F-A62EFF666E3E}">
          <x14:id>{DD94AD0D-C0D6-4076-A37D-850F03EA728D}</x14:id>
        </ext>
      </extLst>
    </cfRule>
  </conditionalFormatting>
  <conditionalFormatting sqref="J132">
    <cfRule type="dataBar" priority="20">
      <dataBar>
        <cfvo type="min"/>
        <cfvo type="max"/>
        <color rgb="FF638EC6"/>
      </dataBar>
      <extLst>
        <ext xmlns:x14="http://schemas.microsoft.com/office/spreadsheetml/2009/9/main" uri="{B025F937-C7B1-47D3-B67F-A62EFF666E3E}">
          <x14:id>{830BDD89-EF68-4A71-94A0-8D4603C4F634}</x14:id>
        </ext>
      </extLst>
    </cfRule>
  </conditionalFormatting>
  <conditionalFormatting sqref="J149">
    <cfRule type="dataBar" priority="19">
      <dataBar>
        <cfvo type="min"/>
        <cfvo type="max"/>
        <color rgb="FF638EC6"/>
      </dataBar>
      <extLst>
        <ext xmlns:x14="http://schemas.microsoft.com/office/spreadsheetml/2009/9/main" uri="{B025F937-C7B1-47D3-B67F-A62EFF666E3E}">
          <x14:id>{1177ABFD-C4C3-4BE2-B40F-4427BBD5EDE4}</x14:id>
        </ext>
      </extLst>
    </cfRule>
  </conditionalFormatting>
  <conditionalFormatting sqref="J46">
    <cfRule type="dataBar" priority="18">
      <dataBar>
        <cfvo type="min"/>
        <cfvo type="max"/>
        <color rgb="FF638EC6"/>
      </dataBar>
      <extLst>
        <ext xmlns:x14="http://schemas.microsoft.com/office/spreadsheetml/2009/9/main" uri="{B025F937-C7B1-47D3-B67F-A62EFF666E3E}">
          <x14:id>{CAC13920-0F7C-4C50-84A0-D9C0D43CCE22}</x14:id>
        </ext>
      </extLst>
    </cfRule>
  </conditionalFormatting>
  <conditionalFormatting sqref="J30:Q35">
    <cfRule type="dataBar" priority="15">
      <dataBar>
        <cfvo type="min"/>
        <cfvo type="max"/>
        <color rgb="FF638EC6"/>
      </dataBar>
      <extLst>
        <ext xmlns:x14="http://schemas.microsoft.com/office/spreadsheetml/2009/9/main" uri="{B025F937-C7B1-47D3-B67F-A62EFF666E3E}">
          <x14:id>{9C8680F9-5A5C-454F-B24B-D79AF0364B23}</x14:id>
        </ext>
      </extLst>
    </cfRule>
  </conditionalFormatting>
  <conditionalFormatting sqref="J47">
    <cfRule type="dataBar" priority="14">
      <dataBar>
        <cfvo type="min"/>
        <cfvo type="max"/>
        <color rgb="FF638EC6"/>
      </dataBar>
      <extLst>
        <ext xmlns:x14="http://schemas.microsoft.com/office/spreadsheetml/2009/9/main" uri="{B025F937-C7B1-47D3-B67F-A62EFF666E3E}">
          <x14:id>{091F6EAB-11AF-4831-88F5-9094DA2640BB}</x14:id>
        </ext>
      </extLst>
    </cfRule>
  </conditionalFormatting>
  <conditionalFormatting sqref="J47">
    <cfRule type="dataBar" priority="13">
      <dataBar>
        <cfvo type="min"/>
        <cfvo type="max"/>
        <color rgb="FF638EC6"/>
      </dataBar>
      <extLst>
        <ext xmlns:x14="http://schemas.microsoft.com/office/spreadsheetml/2009/9/main" uri="{B025F937-C7B1-47D3-B67F-A62EFF666E3E}">
          <x14:id>{298BCF78-1D7B-4033-95C4-6A1396087B9A}</x14:id>
        </ext>
      </extLst>
    </cfRule>
  </conditionalFormatting>
  <conditionalFormatting sqref="J42:J45">
    <cfRule type="dataBar" priority="36">
      <dataBar>
        <cfvo type="min"/>
        <cfvo type="max"/>
        <color rgb="FF638EC6"/>
      </dataBar>
      <extLst>
        <ext xmlns:x14="http://schemas.microsoft.com/office/spreadsheetml/2009/9/main" uri="{B025F937-C7B1-47D3-B67F-A62EFF666E3E}">
          <x14:id>{271A3E97-8984-4B7E-ABEB-A1A2196240AC}</x14:id>
        </ext>
      </extLst>
    </cfRule>
  </conditionalFormatting>
  <conditionalFormatting sqref="J65">
    <cfRule type="dataBar" priority="12">
      <dataBar>
        <cfvo type="min"/>
        <cfvo type="max"/>
        <color rgb="FF638EC6"/>
      </dataBar>
      <extLst>
        <ext xmlns:x14="http://schemas.microsoft.com/office/spreadsheetml/2009/9/main" uri="{B025F937-C7B1-47D3-B67F-A62EFF666E3E}">
          <x14:id>{6988AEA5-3BCC-4413-9B00-F8E9A125FD03}</x14:id>
        </ext>
      </extLst>
    </cfRule>
  </conditionalFormatting>
  <conditionalFormatting sqref="J65">
    <cfRule type="dataBar" priority="11">
      <dataBar>
        <cfvo type="min"/>
        <cfvo type="max"/>
        <color rgb="FF638EC6"/>
      </dataBar>
      <extLst>
        <ext xmlns:x14="http://schemas.microsoft.com/office/spreadsheetml/2009/9/main" uri="{B025F937-C7B1-47D3-B67F-A62EFF666E3E}">
          <x14:id>{E23FD29E-00AD-4751-A6E7-601EE96D51F3}</x14:id>
        </ext>
      </extLst>
    </cfRule>
  </conditionalFormatting>
  <conditionalFormatting sqref="J82">
    <cfRule type="dataBar" priority="10">
      <dataBar>
        <cfvo type="min"/>
        <cfvo type="max"/>
        <color rgb="FF638EC6"/>
      </dataBar>
      <extLst>
        <ext xmlns:x14="http://schemas.microsoft.com/office/spreadsheetml/2009/9/main" uri="{B025F937-C7B1-47D3-B67F-A62EFF666E3E}">
          <x14:id>{FCC0F712-C14C-41CC-AC40-423264818F54}</x14:id>
        </ext>
      </extLst>
    </cfRule>
  </conditionalFormatting>
  <conditionalFormatting sqref="J82">
    <cfRule type="dataBar" priority="9">
      <dataBar>
        <cfvo type="min"/>
        <cfvo type="max"/>
        <color rgb="FF638EC6"/>
      </dataBar>
      <extLst>
        <ext xmlns:x14="http://schemas.microsoft.com/office/spreadsheetml/2009/9/main" uri="{B025F937-C7B1-47D3-B67F-A62EFF666E3E}">
          <x14:id>{A61CC3A3-B2B1-4686-A55F-E8EDA7637B47}</x14:id>
        </ext>
      </extLst>
    </cfRule>
  </conditionalFormatting>
  <conditionalFormatting sqref="J99">
    <cfRule type="dataBar" priority="8">
      <dataBar>
        <cfvo type="min"/>
        <cfvo type="max"/>
        <color rgb="FF638EC6"/>
      </dataBar>
      <extLst>
        <ext xmlns:x14="http://schemas.microsoft.com/office/spreadsheetml/2009/9/main" uri="{B025F937-C7B1-47D3-B67F-A62EFF666E3E}">
          <x14:id>{B06C4591-8995-418B-8260-288D67AF8D2C}</x14:id>
        </ext>
      </extLst>
    </cfRule>
  </conditionalFormatting>
  <conditionalFormatting sqref="J99">
    <cfRule type="dataBar" priority="7">
      <dataBar>
        <cfvo type="min"/>
        <cfvo type="max"/>
        <color rgb="FF638EC6"/>
      </dataBar>
      <extLst>
        <ext xmlns:x14="http://schemas.microsoft.com/office/spreadsheetml/2009/9/main" uri="{B025F937-C7B1-47D3-B67F-A62EFF666E3E}">
          <x14:id>{F65A24B9-4426-4D0E-A7B7-1E667DF95D05}</x14:id>
        </ext>
      </extLst>
    </cfRule>
  </conditionalFormatting>
  <conditionalFormatting sqref="J116">
    <cfRule type="dataBar" priority="6">
      <dataBar>
        <cfvo type="min"/>
        <cfvo type="max"/>
        <color rgb="FF638EC6"/>
      </dataBar>
      <extLst>
        <ext xmlns:x14="http://schemas.microsoft.com/office/spreadsheetml/2009/9/main" uri="{B025F937-C7B1-47D3-B67F-A62EFF666E3E}">
          <x14:id>{39DDB974-D64E-4D06-B7A1-79F867212D83}</x14:id>
        </ext>
      </extLst>
    </cfRule>
  </conditionalFormatting>
  <conditionalFormatting sqref="J116">
    <cfRule type="dataBar" priority="5">
      <dataBar>
        <cfvo type="min"/>
        <cfvo type="max"/>
        <color rgb="FF638EC6"/>
      </dataBar>
      <extLst>
        <ext xmlns:x14="http://schemas.microsoft.com/office/spreadsheetml/2009/9/main" uri="{B025F937-C7B1-47D3-B67F-A62EFF666E3E}">
          <x14:id>{7A0AF9FF-90D5-4FFB-B44A-4D5F71A1C3DE}</x14:id>
        </ext>
      </extLst>
    </cfRule>
  </conditionalFormatting>
  <conditionalFormatting sqref="J133">
    <cfRule type="dataBar" priority="4">
      <dataBar>
        <cfvo type="min"/>
        <cfvo type="max"/>
        <color rgb="FF638EC6"/>
      </dataBar>
      <extLst>
        <ext xmlns:x14="http://schemas.microsoft.com/office/spreadsheetml/2009/9/main" uri="{B025F937-C7B1-47D3-B67F-A62EFF666E3E}">
          <x14:id>{A188C437-1D8D-4B65-88E1-5B970644B3F9}</x14:id>
        </ext>
      </extLst>
    </cfRule>
  </conditionalFormatting>
  <conditionalFormatting sqref="J133">
    <cfRule type="dataBar" priority="3">
      <dataBar>
        <cfvo type="min"/>
        <cfvo type="max"/>
        <color rgb="FF638EC6"/>
      </dataBar>
      <extLst>
        <ext xmlns:x14="http://schemas.microsoft.com/office/spreadsheetml/2009/9/main" uri="{B025F937-C7B1-47D3-B67F-A62EFF666E3E}">
          <x14:id>{AB97E7AA-5D5D-4DE7-842B-E60146C0F696}</x14:id>
        </ext>
      </extLst>
    </cfRule>
  </conditionalFormatting>
  <conditionalFormatting sqref="J150">
    <cfRule type="dataBar" priority="2">
      <dataBar>
        <cfvo type="min"/>
        <cfvo type="max"/>
        <color rgb="FF638EC6"/>
      </dataBar>
      <extLst>
        <ext xmlns:x14="http://schemas.microsoft.com/office/spreadsheetml/2009/9/main" uri="{B025F937-C7B1-47D3-B67F-A62EFF666E3E}">
          <x14:id>{2F3330A2-A4AD-4B6F-A98F-99BDE0C705CE}</x14:id>
        </ext>
      </extLst>
    </cfRule>
  </conditionalFormatting>
  <conditionalFormatting sqref="J150">
    <cfRule type="dataBar" priority="1">
      <dataBar>
        <cfvo type="min"/>
        <cfvo type="max"/>
        <color rgb="FF638EC6"/>
      </dataBar>
      <extLst>
        <ext xmlns:x14="http://schemas.microsoft.com/office/spreadsheetml/2009/9/main" uri="{B025F937-C7B1-47D3-B67F-A62EFF666E3E}">
          <x14:id>{F8E8EA13-2149-430C-AC36-1B31BA3591B9}</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424CF99-FAE2-4671-A0FC-A4DE324DDBEC}">
            <x14:dataBar minLength="0" maxLength="100" border="1" negativeBarBorderColorSameAsPositive="0">
              <x14:cfvo type="autoMin"/>
              <x14:cfvo type="autoMax"/>
              <x14:borderColor rgb="FF638EC6"/>
              <x14:negativeFillColor rgb="FFFF0000"/>
              <x14:negativeBorderColor rgb="FFFF0000"/>
              <x14:axisColor rgb="FF000000"/>
            </x14:dataBar>
          </x14:cfRule>
          <xm:sqref>J29:Q30 J31:J35</xm:sqref>
        </x14:conditionalFormatting>
        <x14:conditionalFormatting xmlns:xm="http://schemas.microsoft.com/office/excel/2006/main">
          <x14:cfRule type="dataBar" id="{13E8746F-A4C7-49B6-B8A8-CC5587A9D153}">
            <x14:dataBar minLength="0" maxLength="100" border="1" negativeBarBorderColorSameAsPositive="0">
              <x14:cfvo type="autoMin"/>
              <x14:cfvo type="autoMax"/>
              <x14:borderColor rgb="FF638EC6"/>
              <x14:negativeFillColor rgb="FFFF0000"/>
              <x14:negativeBorderColor rgb="FFFF0000"/>
              <x14:axisColor rgb="FF000000"/>
            </x14:dataBar>
          </x14:cfRule>
          <xm:sqref>J60:J64</xm:sqref>
        </x14:conditionalFormatting>
        <x14:conditionalFormatting xmlns:xm="http://schemas.microsoft.com/office/excel/2006/main">
          <x14:cfRule type="dataBar" id="{FF8D8EC4-6745-45A8-B6B7-80929CC92A6E}">
            <x14:dataBar minLength="0" maxLength="100" border="1" negativeBarBorderColorSameAsPositive="0">
              <x14:cfvo type="autoMin"/>
              <x14:cfvo type="autoMax"/>
              <x14:borderColor rgb="FF638EC6"/>
              <x14:negativeFillColor rgb="FFFF0000"/>
              <x14:negativeBorderColor rgb="FFFF0000"/>
              <x14:axisColor rgb="FF000000"/>
            </x14:dataBar>
          </x14:cfRule>
          <xm:sqref>J77:J81</xm:sqref>
        </x14:conditionalFormatting>
        <x14:conditionalFormatting xmlns:xm="http://schemas.microsoft.com/office/excel/2006/main">
          <x14:cfRule type="dataBar" id="{89BAD0B7-74CE-4801-8321-3A077550C6BD}">
            <x14:dataBar minLength="0" maxLength="100" border="1" negativeBarBorderColorSameAsPositive="0">
              <x14:cfvo type="autoMin"/>
              <x14:cfvo type="autoMax"/>
              <x14:borderColor rgb="FF638EC6"/>
              <x14:negativeFillColor rgb="FFFF0000"/>
              <x14:negativeBorderColor rgb="FFFF0000"/>
              <x14:axisColor rgb="FF000000"/>
            </x14:dataBar>
          </x14:cfRule>
          <xm:sqref>J94:J97</xm:sqref>
        </x14:conditionalFormatting>
        <x14:conditionalFormatting xmlns:xm="http://schemas.microsoft.com/office/excel/2006/main">
          <x14:cfRule type="dataBar" id="{7CDC98AB-74ED-4F74-9988-46ACB2611DDC}">
            <x14:dataBar minLength="0" maxLength="100" border="1" negativeBarBorderColorSameAsPositive="0">
              <x14:cfvo type="autoMin"/>
              <x14:cfvo type="autoMax"/>
              <x14:borderColor rgb="FF638EC6"/>
              <x14:negativeFillColor rgb="FFFF0000"/>
              <x14:negativeBorderColor rgb="FFFF0000"/>
              <x14:axisColor rgb="FF000000"/>
            </x14:dataBar>
          </x14:cfRule>
          <xm:sqref>J111:J114</xm:sqref>
        </x14:conditionalFormatting>
        <x14:conditionalFormatting xmlns:xm="http://schemas.microsoft.com/office/excel/2006/main">
          <x14:cfRule type="dataBar" id="{D9BAD076-74D0-4EE4-A55E-DDB233E3C35D}">
            <x14:dataBar minLength="0" maxLength="100" border="1" negativeBarBorderColorSameAsPositive="0">
              <x14:cfvo type="autoMin"/>
              <x14:cfvo type="autoMax"/>
              <x14:borderColor rgb="FF638EC6"/>
              <x14:negativeFillColor rgb="FFFF0000"/>
              <x14:negativeBorderColor rgb="FFFF0000"/>
              <x14:axisColor rgb="FF000000"/>
            </x14:dataBar>
          </x14:cfRule>
          <xm:sqref>J128:J131</xm:sqref>
        </x14:conditionalFormatting>
        <x14:conditionalFormatting xmlns:xm="http://schemas.microsoft.com/office/excel/2006/main">
          <x14:cfRule type="dataBar" id="{48A0457A-2332-498E-A909-69E059366AD8}">
            <x14:dataBar minLength="0" maxLength="100" border="1" negativeBarBorderColorSameAsPositive="0">
              <x14:cfvo type="autoMin"/>
              <x14:cfvo type="autoMax"/>
              <x14:borderColor rgb="FF638EC6"/>
              <x14:negativeFillColor rgb="FFFF0000"/>
              <x14:negativeBorderColor rgb="FFFF0000"/>
              <x14:axisColor rgb="FF000000"/>
            </x14:dataBar>
          </x14:cfRule>
          <xm:sqref>J145:J148</xm:sqref>
        </x14:conditionalFormatting>
        <x14:conditionalFormatting xmlns:xm="http://schemas.microsoft.com/office/excel/2006/main">
          <x14:cfRule type="dataBar" id="{2BDE9117-6741-4FB1-9D36-2C0186261179}">
            <x14:dataBar minLength="0" maxLength="100" border="1" negativeBarBorderColorSameAsPositive="0">
              <x14:cfvo type="autoMin"/>
              <x14:cfvo type="autoMax"/>
              <x14:borderColor rgb="FF638EC6"/>
              <x14:negativeFillColor rgb="FFFF0000"/>
              <x14:negativeBorderColor rgb="FFFF0000"/>
              <x14:axisColor rgb="FF000000"/>
            </x14:dataBar>
          </x14:cfRule>
          <xm:sqref>J98</xm:sqref>
        </x14:conditionalFormatting>
        <x14:conditionalFormatting xmlns:xm="http://schemas.microsoft.com/office/excel/2006/main">
          <x14:cfRule type="dataBar" id="{DD94AD0D-C0D6-4076-A37D-850F03EA728D}">
            <x14:dataBar minLength="0" maxLength="100" border="1" negativeBarBorderColorSameAsPositive="0">
              <x14:cfvo type="autoMin"/>
              <x14:cfvo type="autoMax"/>
              <x14:borderColor rgb="FF638EC6"/>
              <x14:negativeFillColor rgb="FFFF0000"/>
              <x14:negativeBorderColor rgb="FFFF0000"/>
              <x14:axisColor rgb="FF000000"/>
            </x14:dataBar>
          </x14:cfRule>
          <xm:sqref>J115</xm:sqref>
        </x14:conditionalFormatting>
        <x14:conditionalFormatting xmlns:xm="http://schemas.microsoft.com/office/excel/2006/main">
          <x14:cfRule type="dataBar" id="{830BDD89-EF68-4A71-94A0-8D4603C4F634}">
            <x14:dataBar minLength="0" maxLength="100" border="1" negativeBarBorderColorSameAsPositive="0">
              <x14:cfvo type="autoMin"/>
              <x14:cfvo type="autoMax"/>
              <x14:borderColor rgb="FF638EC6"/>
              <x14:negativeFillColor rgb="FFFF0000"/>
              <x14:negativeBorderColor rgb="FFFF0000"/>
              <x14:axisColor rgb="FF000000"/>
            </x14:dataBar>
          </x14:cfRule>
          <xm:sqref>J132</xm:sqref>
        </x14:conditionalFormatting>
        <x14:conditionalFormatting xmlns:xm="http://schemas.microsoft.com/office/excel/2006/main">
          <x14:cfRule type="dataBar" id="{1177ABFD-C4C3-4BE2-B40F-4427BBD5EDE4}">
            <x14:dataBar minLength="0" maxLength="100" border="1" negativeBarBorderColorSameAsPositive="0">
              <x14:cfvo type="autoMin"/>
              <x14:cfvo type="autoMax"/>
              <x14:borderColor rgb="FF638EC6"/>
              <x14:negativeFillColor rgb="FFFF0000"/>
              <x14:negativeBorderColor rgb="FFFF0000"/>
              <x14:axisColor rgb="FF000000"/>
            </x14:dataBar>
          </x14:cfRule>
          <xm:sqref>J149</xm:sqref>
        </x14:conditionalFormatting>
        <x14:conditionalFormatting xmlns:xm="http://schemas.microsoft.com/office/excel/2006/main">
          <x14:cfRule type="dataBar" id="{CAC13920-0F7C-4C50-84A0-D9C0D43CCE22}">
            <x14:dataBar minLength="0" maxLength="100" border="1" negativeBarBorderColorSameAsPositive="0">
              <x14:cfvo type="autoMin"/>
              <x14:cfvo type="autoMax"/>
              <x14:borderColor rgb="FF638EC6"/>
              <x14:negativeFillColor rgb="FFFF0000"/>
              <x14:negativeBorderColor rgb="FFFF0000"/>
              <x14:axisColor rgb="FF000000"/>
            </x14:dataBar>
          </x14:cfRule>
          <xm:sqref>J46</xm:sqref>
        </x14:conditionalFormatting>
        <x14:conditionalFormatting xmlns:xm="http://schemas.microsoft.com/office/excel/2006/main">
          <x14:cfRule type="dataBar" id="{9C8680F9-5A5C-454F-B24B-D79AF0364B23}">
            <x14:dataBar minLength="0" maxLength="100" border="1" negativeBarBorderColorSameAsPositive="0">
              <x14:cfvo type="autoMin"/>
              <x14:cfvo type="autoMax"/>
              <x14:borderColor rgb="FF638EC6"/>
              <x14:negativeFillColor rgb="FFFF0000"/>
              <x14:negativeBorderColor rgb="FFFF0000"/>
              <x14:axisColor rgb="FF000000"/>
            </x14:dataBar>
          </x14:cfRule>
          <xm:sqref>J30:Q35</xm:sqref>
        </x14:conditionalFormatting>
        <x14:conditionalFormatting xmlns:xm="http://schemas.microsoft.com/office/excel/2006/main">
          <x14:cfRule type="dataBar" id="{091F6EAB-11AF-4831-88F5-9094DA2640BB}">
            <x14:dataBar minLength="0" maxLength="100" border="1" negativeBarBorderColorSameAsPositive="0">
              <x14:cfvo type="autoMin"/>
              <x14:cfvo type="autoMax"/>
              <x14:borderColor rgb="FF638EC6"/>
              <x14:negativeFillColor rgb="FFFF0000"/>
              <x14:negativeBorderColor rgb="FFFF0000"/>
              <x14:axisColor rgb="FF000000"/>
            </x14:dataBar>
          </x14:cfRule>
          <xm:sqref>J47</xm:sqref>
        </x14:conditionalFormatting>
        <x14:conditionalFormatting xmlns:xm="http://schemas.microsoft.com/office/excel/2006/main">
          <x14:cfRule type="dataBar" id="{298BCF78-1D7B-4033-95C4-6A1396087B9A}">
            <x14:dataBar minLength="0" maxLength="100" border="1" negativeBarBorderColorSameAsPositive="0">
              <x14:cfvo type="autoMin"/>
              <x14:cfvo type="autoMax"/>
              <x14:borderColor rgb="FF638EC6"/>
              <x14:negativeFillColor rgb="FFFF0000"/>
              <x14:negativeBorderColor rgb="FFFF0000"/>
              <x14:axisColor rgb="FF000000"/>
            </x14:dataBar>
          </x14:cfRule>
          <xm:sqref>J47</xm:sqref>
        </x14:conditionalFormatting>
        <x14:conditionalFormatting xmlns:xm="http://schemas.microsoft.com/office/excel/2006/main">
          <x14:cfRule type="dataBar" id="{271A3E97-8984-4B7E-ABEB-A1A2196240AC}">
            <x14:dataBar minLength="0" maxLength="100" border="1" negativeBarBorderColorSameAsPositive="0">
              <x14:cfvo type="autoMin"/>
              <x14:cfvo type="autoMax"/>
              <x14:borderColor rgb="FF638EC6"/>
              <x14:negativeFillColor rgb="FFFF0000"/>
              <x14:negativeBorderColor rgb="FFFF0000"/>
              <x14:axisColor rgb="FF000000"/>
            </x14:dataBar>
          </x14:cfRule>
          <xm:sqref>J42:J45</xm:sqref>
        </x14:conditionalFormatting>
        <x14:conditionalFormatting xmlns:xm="http://schemas.microsoft.com/office/excel/2006/main">
          <x14:cfRule type="dataBar" id="{6988AEA5-3BCC-4413-9B00-F8E9A125FD03}">
            <x14:dataBar minLength="0" maxLength="100" border="1" negativeBarBorderColorSameAsPositive="0">
              <x14:cfvo type="autoMin"/>
              <x14:cfvo type="autoMax"/>
              <x14:borderColor rgb="FF638EC6"/>
              <x14:negativeFillColor rgb="FFFF0000"/>
              <x14:negativeBorderColor rgb="FFFF0000"/>
              <x14:axisColor rgb="FF000000"/>
            </x14:dataBar>
          </x14:cfRule>
          <xm:sqref>J65</xm:sqref>
        </x14:conditionalFormatting>
        <x14:conditionalFormatting xmlns:xm="http://schemas.microsoft.com/office/excel/2006/main">
          <x14:cfRule type="dataBar" id="{E23FD29E-00AD-4751-A6E7-601EE96D51F3}">
            <x14:dataBar minLength="0" maxLength="100" border="1" negativeBarBorderColorSameAsPositive="0">
              <x14:cfvo type="autoMin"/>
              <x14:cfvo type="autoMax"/>
              <x14:borderColor rgb="FF638EC6"/>
              <x14:negativeFillColor rgb="FFFF0000"/>
              <x14:negativeBorderColor rgb="FFFF0000"/>
              <x14:axisColor rgb="FF000000"/>
            </x14:dataBar>
          </x14:cfRule>
          <xm:sqref>J65</xm:sqref>
        </x14:conditionalFormatting>
        <x14:conditionalFormatting xmlns:xm="http://schemas.microsoft.com/office/excel/2006/main">
          <x14:cfRule type="dataBar" id="{FCC0F712-C14C-41CC-AC40-423264818F54}">
            <x14:dataBar minLength="0" maxLength="100" border="1" negativeBarBorderColorSameAsPositive="0">
              <x14:cfvo type="autoMin"/>
              <x14:cfvo type="autoMax"/>
              <x14:borderColor rgb="FF638EC6"/>
              <x14:negativeFillColor rgb="FFFF0000"/>
              <x14:negativeBorderColor rgb="FFFF0000"/>
              <x14:axisColor rgb="FF000000"/>
            </x14:dataBar>
          </x14:cfRule>
          <xm:sqref>J82</xm:sqref>
        </x14:conditionalFormatting>
        <x14:conditionalFormatting xmlns:xm="http://schemas.microsoft.com/office/excel/2006/main">
          <x14:cfRule type="dataBar" id="{A61CC3A3-B2B1-4686-A55F-E8EDA7637B47}">
            <x14:dataBar minLength="0" maxLength="100" border="1" negativeBarBorderColorSameAsPositive="0">
              <x14:cfvo type="autoMin"/>
              <x14:cfvo type="autoMax"/>
              <x14:borderColor rgb="FF638EC6"/>
              <x14:negativeFillColor rgb="FFFF0000"/>
              <x14:negativeBorderColor rgb="FFFF0000"/>
              <x14:axisColor rgb="FF000000"/>
            </x14:dataBar>
          </x14:cfRule>
          <xm:sqref>J82</xm:sqref>
        </x14:conditionalFormatting>
        <x14:conditionalFormatting xmlns:xm="http://schemas.microsoft.com/office/excel/2006/main">
          <x14:cfRule type="dataBar" id="{B06C4591-8995-418B-8260-288D67AF8D2C}">
            <x14:dataBar minLength="0" maxLength="100" border="1" negativeBarBorderColorSameAsPositive="0">
              <x14:cfvo type="autoMin"/>
              <x14:cfvo type="autoMax"/>
              <x14:borderColor rgb="FF638EC6"/>
              <x14:negativeFillColor rgb="FFFF0000"/>
              <x14:negativeBorderColor rgb="FFFF0000"/>
              <x14:axisColor rgb="FF000000"/>
            </x14:dataBar>
          </x14:cfRule>
          <xm:sqref>J99</xm:sqref>
        </x14:conditionalFormatting>
        <x14:conditionalFormatting xmlns:xm="http://schemas.microsoft.com/office/excel/2006/main">
          <x14:cfRule type="dataBar" id="{F65A24B9-4426-4D0E-A7B7-1E667DF95D05}">
            <x14:dataBar minLength="0" maxLength="100" border="1" negativeBarBorderColorSameAsPositive="0">
              <x14:cfvo type="autoMin"/>
              <x14:cfvo type="autoMax"/>
              <x14:borderColor rgb="FF638EC6"/>
              <x14:negativeFillColor rgb="FFFF0000"/>
              <x14:negativeBorderColor rgb="FFFF0000"/>
              <x14:axisColor rgb="FF000000"/>
            </x14:dataBar>
          </x14:cfRule>
          <xm:sqref>J99</xm:sqref>
        </x14:conditionalFormatting>
        <x14:conditionalFormatting xmlns:xm="http://schemas.microsoft.com/office/excel/2006/main">
          <x14:cfRule type="dataBar" id="{39DDB974-D64E-4D06-B7A1-79F867212D83}">
            <x14:dataBar minLength="0" maxLength="100" border="1" negativeBarBorderColorSameAsPositive="0">
              <x14:cfvo type="autoMin"/>
              <x14:cfvo type="autoMax"/>
              <x14:borderColor rgb="FF638EC6"/>
              <x14:negativeFillColor rgb="FFFF0000"/>
              <x14:negativeBorderColor rgb="FFFF0000"/>
              <x14:axisColor rgb="FF000000"/>
            </x14:dataBar>
          </x14:cfRule>
          <xm:sqref>J116</xm:sqref>
        </x14:conditionalFormatting>
        <x14:conditionalFormatting xmlns:xm="http://schemas.microsoft.com/office/excel/2006/main">
          <x14:cfRule type="dataBar" id="{7A0AF9FF-90D5-4FFB-B44A-4D5F71A1C3DE}">
            <x14:dataBar minLength="0" maxLength="100" border="1" negativeBarBorderColorSameAsPositive="0">
              <x14:cfvo type="autoMin"/>
              <x14:cfvo type="autoMax"/>
              <x14:borderColor rgb="FF638EC6"/>
              <x14:negativeFillColor rgb="FFFF0000"/>
              <x14:negativeBorderColor rgb="FFFF0000"/>
              <x14:axisColor rgb="FF000000"/>
            </x14:dataBar>
          </x14:cfRule>
          <xm:sqref>J116</xm:sqref>
        </x14:conditionalFormatting>
        <x14:conditionalFormatting xmlns:xm="http://schemas.microsoft.com/office/excel/2006/main">
          <x14:cfRule type="dataBar" id="{A188C437-1D8D-4B65-88E1-5B970644B3F9}">
            <x14:dataBar minLength="0" maxLength="100" border="1" negativeBarBorderColorSameAsPositive="0">
              <x14:cfvo type="autoMin"/>
              <x14:cfvo type="autoMax"/>
              <x14:borderColor rgb="FF638EC6"/>
              <x14:negativeFillColor rgb="FFFF0000"/>
              <x14:negativeBorderColor rgb="FFFF0000"/>
              <x14:axisColor rgb="FF000000"/>
            </x14:dataBar>
          </x14:cfRule>
          <xm:sqref>J133</xm:sqref>
        </x14:conditionalFormatting>
        <x14:conditionalFormatting xmlns:xm="http://schemas.microsoft.com/office/excel/2006/main">
          <x14:cfRule type="dataBar" id="{AB97E7AA-5D5D-4DE7-842B-E60146C0F696}">
            <x14:dataBar minLength="0" maxLength="100" border="1" negativeBarBorderColorSameAsPositive="0">
              <x14:cfvo type="autoMin"/>
              <x14:cfvo type="autoMax"/>
              <x14:borderColor rgb="FF638EC6"/>
              <x14:negativeFillColor rgb="FFFF0000"/>
              <x14:negativeBorderColor rgb="FFFF0000"/>
              <x14:axisColor rgb="FF000000"/>
            </x14:dataBar>
          </x14:cfRule>
          <xm:sqref>J133</xm:sqref>
        </x14:conditionalFormatting>
        <x14:conditionalFormatting xmlns:xm="http://schemas.microsoft.com/office/excel/2006/main">
          <x14:cfRule type="dataBar" id="{2F3330A2-A4AD-4B6F-A98F-99BDE0C705CE}">
            <x14:dataBar minLength="0" maxLength="100" border="1" negativeBarBorderColorSameAsPositive="0">
              <x14:cfvo type="autoMin"/>
              <x14:cfvo type="autoMax"/>
              <x14:borderColor rgb="FF638EC6"/>
              <x14:negativeFillColor rgb="FFFF0000"/>
              <x14:negativeBorderColor rgb="FFFF0000"/>
              <x14:axisColor rgb="FF000000"/>
            </x14:dataBar>
          </x14:cfRule>
          <xm:sqref>J150</xm:sqref>
        </x14:conditionalFormatting>
        <x14:conditionalFormatting xmlns:xm="http://schemas.microsoft.com/office/excel/2006/main">
          <x14:cfRule type="dataBar" id="{F8E8EA13-2149-430C-AC36-1B31BA3591B9}">
            <x14:dataBar minLength="0" maxLength="100" border="1" negativeBarBorderColorSameAsPositive="0">
              <x14:cfvo type="autoMin"/>
              <x14:cfvo type="autoMax"/>
              <x14:borderColor rgb="FF638EC6"/>
              <x14:negativeFillColor rgb="FFFF0000"/>
              <x14:negativeBorderColor rgb="FFFF0000"/>
              <x14:axisColor rgb="FF000000"/>
            </x14:dataBar>
          </x14:cfRule>
          <xm:sqref>J150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0FD42-57A9-45D4-931B-83CDB828FEA2}">
  <dimension ref="A2:R220"/>
  <sheetViews>
    <sheetView tabSelected="1" topLeftCell="A73" zoomScaleNormal="100" workbookViewId="0">
      <selection activeCell="F147" sqref="F147"/>
    </sheetView>
  </sheetViews>
  <sheetFormatPr defaultRowHeight="15.75" x14ac:dyDescent="0.2"/>
  <cols>
    <col min="1" max="1" width="12.85546875" style="10" customWidth="1"/>
    <col min="2" max="2" width="15.7109375" style="10" customWidth="1"/>
    <col min="3" max="3" width="12.42578125" style="10" customWidth="1"/>
    <col min="4" max="4" width="12.140625" style="10" bestFit="1" customWidth="1"/>
    <col min="5" max="5" width="13.5703125" style="10" customWidth="1"/>
    <col min="6" max="6" width="12.42578125" style="10" customWidth="1"/>
    <col min="7" max="8" width="9.140625" style="10"/>
    <col min="9" max="9" width="13.140625" style="10" bestFit="1" customWidth="1"/>
    <col min="10" max="11" width="9.140625" style="10"/>
    <col min="12" max="12" width="9.7109375" style="10" customWidth="1"/>
    <col min="13" max="17" width="21.42578125" style="10" customWidth="1"/>
    <col min="18" max="16384" width="9.140625" style="10"/>
  </cols>
  <sheetData>
    <row r="2" spans="1:18" x14ac:dyDescent="0.2">
      <c r="A2" s="14" t="s">
        <v>306</v>
      </c>
      <c r="M2" s="26" t="s">
        <v>406</v>
      </c>
    </row>
    <row r="3" spans="1:18" x14ac:dyDescent="0.2">
      <c r="A3" s="10" t="s">
        <v>310</v>
      </c>
      <c r="M3" s="81" t="s">
        <v>409</v>
      </c>
      <c r="N3" s="81"/>
      <c r="O3" s="81"/>
      <c r="P3" s="3"/>
      <c r="Q3" s="3"/>
    </row>
    <row r="4" spans="1:18" x14ac:dyDescent="0.2">
      <c r="A4" s="10" t="s">
        <v>915</v>
      </c>
      <c r="M4" s="6" t="s">
        <v>8</v>
      </c>
      <c r="N4" s="6" t="s">
        <v>4</v>
      </c>
      <c r="O4" s="6" t="s">
        <v>84</v>
      </c>
      <c r="P4" s="6" t="s">
        <v>47</v>
      </c>
      <c r="Q4" s="6" t="s">
        <v>57</v>
      </c>
    </row>
    <row r="5" spans="1:18" x14ac:dyDescent="0.2">
      <c r="A5" s="10" t="s">
        <v>311</v>
      </c>
      <c r="L5" s="6" t="s">
        <v>320</v>
      </c>
      <c r="M5" s="47">
        <f>'Thống kê dữ liệu'!J21</f>
        <v>5.0066666666666668</v>
      </c>
      <c r="N5" s="47">
        <f>'Thống kê dữ liệu'!K21</f>
        <v>15.245283018867925</v>
      </c>
      <c r="O5" s="47">
        <f>'Thống kê dữ liệu'!L21</f>
        <v>17.136363636363637</v>
      </c>
      <c r="P5" s="47">
        <f>'Thống kê dữ liệu'!M21</f>
        <v>13.533333333333333</v>
      </c>
      <c r="Q5" s="47">
        <f>'Thống kê dữ liệu'!N21</f>
        <v>21.689189189189189</v>
      </c>
    </row>
    <row r="6" spans="1:18" x14ac:dyDescent="0.2">
      <c r="L6" s="6" t="s">
        <v>344</v>
      </c>
      <c r="M6" s="47">
        <f>'Thống kê dữ liệu'!J5/'Thống kê dữ liệu'!$O$5</f>
        <v>0.37128712871287128</v>
      </c>
      <c r="N6" s="47">
        <f>'Thống kê dữ liệu'!K5/'Thống kê dữ liệu'!$O$5</f>
        <v>0.26237623762376239</v>
      </c>
      <c r="O6" s="47">
        <f>'Thống kê dữ liệu'!L5/'Thống kê dữ liệu'!$O$5</f>
        <v>0.10891089108910891</v>
      </c>
      <c r="P6" s="47">
        <f>'Thống kê dữ liệu'!M5/'Thống kê dữ liệu'!$O$5</f>
        <v>7.4257425742574254E-2</v>
      </c>
      <c r="Q6" s="47">
        <f>'Thống kê dữ liệu'!N5/'Thống kê dữ liệu'!$O$5</f>
        <v>0.18316831683168316</v>
      </c>
      <c r="R6" s="11"/>
    </row>
    <row r="7" spans="1:18" x14ac:dyDescent="0.2">
      <c r="A7" s="14" t="s">
        <v>312</v>
      </c>
      <c r="L7" s="10" t="s">
        <v>397</v>
      </c>
      <c r="M7" s="3"/>
      <c r="N7" s="3"/>
      <c r="O7" s="3"/>
      <c r="P7" s="3"/>
      <c r="Q7" s="3"/>
    </row>
    <row r="8" spans="1:18" x14ac:dyDescent="0.25">
      <c r="A8" s="19" t="s">
        <v>408</v>
      </c>
      <c r="F8" s="19" t="s">
        <v>337</v>
      </c>
      <c r="L8" s="10" t="s">
        <v>398</v>
      </c>
      <c r="M8" s="3"/>
      <c r="N8" s="3"/>
      <c r="O8" s="3"/>
      <c r="P8" s="3"/>
      <c r="Q8" s="3"/>
    </row>
    <row r="9" spans="1:18" x14ac:dyDescent="0.2">
      <c r="A9" s="10" t="s">
        <v>339</v>
      </c>
      <c r="D9" s="11">
        <f>AVERAGE(M5:Q5)</f>
        <v>14.522167168884149</v>
      </c>
      <c r="F9" s="10" t="s">
        <v>339</v>
      </c>
      <c r="I9" s="22">
        <f>AVERAGE(M14:Q14)</f>
        <v>0.13532552214061649</v>
      </c>
    </row>
    <row r="10" spans="1:18" x14ac:dyDescent="0.2">
      <c r="A10" s="10" t="s">
        <v>340</v>
      </c>
      <c r="D10" s="13">
        <f>_xlfn.VAR.P(M5:Q5)</f>
        <v>30.049133300929753</v>
      </c>
      <c r="F10" s="10" t="s">
        <v>340</v>
      </c>
      <c r="I10" s="13">
        <f>_xlfn.VAR.P(M14:Q14)</f>
        <v>1.7855697913965097E-4</v>
      </c>
    </row>
    <row r="11" spans="1:18" x14ac:dyDescent="0.2">
      <c r="A11" s="10" t="s">
        <v>341</v>
      </c>
      <c r="D11" s="13">
        <f>_xlfn.STDEV.P(M5:Q5)</f>
        <v>5.4817089763074573</v>
      </c>
      <c r="F11" s="10" t="s">
        <v>341</v>
      </c>
      <c r="I11" s="13">
        <f>_xlfn.STDEV.P(M14:Q14)</f>
        <v>1.3362521436452439E-2</v>
      </c>
      <c r="M11" s="26" t="s">
        <v>313</v>
      </c>
    </row>
    <row r="12" spans="1:18" x14ac:dyDescent="0.2">
      <c r="A12" s="10" t="s">
        <v>342</v>
      </c>
      <c r="D12" s="11">
        <f>(M5*M6+N5*N6+O5*O6+P5*P6+Q5*Q6)</f>
        <v>12.702970297029703</v>
      </c>
      <c r="F12" s="10" t="s">
        <v>342</v>
      </c>
      <c r="I12" s="11">
        <f>(M14*M15+N14*N15+O14*O15+P14*P15+Q14*Q15)</f>
        <v>0.13551029355510935</v>
      </c>
      <c r="M12" s="81" t="s">
        <v>410</v>
      </c>
      <c r="N12" s="81"/>
      <c r="O12" s="81"/>
      <c r="P12" s="3"/>
      <c r="Q12" s="3"/>
    </row>
    <row r="13" spans="1:18" x14ac:dyDescent="0.2">
      <c r="I13" s="11"/>
      <c r="M13" s="6" t="s">
        <v>8</v>
      </c>
      <c r="N13" s="6" t="s">
        <v>4</v>
      </c>
      <c r="O13" s="6" t="s">
        <v>84</v>
      </c>
      <c r="P13" s="6" t="s">
        <v>47</v>
      </c>
      <c r="Q13" s="6" t="s">
        <v>57</v>
      </c>
    </row>
    <row r="14" spans="1:18" x14ac:dyDescent="0.2">
      <c r="A14" s="10" t="s">
        <v>877</v>
      </c>
      <c r="F14" s="20" t="s">
        <v>338</v>
      </c>
      <c r="L14" s="6" t="s">
        <v>320</v>
      </c>
      <c r="M14" s="47">
        <f t="shared" ref="M14:Q15" si="0">AVERAGE(M20,M28,M36,M44,M52,M60,M69)</f>
        <v>0.12895238095238096</v>
      </c>
      <c r="N14" s="47">
        <f t="shared" si="0"/>
        <v>0.1307277628032345</v>
      </c>
      <c r="O14" s="47">
        <f t="shared" si="0"/>
        <v>0.14545454545454545</v>
      </c>
      <c r="P14" s="47">
        <f t="shared" si="0"/>
        <v>0.11666666666666667</v>
      </c>
      <c r="Q14" s="47">
        <f t="shared" si="0"/>
        <v>0.15482625482625484</v>
      </c>
    </row>
    <row r="15" spans="1:18" x14ac:dyDescent="0.2">
      <c r="A15" s="10" t="s">
        <v>873</v>
      </c>
      <c r="F15" s="10" t="s">
        <v>339</v>
      </c>
      <c r="I15" s="22">
        <f>AVERAGE(M20:Q20)</f>
        <v>0.12417924064716516</v>
      </c>
      <c r="L15" s="6" t="s">
        <v>344</v>
      </c>
      <c r="M15" s="47">
        <f t="shared" si="0"/>
        <v>0.38349725733891737</v>
      </c>
      <c r="N15" s="47">
        <f t="shared" si="0"/>
        <v>0.25178918659695448</v>
      </c>
      <c r="O15" s="47">
        <f t="shared" si="0"/>
        <v>0.1157706829014202</v>
      </c>
      <c r="P15" s="47">
        <f t="shared" si="0"/>
        <v>5.8718996017593728E-2</v>
      </c>
      <c r="Q15" s="47">
        <f t="shared" si="0"/>
        <v>0.19022387714511416</v>
      </c>
    </row>
    <row r="16" spans="1:18" x14ac:dyDescent="0.2">
      <c r="F16" s="10" t="s">
        <v>340</v>
      </c>
      <c r="I16" s="12">
        <f>_xlfn.VAR.S(M20:Q20)</f>
        <v>1.5964826218416647E-3</v>
      </c>
      <c r="M16" s="3"/>
      <c r="N16" s="3"/>
      <c r="O16" s="3"/>
      <c r="P16" s="3"/>
      <c r="Q16" s="3"/>
    </row>
    <row r="17" spans="1:18" x14ac:dyDescent="0.2">
      <c r="A17" s="10" t="s">
        <v>841</v>
      </c>
      <c r="F17" s="10" t="s">
        <v>341</v>
      </c>
      <c r="I17" s="13">
        <f>_xlfn.STDEV.S(M20:Q20)</f>
        <v>3.9956008582460595E-2</v>
      </c>
      <c r="M17" s="16" t="s">
        <v>314</v>
      </c>
      <c r="N17" s="3"/>
      <c r="O17" s="3"/>
      <c r="P17" s="3"/>
      <c r="Q17" s="3"/>
    </row>
    <row r="18" spans="1:18" x14ac:dyDescent="0.2">
      <c r="F18" s="10" t="s">
        <v>343</v>
      </c>
      <c r="I18" s="11">
        <f>(M20*M21+N20*N21+O20*O21+P20*P21+Q20*Q21)</f>
        <v>0.13975876916408855</v>
      </c>
      <c r="M18" s="82" t="s">
        <v>411</v>
      </c>
      <c r="N18" s="82"/>
      <c r="O18" s="82"/>
      <c r="P18" s="3"/>
      <c r="Q18" s="3"/>
    </row>
    <row r="19" spans="1:18" x14ac:dyDescent="0.2">
      <c r="I19" s="11"/>
      <c r="M19" s="6" t="s">
        <v>8</v>
      </c>
      <c r="N19" s="6" t="s">
        <v>4</v>
      </c>
      <c r="O19" s="6" t="s">
        <v>84</v>
      </c>
      <c r="P19" s="6" t="s">
        <v>47</v>
      </c>
      <c r="Q19" s="6" t="s">
        <v>57</v>
      </c>
    </row>
    <row r="20" spans="1:18" x14ac:dyDescent="0.2">
      <c r="A20" s="10" t="s">
        <v>874</v>
      </c>
      <c r="F20" s="20" t="s">
        <v>384</v>
      </c>
      <c r="L20" s="6" t="s">
        <v>320</v>
      </c>
      <c r="M20" s="47">
        <f>'Thống kê dữ liệu'!J53</f>
        <v>0.18533333333333332</v>
      </c>
      <c r="N20" s="47">
        <f>'Thống kê dữ liệu'!K53</f>
        <v>0.13113207547169811</v>
      </c>
      <c r="O20" s="47">
        <f>'Thống kê dữ liệu'!L53</f>
        <v>8.1818181818181804E-2</v>
      </c>
      <c r="P20" s="47">
        <f>'Thống kê dữ liệu'!M53</f>
        <v>0.12666666666666665</v>
      </c>
      <c r="Q20" s="47">
        <f>'Thống kê dữ liệu'!N53</f>
        <v>9.5945945945945951E-2</v>
      </c>
    </row>
    <row r="21" spans="1:18" x14ac:dyDescent="0.2">
      <c r="F21" s="10" t="s">
        <v>339</v>
      </c>
      <c r="I21" s="22">
        <f>AVERAGE(M28:Q28)</f>
        <v>0.24712489298904394</v>
      </c>
      <c r="L21" s="6" t="s">
        <v>344</v>
      </c>
      <c r="M21" s="47">
        <f>'Thống kê dữ liệu'!K48/'Thống kê dữ liệu'!$P$48</f>
        <v>0.37349397590361444</v>
      </c>
      <c r="N21" s="47">
        <f>'Thống kê dữ liệu'!L48/'Thống kê dữ liệu'!$P$48</f>
        <v>0.27108433734939757</v>
      </c>
      <c r="O21" s="47">
        <f>'Thống kê dữ liệu'!M48/'Thống kê dữ liệu'!$P$48</f>
        <v>0.12048192771084337</v>
      </c>
      <c r="P21" s="47">
        <f>'Thống kê dữ liệu'!N48/'Thống kê dữ liệu'!$P$48</f>
        <v>8.4337349397590355E-2</v>
      </c>
      <c r="Q21" s="47">
        <f>'Thống kê dữ liệu'!O48/'Thống kê dữ liệu'!$P$48</f>
        <v>0.15060240963855423</v>
      </c>
      <c r="R21" s="11"/>
    </row>
    <row r="22" spans="1:18" x14ac:dyDescent="0.2">
      <c r="A22" s="10" t="s">
        <v>841</v>
      </c>
      <c r="F22" s="10" t="s">
        <v>340</v>
      </c>
      <c r="I22" s="12">
        <f>_xlfn.VAR.S(M28:Q28)</f>
        <v>6.0146074797820461E-4</v>
      </c>
      <c r="L22" s="10" t="s">
        <v>390</v>
      </c>
    </row>
    <row r="23" spans="1:18" x14ac:dyDescent="0.2">
      <c r="F23" s="10" t="s">
        <v>341</v>
      </c>
      <c r="I23" s="13">
        <f>_xlfn.STDEV.S(M28:Q28)</f>
        <v>2.4524696694927843E-2</v>
      </c>
      <c r="L23" s="10" t="s">
        <v>399</v>
      </c>
    </row>
    <row r="24" spans="1:18" x14ac:dyDescent="0.2">
      <c r="F24" s="10" t="s">
        <v>343</v>
      </c>
      <c r="I24" s="11">
        <f>(M28*M29+N28*N29+O28*O29+P28*P29+Q28*Q29)</f>
        <v>0.2377227250456995</v>
      </c>
    </row>
    <row r="25" spans="1:18" x14ac:dyDescent="0.2">
      <c r="A25" s="10" t="s">
        <v>875</v>
      </c>
      <c r="I25" s="11"/>
      <c r="M25" s="14" t="s">
        <v>321</v>
      </c>
    </row>
    <row r="26" spans="1:18" x14ac:dyDescent="0.2">
      <c r="F26" s="20" t="s">
        <v>385</v>
      </c>
      <c r="M26" s="82" t="s">
        <v>412</v>
      </c>
      <c r="N26" s="82"/>
      <c r="O26" s="82"/>
    </row>
    <row r="27" spans="1:18" x14ac:dyDescent="0.2">
      <c r="F27" s="10" t="s">
        <v>339</v>
      </c>
      <c r="I27" s="22">
        <f>AVERAGE(M36:Q36)</f>
        <v>0.113946910203514</v>
      </c>
      <c r="M27" s="6" t="s">
        <v>8</v>
      </c>
      <c r="N27" s="6" t="s">
        <v>4</v>
      </c>
      <c r="O27" s="6" t="s">
        <v>84</v>
      </c>
      <c r="P27" s="6" t="s">
        <v>47</v>
      </c>
      <c r="Q27" s="6" t="s">
        <v>57</v>
      </c>
    </row>
    <row r="28" spans="1:18" x14ac:dyDescent="0.2">
      <c r="A28" s="10" t="s">
        <v>841</v>
      </c>
      <c r="F28" s="10" t="s">
        <v>340</v>
      </c>
      <c r="I28" s="12">
        <f>_xlfn.VAR.S(M36:Q36)</f>
        <v>2.2000455307574426E-4</v>
      </c>
      <c r="L28" s="23" t="s">
        <v>320</v>
      </c>
      <c r="M28" s="47">
        <f>'Thống kê dữ liệu'!J71</f>
        <v>0.20866666666666667</v>
      </c>
      <c r="N28" s="47">
        <f>'Thống kê dữ liệu'!K71</f>
        <v>0.23773584905660378</v>
      </c>
      <c r="O28" s="47">
        <f>'Thống kê dữ liệu'!L71</f>
        <v>0.26363636363636361</v>
      </c>
      <c r="P28" s="47">
        <f>'Thống kê dữ liệu'!M71</f>
        <v>0.25666666666666665</v>
      </c>
      <c r="Q28" s="47">
        <f>'Thống kê dữ liệu'!N71</f>
        <v>0.26891891891891889</v>
      </c>
    </row>
    <row r="29" spans="1:18" x14ac:dyDescent="0.2">
      <c r="F29" s="10" t="s">
        <v>341</v>
      </c>
      <c r="I29" s="13">
        <f>_xlfn.STDEV.S(M36:Q36)</f>
        <v>1.4832550457549243E-2</v>
      </c>
      <c r="L29" s="23" t="s">
        <v>344</v>
      </c>
      <c r="M29" s="47">
        <f>'Thống kê dữ liệu'!K66/'Thống kê dữ liệu'!$P$66</f>
        <v>0.35828877005347592</v>
      </c>
      <c r="N29" s="47">
        <f>'Thống kê dữ liệu'!L66/'Thống kê dữ liệu'!$P$66</f>
        <v>0.25668449197860965</v>
      </c>
      <c r="O29" s="47">
        <f>'Thống kê dữ liệu'!M66/'Thống kê dữ liệu'!$P$66</f>
        <v>0.11764705882352941</v>
      </c>
      <c r="P29" s="47">
        <f>'Thống kê dữ liệu'!N66/'Thống kê dữ liệu'!$P$66</f>
        <v>8.0213903743315509E-2</v>
      </c>
      <c r="Q29" s="47">
        <f>'Thống kê dữ liệu'!O66/'Thống kê dữ liệu'!$P$66</f>
        <v>0.18716577540106952</v>
      </c>
    </row>
    <row r="30" spans="1:18" x14ac:dyDescent="0.2">
      <c r="F30" s="10" t="s">
        <v>343</v>
      </c>
      <c r="I30" s="11">
        <f>(M36*M37+N36*N37+O36*O37+P36*P37+Q36*Q37)</f>
        <v>0.11407611030189994</v>
      </c>
      <c r="L30" s="10" t="s">
        <v>391</v>
      </c>
    </row>
    <row r="31" spans="1:18" x14ac:dyDescent="0.2">
      <c r="A31" s="10" t="s">
        <v>876</v>
      </c>
      <c r="I31" s="11"/>
      <c r="L31" s="10" t="s">
        <v>400</v>
      </c>
    </row>
    <row r="32" spans="1:18" x14ac:dyDescent="0.2">
      <c r="F32" s="20" t="s">
        <v>386</v>
      </c>
    </row>
    <row r="33" spans="1:17" x14ac:dyDescent="0.2">
      <c r="F33" s="10" t="s">
        <v>339</v>
      </c>
      <c r="I33" s="22">
        <f>AVERAGE(M44:Q44)</f>
        <v>0.20275938992165407</v>
      </c>
      <c r="M33" s="14" t="s">
        <v>322</v>
      </c>
    </row>
    <row r="34" spans="1:17" x14ac:dyDescent="0.2">
      <c r="F34" s="10" t="s">
        <v>340</v>
      </c>
      <c r="I34" s="12">
        <f>_xlfn.VAR.S(M44:Q44)</f>
        <v>1.3114396780105342E-3</v>
      </c>
      <c r="M34" s="82" t="s">
        <v>413</v>
      </c>
      <c r="N34" s="82"/>
      <c r="O34" s="82"/>
    </row>
    <row r="35" spans="1:17" x14ac:dyDescent="0.2">
      <c r="A35" s="10" t="s">
        <v>878</v>
      </c>
      <c r="F35" s="10" t="s">
        <v>341</v>
      </c>
      <c r="I35" s="13">
        <f>_xlfn.STDEV.S(M44:Q44)</f>
        <v>3.6213805075006052E-2</v>
      </c>
      <c r="M35" s="6" t="s">
        <v>8</v>
      </c>
      <c r="N35" s="6" t="s">
        <v>4</v>
      </c>
      <c r="O35" s="6" t="s">
        <v>84</v>
      </c>
      <c r="P35" s="6" t="s">
        <v>47</v>
      </c>
      <c r="Q35" s="6" t="s">
        <v>57</v>
      </c>
    </row>
    <row r="36" spans="1:17" x14ac:dyDescent="0.2">
      <c r="A36" s="10" t="s">
        <v>873</v>
      </c>
      <c r="F36" s="10" t="s">
        <v>343</v>
      </c>
      <c r="I36" s="11">
        <f>(M44*M45+N44*N45+O44*O45+P44*P45+Q44*Q45)</f>
        <v>0.19515623311559449</v>
      </c>
      <c r="L36" s="23" t="s">
        <v>320</v>
      </c>
      <c r="M36" s="47">
        <f>'Thống kê dữ liệu'!J88</f>
        <v>0.11733333333333335</v>
      </c>
      <c r="N36" s="47">
        <f>'Thống kê dữ liệu'!K88</f>
        <v>0.1009433962264151</v>
      </c>
      <c r="O36" s="47">
        <f>'Thống kê dữ liệu'!L88</f>
        <v>0.13181818181818183</v>
      </c>
      <c r="P36" s="47">
        <f>'Thống kê dữ liệu'!M88</f>
        <v>9.6666666666666679E-2</v>
      </c>
      <c r="Q36" s="47">
        <f>'Thống kê dữ liệu'!N88</f>
        <v>0.12297297297297299</v>
      </c>
    </row>
    <row r="37" spans="1:17" x14ac:dyDescent="0.2">
      <c r="I37" s="11"/>
      <c r="L37" s="23" t="s">
        <v>344</v>
      </c>
      <c r="M37" s="47">
        <f>'Thống kê dữ liệu'!K83/'Thống kê dữ liệu'!$P$83</f>
        <v>0.37569060773480661</v>
      </c>
      <c r="N37" s="47">
        <f>'Thống kê dữ liệu'!L83/'Thống kê dữ liệu'!$P$83</f>
        <v>0.27071823204419887</v>
      </c>
      <c r="O37" s="47">
        <f>'Thống kê dữ liệu'!M83/'Thống kê dữ liệu'!$P$83</f>
        <v>0.12154696132596685</v>
      </c>
      <c r="P37" s="47">
        <f>'Thống kê dữ liệu'!N83/'Thống kê dữ liệu'!$P$83</f>
        <v>7.18232044198895E-2</v>
      </c>
      <c r="Q37" s="47">
        <f>'Thống kê dữ liệu'!O83/'Thống kê dữ liệu'!$P$83</f>
        <v>0.16022099447513813</v>
      </c>
    </row>
    <row r="38" spans="1:17" x14ac:dyDescent="0.2">
      <c r="A38" s="10" t="s">
        <v>841</v>
      </c>
      <c r="F38" s="20" t="s">
        <v>387</v>
      </c>
      <c r="L38" s="10" t="s">
        <v>392</v>
      </c>
    </row>
    <row r="39" spans="1:17" x14ac:dyDescent="0.2">
      <c r="F39" s="10" t="s">
        <v>339</v>
      </c>
      <c r="I39" s="22">
        <f>AVERAGE(M52:Q52)</f>
        <v>8.5613957010183414E-2</v>
      </c>
      <c r="L39" s="10" t="s">
        <v>401</v>
      </c>
    </row>
    <row r="40" spans="1:17" x14ac:dyDescent="0.2">
      <c r="F40" s="10" t="s">
        <v>340</v>
      </c>
      <c r="I40" s="12">
        <f>_xlfn.VAR.S(M52:Q52)</f>
        <v>3.1028400882335549E-3</v>
      </c>
    </row>
    <row r="41" spans="1:17" x14ac:dyDescent="0.2">
      <c r="A41" s="10" t="s">
        <v>879</v>
      </c>
      <c r="F41" s="10" t="s">
        <v>341</v>
      </c>
      <c r="I41" s="13">
        <f>_xlfn.STDEV.S(M52:Q52)</f>
        <v>5.5703142534632238E-2</v>
      </c>
      <c r="M41" s="14" t="s">
        <v>323</v>
      </c>
    </row>
    <row r="42" spans="1:17" x14ac:dyDescent="0.2">
      <c r="F42" s="10" t="s">
        <v>343</v>
      </c>
      <c r="I42" s="11">
        <f>(M52*M53+N52*N53+O52*O53+P52*P53+Q52*Q53)</f>
        <v>8.4731471394207253E-2</v>
      </c>
      <c r="M42" s="82" t="s">
        <v>414</v>
      </c>
      <c r="N42" s="82"/>
      <c r="O42" s="82"/>
    </row>
    <row r="43" spans="1:17" x14ac:dyDescent="0.2">
      <c r="A43" s="10" t="s">
        <v>841</v>
      </c>
      <c r="I43" s="11"/>
      <c r="M43" s="6" t="s">
        <v>8</v>
      </c>
      <c r="N43" s="6" t="s">
        <v>4</v>
      </c>
      <c r="O43" s="6" t="s">
        <v>84</v>
      </c>
      <c r="P43" s="6" t="s">
        <v>47</v>
      </c>
      <c r="Q43" s="6" t="s">
        <v>57</v>
      </c>
    </row>
    <row r="44" spans="1:17" x14ac:dyDescent="0.2">
      <c r="F44" s="20" t="s">
        <v>388</v>
      </c>
      <c r="L44" s="23" t="s">
        <v>320</v>
      </c>
      <c r="M44" s="47">
        <f>'Thống kê dữ liệu'!J105</f>
        <v>0.14733333333333334</v>
      </c>
      <c r="N44" s="47">
        <f>'Thống kê dữ liệu'!K105</f>
        <v>0.21603773584905658</v>
      </c>
      <c r="O44" s="47">
        <f>'Thống kê dữ liệu'!L105</f>
        <v>0.22727272727272727</v>
      </c>
      <c r="P44" s="47">
        <f>'Thống kê dữ liệu'!M105</f>
        <v>0.18666666666666665</v>
      </c>
      <c r="Q44" s="47">
        <f>'Thống kê dữ liệu'!N105</f>
        <v>0.23648648648648649</v>
      </c>
    </row>
    <row r="45" spans="1:17" x14ac:dyDescent="0.2">
      <c r="F45" s="10" t="s">
        <v>339</v>
      </c>
      <c r="I45" s="22">
        <f>AVERAGE(M60:Q60)</f>
        <v>9.066102946857664E-2</v>
      </c>
      <c r="L45" s="23" t="s">
        <v>344</v>
      </c>
      <c r="M45" s="47">
        <f>'Thống kê dữ liệu'!K100/'Thống kê dữ liệu'!$P$100</f>
        <v>0.34911242603550297</v>
      </c>
      <c r="N45" s="47">
        <f>'Thống kê dữ liệu'!L100/'Thống kê dữ liệu'!$P$100</f>
        <v>0.27810650887573962</v>
      </c>
      <c r="O45" s="47">
        <f>'Thống kê dữ liệu'!M100/'Thống kê dữ liệu'!$P$100</f>
        <v>0.10650887573964497</v>
      </c>
      <c r="P45" s="47">
        <f>'Thống kê dữ liệu'!N100/'Thống kê dữ liệu'!$P$100</f>
        <v>7.1005917159763315E-2</v>
      </c>
      <c r="Q45" s="47">
        <f>'Thống kê dữ liệu'!O100/'Thống kê dữ liệu'!$P$100</f>
        <v>0.19526627218934911</v>
      </c>
    </row>
    <row r="46" spans="1:17" x14ac:dyDescent="0.2">
      <c r="A46" s="10" t="s">
        <v>880</v>
      </c>
      <c r="F46" s="10" t="s">
        <v>340</v>
      </c>
      <c r="I46" s="12">
        <f>_xlfn.VAR.S(M60:Q60)</f>
        <v>7.8786037244834087E-4</v>
      </c>
      <c r="L46" s="10" t="s">
        <v>393</v>
      </c>
    </row>
    <row r="47" spans="1:17" x14ac:dyDescent="0.2">
      <c r="F47" s="10" t="s">
        <v>341</v>
      </c>
      <c r="I47" s="13">
        <f>_xlfn.STDEV.S(M60:Q60)</f>
        <v>2.8068850572268555E-2</v>
      </c>
      <c r="L47" s="10" t="s">
        <v>402</v>
      </c>
    </row>
    <row r="48" spans="1:17" x14ac:dyDescent="0.2">
      <c r="F48" s="10" t="s">
        <v>343</v>
      </c>
      <c r="I48" s="11">
        <f>(M60*M61+N60*N61+O60*O61+P60*P61+Q60*Q61)</f>
        <v>0.10327896635915505</v>
      </c>
    </row>
    <row r="49" spans="1:17" x14ac:dyDescent="0.2">
      <c r="A49" s="10" t="s">
        <v>841</v>
      </c>
      <c r="I49" s="11"/>
      <c r="M49" s="14" t="s">
        <v>324</v>
      </c>
    </row>
    <row r="50" spans="1:17" x14ac:dyDescent="0.2">
      <c r="F50" s="20" t="s">
        <v>389</v>
      </c>
      <c r="M50" s="82" t="s">
        <v>415</v>
      </c>
      <c r="N50" s="82"/>
      <c r="O50" s="82"/>
    </row>
    <row r="51" spans="1:17" x14ac:dyDescent="0.2">
      <c r="F51" s="10" t="s">
        <v>339</v>
      </c>
      <c r="I51" s="22">
        <f>AVERAGE(M69:Q69)</f>
        <v>8.2993234744178121E-2</v>
      </c>
      <c r="M51" s="6" t="s">
        <v>8</v>
      </c>
      <c r="N51" s="6" t="s">
        <v>4</v>
      </c>
      <c r="O51" s="6" t="s">
        <v>84</v>
      </c>
      <c r="P51" s="6" t="s">
        <v>47</v>
      </c>
      <c r="Q51" s="6" t="s">
        <v>57</v>
      </c>
    </row>
    <row r="52" spans="1:17" x14ac:dyDescent="0.2">
      <c r="A52" s="10" t="s">
        <v>876</v>
      </c>
      <c r="F52" s="10" t="s">
        <v>340</v>
      </c>
      <c r="I52" s="12">
        <f>_xlfn.VAR.S(M69:Q69)</f>
        <v>9.7263850863265819E-4</v>
      </c>
      <c r="L52" s="23" t="s">
        <v>320</v>
      </c>
      <c r="M52" s="47">
        <f>'Thống kê dữ liệu'!J122</f>
        <v>6.3333333333333339E-2</v>
      </c>
      <c r="N52" s="47">
        <f>'Thống kê dữ liệu'!K122</f>
        <v>5.6603773584905662E-2</v>
      </c>
      <c r="O52" s="47">
        <f>'Thống kê dữ liệu'!L122</f>
        <v>0.17272727272727273</v>
      </c>
      <c r="P52" s="47">
        <f>'Thống kê dữ liệu'!M122</f>
        <v>2.9999999999999995E-2</v>
      </c>
      <c r="Q52" s="47">
        <f>'Thống kê dữ liệu'!N122</f>
        <v>0.1054054054054054</v>
      </c>
    </row>
    <row r="53" spans="1:17" x14ac:dyDescent="0.2">
      <c r="F53" s="10" t="s">
        <v>341</v>
      </c>
      <c r="I53" s="13">
        <f>_xlfn.STDEV.S(M69:Q69)</f>
        <v>3.1187152942079504E-2</v>
      </c>
      <c r="L53" s="23" t="s">
        <v>344</v>
      </c>
      <c r="M53" s="47">
        <f>'Thống kê dữ liệu'!K117/'Thống kê dữ liệu'!$P$117</f>
        <v>0.42708333333333331</v>
      </c>
      <c r="N53" s="47">
        <f>'Thống kê dữ liệu'!L117/'Thống kê dữ liệu'!$P$117</f>
        <v>0.20833333333333334</v>
      </c>
      <c r="O53" s="47">
        <f>'Thống kê dữ liệu'!M117/'Thống kê dữ liệu'!$P$117</f>
        <v>0.14583333333333334</v>
      </c>
      <c r="P53" s="47">
        <f>'Thống kê dữ liệu'!N117/'Thống kê dữ liệu'!$P$117</f>
        <v>3.125E-2</v>
      </c>
      <c r="Q53" s="47">
        <f>'Thống kê dữ liệu'!O117/'Thống kê dữ liệu'!$P$117</f>
        <v>0.1875</v>
      </c>
    </row>
    <row r="54" spans="1:17" x14ac:dyDescent="0.2">
      <c r="F54" s="10" t="s">
        <v>343</v>
      </c>
      <c r="I54" s="11">
        <f>(M69*M70+N69*N70+O69*O70+P69*P70+Q69*Q70)</f>
        <v>8.8237151731491353E-2</v>
      </c>
      <c r="L54" s="10" t="s">
        <v>394</v>
      </c>
    </row>
    <row r="55" spans="1:17" x14ac:dyDescent="0.2">
      <c r="L55" s="10" t="s">
        <v>403</v>
      </c>
    </row>
    <row r="56" spans="1:17" x14ac:dyDescent="0.2">
      <c r="A56" s="14" t="s">
        <v>315</v>
      </c>
    </row>
    <row r="57" spans="1:17" x14ac:dyDescent="0.2">
      <c r="A57" s="52" t="s">
        <v>420</v>
      </c>
      <c r="M57" s="14" t="s">
        <v>325</v>
      </c>
    </row>
    <row r="58" spans="1:17" x14ac:dyDescent="0.2">
      <c r="A58" s="10" t="s">
        <v>407</v>
      </c>
      <c r="D58" s="10">
        <f>(15-D9)/D11</f>
        <v>8.7168587967930533E-2</v>
      </c>
      <c r="E58" s="28" t="s">
        <v>821</v>
      </c>
      <c r="M58" s="82" t="s">
        <v>416</v>
      </c>
      <c r="N58" s="82"/>
      <c r="O58" s="82"/>
    </row>
    <row r="59" spans="1:17" x14ac:dyDescent="0.2">
      <c r="A59" s="52" t="s">
        <v>421</v>
      </c>
      <c r="G59" s="11"/>
      <c r="M59" s="6" t="s">
        <v>8</v>
      </c>
      <c r="N59" s="6" t="s">
        <v>4</v>
      </c>
      <c r="O59" s="6" t="s">
        <v>84</v>
      </c>
      <c r="P59" s="6" t="s">
        <v>47</v>
      </c>
      <c r="Q59" s="6" t="s">
        <v>57</v>
      </c>
    </row>
    <row r="60" spans="1:17" x14ac:dyDescent="0.2">
      <c r="A60" s="10" t="s">
        <v>316</v>
      </c>
      <c r="D60" s="10">
        <f>(0.16-I9)/I11</f>
        <v>1.8465435566728068</v>
      </c>
      <c r="E60" s="28" t="s">
        <v>822</v>
      </c>
      <c r="L60" s="23" t="s">
        <v>320</v>
      </c>
      <c r="M60" s="47">
        <f>'Thống kê dữ liệu'!J139</f>
        <v>0.10866666666666668</v>
      </c>
      <c r="N60" s="47">
        <f>'Thống kê dữ liệu'!K139</f>
        <v>8.6792452830188674E-2</v>
      </c>
      <c r="O60" s="47">
        <f>'Thống kê dữ liệu'!L139</f>
        <v>9.0909090909090898E-2</v>
      </c>
      <c r="P60" s="47">
        <f>'Thống kê dữ liệu'!M139</f>
        <v>4.6666666666666662E-2</v>
      </c>
      <c r="Q60" s="47">
        <f>'Thống kê dữ liệu'!N139</f>
        <v>0.12027027027027028</v>
      </c>
    </row>
    <row r="61" spans="1:17" x14ac:dyDescent="0.2">
      <c r="L61" s="23" t="s">
        <v>344</v>
      </c>
      <c r="M61" s="47">
        <f>'Thống kê dữ liệu'!K134/'Thống kê dữ liệu'!$P$134</f>
        <v>0.45535714285714285</v>
      </c>
      <c r="N61" s="47">
        <f>'Thống kê dữ liệu'!L134/'Thống kê dữ liệu'!$P$134</f>
        <v>0.23214285714285715</v>
      </c>
      <c r="O61" s="47">
        <f>'Thống kê dữ liệu'!M134/'Thống kê dữ liệu'!$P$134</f>
        <v>8.9285714285714288E-2</v>
      </c>
      <c r="P61" s="47">
        <f>'Thống kê dữ liệu'!N134/'Thống kê dữ liệu'!$P$134</f>
        <v>1.7857142857142856E-2</v>
      </c>
      <c r="Q61" s="47">
        <f>'Thống kê dữ liệu'!O134/'Thống kê dữ liệu'!$P$134</f>
        <v>0.20535714285714285</v>
      </c>
    </row>
    <row r="62" spans="1:17" x14ac:dyDescent="0.2">
      <c r="A62" s="14" t="s">
        <v>317</v>
      </c>
      <c r="L62" s="10" t="s">
        <v>395</v>
      </c>
    </row>
    <row r="63" spans="1:17" x14ac:dyDescent="0.2">
      <c r="A63" s="10" t="s">
        <v>318</v>
      </c>
      <c r="H63" s="22">
        <f>_xlfn.COVARIANCE.P(M5:Q5,M14:Q14)</f>
        <v>4.8402172137544643E-2</v>
      </c>
      <c r="L63" s="10" t="s">
        <v>404</v>
      </c>
    </row>
    <row r="64" spans="1:17" x14ac:dyDescent="0.2">
      <c r="A64" s="10" t="s">
        <v>881</v>
      </c>
      <c r="F64" s="22"/>
    </row>
    <row r="65" spans="1:17" x14ac:dyDescent="0.2">
      <c r="A65" s="10" t="s">
        <v>887</v>
      </c>
    </row>
    <row r="66" spans="1:17" x14ac:dyDescent="0.2">
      <c r="M66" s="14" t="s">
        <v>326</v>
      </c>
    </row>
    <row r="67" spans="1:17" x14ac:dyDescent="0.2">
      <c r="A67" s="14" t="s">
        <v>319</v>
      </c>
      <c r="M67" s="82" t="s">
        <v>417</v>
      </c>
      <c r="N67" s="82"/>
      <c r="O67" s="82"/>
    </row>
    <row r="68" spans="1:17" x14ac:dyDescent="0.2">
      <c r="A68" s="10" t="s">
        <v>418</v>
      </c>
      <c r="D68" s="11"/>
      <c r="M68" s="6" t="s">
        <v>8</v>
      </c>
      <c r="N68" s="6" t="s">
        <v>4</v>
      </c>
      <c r="O68" s="6" t="s">
        <v>84</v>
      </c>
      <c r="P68" s="6" t="s">
        <v>47</v>
      </c>
      <c r="Q68" s="6" t="s">
        <v>57</v>
      </c>
    </row>
    <row r="69" spans="1:17" x14ac:dyDescent="0.2">
      <c r="A69" s="10" t="s">
        <v>419</v>
      </c>
      <c r="L69" s="23" t="s">
        <v>320</v>
      </c>
      <c r="M69" s="47">
        <f>'Thống kê dữ liệu'!J156</f>
        <v>7.2000000000000008E-2</v>
      </c>
      <c r="N69" s="47">
        <f>'Thống kê dữ liệu'!K156</f>
        <v>8.584905660377358E-2</v>
      </c>
      <c r="O69" s="47">
        <f>'Thống kê dữ liệu'!L156</f>
        <v>0.05</v>
      </c>
      <c r="P69" s="47">
        <f>'Thống kê dữ liệu'!M156</f>
        <v>7.3333333333333334E-2</v>
      </c>
      <c r="Q69" s="47">
        <f>'Thống kê dữ liệu'!N156</f>
        <v>0.13378378378378378</v>
      </c>
    </row>
    <row r="70" spans="1:17" x14ac:dyDescent="0.2">
      <c r="L70" s="23" t="s">
        <v>344</v>
      </c>
      <c r="M70" s="47">
        <f>'Thống kê dữ liệu'!K151/'Thống kê dữ liệu'!$P$151</f>
        <v>0.34545454545454546</v>
      </c>
      <c r="N70" s="47">
        <f>'Thống kê dữ liệu'!L151/'Thống kê dữ liệu'!$P$151</f>
        <v>0.24545454545454545</v>
      </c>
      <c r="O70" s="47">
        <f>'Thống kê dữ liệu'!M151/'Thống kê dữ liệu'!$P$151</f>
        <v>0.10909090909090909</v>
      </c>
      <c r="P70" s="47">
        <f>'Thống kê dữ liệu'!N151/'Thống kê dữ liệu'!$P$151</f>
        <v>5.4545454545454543E-2</v>
      </c>
      <c r="Q70" s="47">
        <f>'Thống kê dữ liệu'!O151/'Thống kê dữ liệu'!$P$151</f>
        <v>0.24545454545454545</v>
      </c>
    </row>
    <row r="71" spans="1:17" x14ac:dyDescent="0.2">
      <c r="A71" s="14" t="s">
        <v>335</v>
      </c>
      <c r="L71" s="10" t="s">
        <v>396</v>
      </c>
    </row>
    <row r="72" spans="1:17" x14ac:dyDescent="0.2">
      <c r="A72" s="20" t="s">
        <v>408</v>
      </c>
      <c r="L72" s="10" t="s">
        <v>405</v>
      </c>
    </row>
    <row r="73" spans="1:17" x14ac:dyDescent="0.2">
      <c r="A73" s="10" t="s">
        <v>336</v>
      </c>
    </row>
    <row r="74" spans="1:17" x14ac:dyDescent="0.2">
      <c r="A74" s="54" t="s">
        <v>823</v>
      </c>
    </row>
    <row r="75" spans="1:17" x14ac:dyDescent="0.2">
      <c r="A75" s="53" t="s">
        <v>826</v>
      </c>
      <c r="B75" s="53"/>
      <c r="C75" s="57">
        <v>0.95</v>
      </c>
    </row>
    <row r="76" spans="1:17" x14ac:dyDescent="0.2">
      <c r="A76" s="53" t="s">
        <v>905</v>
      </c>
      <c r="B76" s="55"/>
      <c r="C76" s="56">
        <v>18</v>
      </c>
    </row>
    <row r="77" spans="1:17" x14ac:dyDescent="0.2">
      <c r="A77" s="53" t="s">
        <v>825</v>
      </c>
      <c r="B77" s="53"/>
      <c r="C77" s="56">
        <v>3.2</v>
      </c>
    </row>
    <row r="79" spans="1:17" x14ac:dyDescent="0.2">
      <c r="A79" s="10" t="s">
        <v>884</v>
      </c>
    </row>
    <row r="80" spans="1:17" x14ac:dyDescent="0.2">
      <c r="A80" s="62" t="s">
        <v>900</v>
      </c>
      <c r="B80" s="62"/>
      <c r="C80" s="62"/>
      <c r="D80" s="62"/>
      <c r="E80" s="62"/>
      <c r="F80" s="62"/>
      <c r="G80" s="62"/>
      <c r="H80" s="62"/>
      <c r="I80" s="62"/>
    </row>
    <row r="81" spans="1:9" x14ac:dyDescent="0.2">
      <c r="A81" s="62" t="s">
        <v>901</v>
      </c>
      <c r="B81" s="62"/>
      <c r="C81" s="62"/>
      <c r="D81" s="62"/>
      <c r="E81" s="62"/>
      <c r="F81" s="62"/>
      <c r="G81" s="62"/>
      <c r="H81" s="62"/>
      <c r="I81" s="62"/>
    </row>
    <row r="84" spans="1:9" ht="18.75" customHeight="1" x14ac:dyDescent="0.2"/>
    <row r="86" spans="1:9" x14ac:dyDescent="0.2">
      <c r="C86" s="3" t="s">
        <v>824</v>
      </c>
      <c r="D86" s="10">
        <f>(C76-D9)/(C77/SQRT(5))</f>
        <v>2.4302095702361215</v>
      </c>
    </row>
    <row r="88" spans="1:9" x14ac:dyDescent="0.2">
      <c r="A88" s="10" t="s">
        <v>898</v>
      </c>
    </row>
    <row r="89" spans="1:9" x14ac:dyDescent="0.2">
      <c r="A89" s="10" t="s">
        <v>899</v>
      </c>
    </row>
    <row r="90" spans="1:9" x14ac:dyDescent="0.2">
      <c r="A90" s="10" t="s">
        <v>902</v>
      </c>
    </row>
    <row r="92" spans="1:9" x14ac:dyDescent="0.2">
      <c r="A92" s="10" t="s">
        <v>826</v>
      </c>
    </row>
    <row r="97" spans="1:9" x14ac:dyDescent="0.2">
      <c r="A97" s="44">
        <f>C76-2.1318*(C77/SQRT(5))</f>
        <v>14.949216182762207</v>
      </c>
      <c r="D97" s="44">
        <f>C76+2.1318*(C77/SQRT(5))</f>
        <v>21.050783817237793</v>
      </c>
    </row>
    <row r="99" spans="1:9" x14ac:dyDescent="0.2">
      <c r="A99" s="20" t="s">
        <v>337</v>
      </c>
    </row>
    <row r="100" spans="1:9" x14ac:dyDescent="0.2">
      <c r="A100" s="10" t="s">
        <v>336</v>
      </c>
    </row>
    <row r="101" spans="1:9" x14ac:dyDescent="0.2">
      <c r="A101" s="53" t="s">
        <v>823</v>
      </c>
      <c r="B101" s="51"/>
      <c r="C101" s="51"/>
    </row>
    <row r="102" spans="1:9" x14ac:dyDescent="0.2">
      <c r="A102" s="54" t="s">
        <v>872</v>
      </c>
      <c r="B102" s="54"/>
      <c r="C102" s="75">
        <v>0.95</v>
      </c>
    </row>
    <row r="103" spans="1:9" x14ac:dyDescent="0.2">
      <c r="A103" s="53" t="s">
        <v>906</v>
      </c>
      <c r="B103" s="55"/>
      <c r="C103" s="53"/>
      <c r="D103" s="53"/>
      <c r="E103" s="53"/>
      <c r="F103" s="53"/>
      <c r="G103" s="56">
        <v>0.13</v>
      </c>
    </row>
    <row r="104" spans="1:9" x14ac:dyDescent="0.2">
      <c r="A104" s="64" t="s">
        <v>825</v>
      </c>
      <c r="B104" s="64"/>
      <c r="C104" s="76">
        <v>1.4999999999999999E-2</v>
      </c>
    </row>
    <row r="106" spans="1:9" x14ac:dyDescent="0.2">
      <c r="A106" s="10" t="s">
        <v>884</v>
      </c>
    </row>
    <row r="107" spans="1:9" x14ac:dyDescent="0.2">
      <c r="A107" s="62" t="s">
        <v>907</v>
      </c>
      <c r="B107" s="62"/>
      <c r="C107" s="62"/>
      <c r="D107" s="62"/>
      <c r="E107" s="62"/>
      <c r="F107" s="62"/>
      <c r="G107" s="62"/>
      <c r="H107" s="62"/>
      <c r="I107" s="62"/>
    </row>
    <row r="108" spans="1:9" x14ac:dyDescent="0.2">
      <c r="A108" s="62" t="s">
        <v>908</v>
      </c>
      <c r="B108" s="62"/>
      <c r="C108" s="62"/>
      <c r="D108" s="62"/>
      <c r="E108" s="62"/>
      <c r="F108" s="62"/>
      <c r="G108" s="62"/>
      <c r="H108" s="62"/>
      <c r="I108" s="62"/>
    </row>
    <row r="116" spans="1:4" x14ac:dyDescent="0.2">
      <c r="C116" s="3" t="s">
        <v>824</v>
      </c>
      <c r="D116" s="10">
        <f>(G103-I9)/(C104/SQRT(5))</f>
        <v>-0.79388196813991108</v>
      </c>
    </row>
    <row r="121" spans="1:4" x14ac:dyDescent="0.2">
      <c r="A121" s="10" t="s">
        <v>903</v>
      </c>
    </row>
    <row r="122" spans="1:4" x14ac:dyDescent="0.2">
      <c r="A122" s="10" t="s">
        <v>904</v>
      </c>
    </row>
    <row r="123" spans="1:4" x14ac:dyDescent="0.2">
      <c r="A123" s="10" t="s">
        <v>909</v>
      </c>
    </row>
    <row r="125" spans="1:4" x14ac:dyDescent="0.2">
      <c r="A125" s="10" t="s">
        <v>826</v>
      </c>
    </row>
    <row r="130" spans="1:6" x14ac:dyDescent="0.2">
      <c r="A130" s="44">
        <f>I9-2.1318*(I11/SQRT(5))</f>
        <v>0.12258609584192205</v>
      </c>
      <c r="D130" s="44">
        <f>I9+2.1318*(I11/SQRT(5))</f>
        <v>0.14806494843931092</v>
      </c>
    </row>
    <row r="133" spans="1:6" x14ac:dyDescent="0.2">
      <c r="A133" s="14" t="s">
        <v>827</v>
      </c>
    </row>
    <row r="135" spans="1:6" x14ac:dyDescent="0.2">
      <c r="A135" s="62" t="s">
        <v>888</v>
      </c>
      <c r="B135" s="63"/>
    </row>
    <row r="136" spans="1:6" x14ac:dyDescent="0.2">
      <c r="A136" s="51" t="s">
        <v>916</v>
      </c>
    </row>
    <row r="137" spans="1:6" x14ac:dyDescent="0.2">
      <c r="A137" s="51" t="s">
        <v>842</v>
      </c>
      <c r="C137" s="10">
        <v>24</v>
      </c>
    </row>
    <row r="138" spans="1:6" x14ac:dyDescent="0.2">
      <c r="A138" s="51" t="s">
        <v>843</v>
      </c>
      <c r="C138" s="10">
        <v>75</v>
      </c>
      <c r="F138" s="60"/>
    </row>
    <row r="139" spans="1:6" x14ac:dyDescent="0.2">
      <c r="A139" s="51" t="s">
        <v>885</v>
      </c>
      <c r="C139" s="12">
        <f>C137/C138</f>
        <v>0.32</v>
      </c>
      <c r="F139" s="60"/>
    </row>
    <row r="140" spans="1:6" x14ac:dyDescent="0.2">
      <c r="A140" s="51"/>
      <c r="C140" s="12"/>
      <c r="F140" s="60"/>
    </row>
    <row r="141" spans="1:6" x14ac:dyDescent="0.2">
      <c r="A141" s="54" t="s">
        <v>844</v>
      </c>
      <c r="F141" s="60"/>
    </row>
    <row r="142" spans="1:6" x14ac:dyDescent="0.2">
      <c r="A142" s="53" t="s">
        <v>919</v>
      </c>
      <c r="B142" s="53"/>
      <c r="C142" s="53"/>
      <c r="D142" s="53"/>
      <c r="E142" s="53"/>
      <c r="F142" s="66"/>
    </row>
    <row r="143" spans="1:6" x14ac:dyDescent="0.2">
      <c r="A143" s="64" t="s">
        <v>883</v>
      </c>
      <c r="B143" s="65">
        <v>0.95</v>
      </c>
      <c r="F143" s="60"/>
    </row>
    <row r="144" spans="1:6" x14ac:dyDescent="0.2">
      <c r="A144" s="62"/>
      <c r="B144" s="63"/>
      <c r="F144" s="60"/>
    </row>
    <row r="145" spans="1:14" x14ac:dyDescent="0.2">
      <c r="A145" s="10" t="s">
        <v>884</v>
      </c>
    </row>
    <row r="146" spans="1:14" x14ac:dyDescent="0.2">
      <c r="A146" s="10" t="s">
        <v>920</v>
      </c>
    </row>
    <row r="147" spans="1:14" x14ac:dyDescent="0.2">
      <c r="A147" s="10" t="s">
        <v>921</v>
      </c>
    </row>
    <row r="149" spans="1:14" x14ac:dyDescent="0.25">
      <c r="C149" s="15">
        <v>1.7139</v>
      </c>
    </row>
    <row r="151" spans="1:14" x14ac:dyDescent="0.2">
      <c r="A151" s="51" t="s">
        <v>911</v>
      </c>
      <c r="B151" s="10">
        <f>C137/C138</f>
        <v>0.32</v>
      </c>
    </row>
    <row r="152" spans="1:14" x14ac:dyDescent="0.2">
      <c r="A152" s="51" t="s">
        <v>845</v>
      </c>
      <c r="B152" s="61">
        <v>0.4</v>
      </c>
    </row>
    <row r="153" spans="1:14" x14ac:dyDescent="0.2">
      <c r="A153" s="51"/>
      <c r="K153" s="51"/>
      <c r="N153" s="59"/>
    </row>
    <row r="154" spans="1:14" x14ac:dyDescent="0.2">
      <c r="A154" s="51"/>
      <c r="D154" s="12">
        <f>(B152-B151)/SQRT((B151*(1-B151))/C137)</f>
        <v>0.84016805041680609</v>
      </c>
    </row>
    <row r="155" spans="1:14" x14ac:dyDescent="0.2">
      <c r="A155" s="51"/>
      <c r="K155" s="51"/>
    </row>
    <row r="156" spans="1:14" x14ac:dyDescent="0.2">
      <c r="A156" s="51"/>
    </row>
    <row r="157" spans="1:14" x14ac:dyDescent="0.2">
      <c r="A157" s="51" t="s">
        <v>910</v>
      </c>
    </row>
    <row r="158" spans="1:14" x14ac:dyDescent="0.2">
      <c r="A158" s="51" t="s">
        <v>917</v>
      </c>
    </row>
    <row r="159" spans="1:14" x14ac:dyDescent="0.2">
      <c r="A159" s="51" t="s">
        <v>912</v>
      </c>
    </row>
    <row r="161" spans="1:6" x14ac:dyDescent="0.2">
      <c r="A161" s="10" t="s">
        <v>826</v>
      </c>
    </row>
    <row r="164" spans="1:6" x14ac:dyDescent="0.2">
      <c r="C164" s="58">
        <f>D11/SQRT(24)</f>
        <v>1.1189491591989662</v>
      </c>
    </row>
    <row r="170" spans="1:6" x14ac:dyDescent="0.2">
      <c r="A170" s="44">
        <f>M5-C149*C164/SQRT(C137)</f>
        <v>4.6152041243961106</v>
      </c>
      <c r="D170" s="44">
        <f>M5+C149*C164/SQRT(C137)</f>
        <v>5.398129208937223</v>
      </c>
    </row>
    <row r="172" spans="1:6" x14ac:dyDescent="0.2">
      <c r="A172" s="51"/>
    </row>
    <row r="173" spans="1:6" x14ac:dyDescent="0.2">
      <c r="A173" s="14" t="s">
        <v>828</v>
      </c>
      <c r="D173" s="27"/>
    </row>
    <row r="174" spans="1:6" ht="31.5" x14ac:dyDescent="0.2">
      <c r="B174" s="45" t="s">
        <v>829</v>
      </c>
      <c r="C174" s="48" t="s">
        <v>830</v>
      </c>
      <c r="D174" s="45" t="s">
        <v>834</v>
      </c>
      <c r="E174" s="45" t="s">
        <v>832</v>
      </c>
      <c r="F174" s="48" t="s">
        <v>833</v>
      </c>
    </row>
    <row r="175" spans="1:6" x14ac:dyDescent="0.2">
      <c r="B175" s="47">
        <v>5.0066666666666668</v>
      </c>
      <c r="C175" s="47">
        <v>0.12895238095238096</v>
      </c>
      <c r="D175" s="46">
        <f>B175*C175</f>
        <v>0.64562158730158736</v>
      </c>
      <c r="E175" s="47">
        <f>B175*B175</f>
        <v>25.066711111111111</v>
      </c>
      <c r="F175" s="47">
        <f>C175*C175</f>
        <v>1.6628716553287983E-2</v>
      </c>
    </row>
    <row r="176" spans="1:6" x14ac:dyDescent="0.2">
      <c r="B176" s="47">
        <v>15.245283018867925</v>
      </c>
      <c r="C176" s="47">
        <v>0.1307277628032345</v>
      </c>
      <c r="D176" s="46">
        <f t="shared" ref="D176:D179" si="1">B176*C176</f>
        <v>1.9929817423587448</v>
      </c>
      <c r="E176" s="47">
        <f t="shared" ref="E176:E179" si="2">B176*B176</f>
        <v>232.4186543253827</v>
      </c>
      <c r="F176" s="47">
        <f t="shared" ref="F176:F179" si="3">C176*C176</f>
        <v>1.7089747967538742E-2</v>
      </c>
    </row>
    <row r="177" spans="1:6" x14ac:dyDescent="0.2">
      <c r="B177" s="47">
        <v>17.136363636363637</v>
      </c>
      <c r="C177" s="47">
        <v>0.14545454545454545</v>
      </c>
      <c r="D177" s="46">
        <f t="shared" si="1"/>
        <v>2.4925619834710742</v>
      </c>
      <c r="E177" s="47">
        <f t="shared" si="2"/>
        <v>293.65495867768595</v>
      </c>
      <c r="F177" s="47">
        <f t="shared" si="3"/>
        <v>2.1157024793388428E-2</v>
      </c>
    </row>
    <row r="178" spans="1:6" x14ac:dyDescent="0.2">
      <c r="B178" s="47">
        <v>13.533333333333333</v>
      </c>
      <c r="C178" s="47">
        <v>0.11666666666666667</v>
      </c>
      <c r="D178" s="46">
        <f t="shared" si="1"/>
        <v>1.578888888888889</v>
      </c>
      <c r="E178" s="47">
        <f t="shared" si="2"/>
        <v>183.15111111111111</v>
      </c>
      <c r="F178" s="47">
        <f t="shared" si="3"/>
        <v>1.3611111111111112E-2</v>
      </c>
    </row>
    <row r="179" spans="1:6" x14ac:dyDescent="0.2">
      <c r="B179" s="49">
        <v>21.689189189189189</v>
      </c>
      <c r="C179" s="49">
        <v>0.15482625482625484</v>
      </c>
      <c r="D179" s="50">
        <f t="shared" si="1"/>
        <v>3.3580559323802572</v>
      </c>
      <c r="E179" s="49">
        <f t="shared" si="2"/>
        <v>470.42092768444121</v>
      </c>
      <c r="F179" s="49">
        <f t="shared" si="3"/>
        <v>2.3971169183524401E-2</v>
      </c>
    </row>
    <row r="180" spans="1:6" x14ac:dyDescent="0.2">
      <c r="A180" s="45" t="s">
        <v>835</v>
      </c>
      <c r="B180" s="47">
        <f>AVERAGE(B175:B179)</f>
        <v>14.522167168884149</v>
      </c>
      <c r="C180" s="47">
        <f t="shared" ref="C180:F180" si="4">AVERAGE(C175:C179)</f>
        <v>0.13532552214061649</v>
      </c>
      <c r="D180" s="47">
        <f t="shared" si="4"/>
        <v>2.0136220268801104</v>
      </c>
      <c r="E180" s="47">
        <f t="shared" si="4"/>
        <v>240.94247258194642</v>
      </c>
      <c r="F180" s="47">
        <f t="shared" si="4"/>
        <v>1.8491553921770133E-2</v>
      </c>
    </row>
    <row r="181" spans="1:6" x14ac:dyDescent="0.2">
      <c r="A181" s="24"/>
      <c r="B181" s="17"/>
      <c r="C181" s="17"/>
      <c r="D181" s="17"/>
      <c r="E181" s="17"/>
      <c r="F181" s="17"/>
    </row>
    <row r="183" spans="1:6" x14ac:dyDescent="0.2">
      <c r="A183" s="10" t="s">
        <v>836</v>
      </c>
      <c r="F183" s="12">
        <f>(D180-B180*C180)/(SQRT(E180-B180*B180)*SQRT(F180-C180*C180))</f>
        <v>0.66078543510969745</v>
      </c>
    </row>
    <row r="186" spans="1:6" x14ac:dyDescent="0.2">
      <c r="A186" s="10" t="s">
        <v>882</v>
      </c>
      <c r="C186" s="12">
        <f>CORREL(B175:B179,C175:C179)</f>
        <v>0.66078543510969379</v>
      </c>
    </row>
    <row r="188" spans="1:6" x14ac:dyDescent="0.2">
      <c r="A188" s="10" t="s">
        <v>837</v>
      </c>
    </row>
    <row r="193" spans="1:10" x14ac:dyDescent="0.2">
      <c r="A193" s="10" t="s">
        <v>838</v>
      </c>
      <c r="B193" s="10" t="s">
        <v>839</v>
      </c>
    </row>
    <row r="194" spans="1:10" x14ac:dyDescent="0.2">
      <c r="A194" s="10" t="s">
        <v>831</v>
      </c>
      <c r="B194" s="10" t="s">
        <v>840</v>
      </c>
    </row>
    <row r="195" spans="1:10" x14ac:dyDescent="0.2">
      <c r="A195" s="10" t="s">
        <v>890</v>
      </c>
      <c r="E195" s="11"/>
    </row>
    <row r="196" spans="1:10" x14ac:dyDescent="0.2">
      <c r="E196" s="11"/>
      <c r="F196" s="10" t="s">
        <v>913</v>
      </c>
    </row>
    <row r="197" spans="1:10" x14ac:dyDescent="0.2">
      <c r="E197" s="11"/>
      <c r="G197" s="10" t="s">
        <v>871</v>
      </c>
    </row>
    <row r="198" spans="1:10" x14ac:dyDescent="0.25">
      <c r="B198" s="15" t="s">
        <v>846</v>
      </c>
      <c r="C198" s="15"/>
      <c r="D198" s="15"/>
      <c r="E198" s="15"/>
      <c r="F198" s="15" t="s">
        <v>914</v>
      </c>
      <c r="G198" s="15"/>
      <c r="H198" s="15"/>
      <c r="I198" s="15"/>
      <c r="J198" s="15"/>
    </row>
    <row r="199" spans="1:10" ht="16.5" thickBot="1" x14ac:dyDescent="0.3">
      <c r="B199" s="15"/>
      <c r="C199" s="15"/>
      <c r="D199" s="15"/>
      <c r="E199" s="15"/>
      <c r="F199" s="15"/>
      <c r="G199" s="15" t="s">
        <v>893</v>
      </c>
      <c r="H199" s="15"/>
      <c r="I199" s="15"/>
      <c r="J199" s="15"/>
    </row>
    <row r="200" spans="1:10" x14ac:dyDescent="0.25">
      <c r="B200" s="67" t="s">
        <v>847</v>
      </c>
      <c r="C200" s="67"/>
      <c r="D200" s="15"/>
      <c r="E200" s="15"/>
      <c r="F200" s="15"/>
      <c r="G200" s="15" t="s">
        <v>894</v>
      </c>
      <c r="H200" s="15"/>
      <c r="I200" s="15"/>
      <c r="J200" s="15"/>
    </row>
    <row r="201" spans="1:10" x14ac:dyDescent="0.25">
      <c r="B201" s="68" t="s">
        <v>848</v>
      </c>
      <c r="C201" s="68">
        <v>0.66078543510969368</v>
      </c>
      <c r="D201" s="15"/>
      <c r="E201" s="15"/>
      <c r="F201" s="15"/>
      <c r="G201" s="15" t="s">
        <v>895</v>
      </c>
      <c r="H201" s="15"/>
      <c r="I201" s="15"/>
      <c r="J201" s="15"/>
    </row>
    <row r="202" spans="1:10" x14ac:dyDescent="0.25">
      <c r="B202" s="68" t="s">
        <v>849</v>
      </c>
      <c r="C202" s="69">
        <v>0.43663739125310713</v>
      </c>
      <c r="D202" s="15"/>
      <c r="E202" s="15"/>
      <c r="F202" s="15" t="s">
        <v>896</v>
      </c>
      <c r="H202" s="15"/>
      <c r="I202" s="15"/>
      <c r="J202" s="15"/>
    </row>
    <row r="203" spans="1:10" x14ac:dyDescent="0.25">
      <c r="B203" s="68" t="s">
        <v>850</v>
      </c>
      <c r="C203" s="68">
        <v>0.24884985500414283</v>
      </c>
      <c r="D203" s="15"/>
      <c r="E203" s="15"/>
      <c r="F203" s="70" t="s">
        <v>849</v>
      </c>
      <c r="G203" s="15" t="s">
        <v>891</v>
      </c>
      <c r="H203" s="15"/>
      <c r="I203" s="15"/>
      <c r="J203" s="15"/>
    </row>
    <row r="204" spans="1:10" x14ac:dyDescent="0.25">
      <c r="B204" s="68" t="s">
        <v>851</v>
      </c>
      <c r="C204" s="68">
        <v>1.2948122487969591E-2</v>
      </c>
      <c r="D204" s="15"/>
      <c r="E204" s="15"/>
      <c r="F204" s="15"/>
      <c r="G204" s="15" t="s">
        <v>870</v>
      </c>
      <c r="H204" s="15"/>
      <c r="I204" s="15"/>
      <c r="J204" s="15"/>
    </row>
    <row r="205" spans="1:10" ht="16.5" thickBot="1" x14ac:dyDescent="0.3">
      <c r="B205" s="71" t="s">
        <v>852</v>
      </c>
      <c r="C205" s="71">
        <v>5</v>
      </c>
      <c r="D205" s="15"/>
      <c r="E205" s="15"/>
      <c r="F205" s="15" t="s">
        <v>897</v>
      </c>
      <c r="H205" s="15"/>
      <c r="I205" s="15"/>
      <c r="J205" s="15"/>
    </row>
    <row r="206" spans="1:10" x14ac:dyDescent="0.25">
      <c r="B206" s="15"/>
      <c r="C206" s="15"/>
      <c r="D206" s="15"/>
      <c r="E206" s="15"/>
      <c r="F206" s="15"/>
      <c r="G206" s="15" t="s">
        <v>886</v>
      </c>
      <c r="H206" s="15"/>
      <c r="I206" s="15"/>
      <c r="J206" s="15"/>
    </row>
    <row r="207" spans="1:10" x14ac:dyDescent="0.25">
      <c r="G207" s="15" t="s">
        <v>892</v>
      </c>
    </row>
    <row r="209" spans="2:10" ht="16.5" thickBot="1" x14ac:dyDescent="0.3">
      <c r="B209" s="15" t="s">
        <v>853</v>
      </c>
      <c r="C209" s="15"/>
      <c r="D209" s="15"/>
      <c r="E209" s="15"/>
      <c r="F209" s="15"/>
      <c r="G209" s="15"/>
      <c r="H209" s="15"/>
      <c r="I209" s="15"/>
      <c r="J209" s="15"/>
    </row>
    <row r="210" spans="2:10" x14ac:dyDescent="0.25">
      <c r="B210" s="72"/>
      <c r="C210" s="72" t="s">
        <v>858</v>
      </c>
      <c r="D210" s="72" t="s">
        <v>859</v>
      </c>
      <c r="E210" s="72" t="s">
        <v>860</v>
      </c>
      <c r="F210" s="72" t="s">
        <v>861</v>
      </c>
      <c r="G210" s="72" t="s">
        <v>862</v>
      </c>
      <c r="H210" s="15"/>
      <c r="I210" s="15"/>
      <c r="J210" s="15"/>
    </row>
    <row r="211" spans="2:10" x14ac:dyDescent="0.25">
      <c r="B211" s="68" t="s">
        <v>854</v>
      </c>
      <c r="C211" s="68">
        <v>1</v>
      </c>
      <c r="D211" s="68">
        <v>3.8982326780786331E-4</v>
      </c>
      <c r="E211" s="68">
        <v>3.8982326780786331E-4</v>
      </c>
      <c r="F211" s="68">
        <v>2.3251670476906603</v>
      </c>
      <c r="G211" s="68">
        <v>0.22470301608144724</v>
      </c>
      <c r="H211" s="15"/>
      <c r="I211" s="15"/>
      <c r="J211" s="15"/>
    </row>
    <row r="212" spans="2:10" x14ac:dyDescent="0.25">
      <c r="B212" s="68" t="s">
        <v>855</v>
      </c>
      <c r="C212" s="68">
        <v>3</v>
      </c>
      <c r="D212" s="68">
        <v>5.0296162789039149E-4</v>
      </c>
      <c r="E212" s="68">
        <v>1.6765387596346382E-4</v>
      </c>
      <c r="F212" s="68"/>
      <c r="G212" s="68"/>
      <c r="H212" s="15"/>
      <c r="I212" s="15"/>
      <c r="J212" s="15"/>
    </row>
    <row r="213" spans="2:10" ht="16.5" thickBot="1" x14ac:dyDescent="0.3">
      <c r="B213" s="71" t="s">
        <v>856</v>
      </c>
      <c r="C213" s="71">
        <v>4</v>
      </c>
      <c r="D213" s="71">
        <v>8.9278489569825481E-4</v>
      </c>
      <c r="E213" s="71"/>
      <c r="F213" s="71"/>
      <c r="G213" s="71"/>
      <c r="H213" s="15"/>
      <c r="I213" s="15"/>
      <c r="J213" s="15"/>
    </row>
    <row r="214" spans="2:10" ht="16.5" thickBot="1" x14ac:dyDescent="0.3">
      <c r="B214" s="15"/>
      <c r="C214" s="15"/>
      <c r="D214" s="15"/>
      <c r="E214" s="15"/>
      <c r="F214" s="15"/>
      <c r="G214" s="15"/>
      <c r="H214" s="15"/>
      <c r="I214" s="15"/>
      <c r="J214" s="15"/>
    </row>
    <row r="215" spans="2:10" x14ac:dyDescent="0.25">
      <c r="B215" s="72"/>
      <c r="C215" s="72" t="s">
        <v>863</v>
      </c>
      <c r="D215" s="72" t="s">
        <v>851</v>
      </c>
      <c r="E215" s="72" t="s">
        <v>864</v>
      </c>
      <c r="F215" s="73" t="s">
        <v>865</v>
      </c>
      <c r="G215" s="72" t="s">
        <v>866</v>
      </c>
      <c r="H215" s="72" t="s">
        <v>867</v>
      </c>
      <c r="I215" s="72" t="s">
        <v>868</v>
      </c>
      <c r="J215" s="72" t="s">
        <v>869</v>
      </c>
    </row>
    <row r="216" spans="2:10" x14ac:dyDescent="0.25">
      <c r="B216" s="68" t="s">
        <v>857</v>
      </c>
      <c r="C216" s="69">
        <v>0.11193368490926506</v>
      </c>
      <c r="D216" s="68">
        <v>1.6396928512538791E-2</v>
      </c>
      <c r="E216" s="68">
        <v>6.8265031968437846</v>
      </c>
      <c r="F216" s="69">
        <v>6.4313727362363335E-3</v>
      </c>
      <c r="G216" s="68">
        <v>5.9751340346534877E-2</v>
      </c>
      <c r="H216" s="68">
        <v>0.16411602947199525</v>
      </c>
      <c r="I216" s="68">
        <v>5.9751340346534877E-2</v>
      </c>
      <c r="J216" s="68">
        <v>0.16411602947199525</v>
      </c>
    </row>
    <row r="217" spans="2:10" ht="16.5" thickBot="1" x14ac:dyDescent="0.3">
      <c r="B217" s="71" t="s">
        <v>829</v>
      </c>
      <c r="C217" s="74">
        <v>1.6107676601789735E-3</v>
      </c>
      <c r="D217" s="71">
        <v>1.0563450992831333E-3</v>
      </c>
      <c r="E217" s="71">
        <v>1.5248498443094851</v>
      </c>
      <c r="F217" s="71">
        <v>0.22470301608144724</v>
      </c>
      <c r="G217" s="71">
        <v>-1.7509938981391869E-3</v>
      </c>
      <c r="H217" s="71">
        <v>4.9725292184971334E-3</v>
      </c>
      <c r="I217" s="71">
        <v>-1.7509938981391869E-3</v>
      </c>
      <c r="J217" s="71">
        <v>4.9725292184971334E-3</v>
      </c>
    </row>
    <row r="218" spans="2:10" x14ac:dyDescent="0.25">
      <c r="B218" s="15"/>
      <c r="C218" s="15"/>
      <c r="D218" s="15"/>
      <c r="E218" s="15"/>
      <c r="F218" s="15"/>
      <c r="G218" s="15"/>
      <c r="H218" s="15"/>
      <c r="I218" s="15"/>
      <c r="J218" s="15"/>
    </row>
    <row r="220" spans="2:10" x14ac:dyDescent="0.2">
      <c r="B220" s="10" t="s">
        <v>889</v>
      </c>
    </row>
  </sheetData>
  <mergeCells count="9">
    <mergeCell ref="M12:O12"/>
    <mergeCell ref="M3:O3"/>
    <mergeCell ref="M58:O58"/>
    <mergeCell ref="M67:O67"/>
    <mergeCell ref="M50:O50"/>
    <mergeCell ref="M42:O42"/>
    <mergeCell ref="M34:O34"/>
    <mergeCell ref="M18:O18"/>
    <mergeCell ref="M26:O2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Dữ liệu gốc</vt:lpstr>
      <vt:lpstr>Chọn lọc và làm sạch</vt:lpstr>
      <vt:lpstr>Thống kê dữ liệu</vt:lpstr>
      <vt:lpstr>Assignment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luu</cp:lastModifiedBy>
  <dcterms:created xsi:type="dcterms:W3CDTF">2024-01-26T00:32:18Z</dcterms:created>
  <dcterms:modified xsi:type="dcterms:W3CDTF">2024-02-26T16:22:27Z</dcterms:modified>
</cp:coreProperties>
</file>