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D07FEFD-6B07-492D-8018-308474643465}" xr6:coauthVersionLast="47" xr6:coauthVersionMax="47" xr10:uidLastSave="{00000000-0000-0000-0000-000000000000}"/>
  <bookViews>
    <workbookView xWindow="-110" yWindow="-110" windowWidth="19420" windowHeight="10420" activeTab="3" xr2:uid="{93565E6D-6FC3-4F88-A872-7928798251BB}"/>
  </bookViews>
  <sheets>
    <sheet name="IFE MODEL" sheetId="10" r:id="rId1"/>
    <sheet name="MACRO MODEL" sheetId="8" r:id="rId2"/>
    <sheet name="for R test" sheetId="23" r:id="rId3"/>
    <sheet name="MACRO MODEL REGRESSIONN" sheetId="19" r:id="rId4"/>
    <sheet name="MIXED MODEL" sheetId="20" r:id="rId5"/>
    <sheet name="MIXED MODEL ERROR and COMPARISO" sheetId="21" r:id="rId6"/>
    <sheet name="RAW1" sheetId="6" r:id="rId7"/>
    <sheet name="RAW2" sheetId="11" r:id="rId8"/>
    <sheet name="RAW3" sheetId="12" r:id="rId9"/>
    <sheet name="RAW4" sheetId="9" r:id="rId10"/>
    <sheet name="RAW5" sheetId="17" r:id="rId11"/>
    <sheet name="RAW6" sheetId="18" r:id="rId12"/>
    <sheet name="RAW7" sheetId="14" r:id="rId13"/>
    <sheet name="RAW8" sheetId="22" r:id="rId14"/>
    <sheet name="RAW9" sheetId="16" r:id="rId15"/>
    <sheet name="RAW10" sheetId="15" r:id="rId16"/>
    <sheet name="RAW11" sheetId="4" r:id="rId17"/>
    <sheet name="RAW12" sheetId="7" r:id="rId18"/>
    <sheet name="RAW13" sheetId="5" r:id="rId19"/>
    <sheet name="RAW14" sheetId="1" r:id="rId20"/>
    <sheet name="RAW15" sheetId="2" r:id="rId21"/>
  </sheets>
  <definedNames>
    <definedName name="_xlnm._FilterDatabase" localSheetId="19" hidden="1">'RAW14'!$B$1:$B$423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5" i="8"/>
  <c r="L1" i="21"/>
  <c r="M1" i="21"/>
  <c r="N1" i="21"/>
  <c r="K1" i="21"/>
  <c r="J75" i="10"/>
  <c r="K75" i="10"/>
  <c r="I75" i="10"/>
  <c r="C25" i="22"/>
  <c r="A27" i="22"/>
  <c r="D40" i="22"/>
  <c r="G40" i="22" s="1"/>
  <c r="D41" i="22"/>
  <c r="G41" i="22" s="1"/>
  <c r="D42" i="22"/>
  <c r="G42" i="22" s="1"/>
  <c r="D43" i="22"/>
  <c r="G43" i="22" s="1"/>
  <c r="D46" i="22"/>
  <c r="G46" i="22" s="1"/>
  <c r="D47" i="22"/>
  <c r="G47" i="22" s="1"/>
  <c r="D48" i="22"/>
  <c r="G48" i="22" s="1"/>
  <c r="D49" i="22"/>
  <c r="G49" i="22" s="1"/>
  <c r="D52" i="22"/>
  <c r="G52" i="22" s="1"/>
  <c r="D53" i="22"/>
  <c r="G53" i="22" s="1"/>
  <c r="D54" i="22"/>
  <c r="G54" i="22" s="1"/>
  <c r="D55" i="22"/>
  <c r="G55" i="22" s="1"/>
  <c r="D60" i="22"/>
  <c r="G60" i="22" s="1"/>
  <c r="D61" i="22"/>
  <c r="G61" i="22" s="1"/>
  <c r="D45" i="22"/>
  <c r="G45" i="22" s="1"/>
  <c r="D50" i="22"/>
  <c r="G50" i="22" s="1"/>
  <c r="D58" i="22"/>
  <c r="G58" i="22" s="1"/>
  <c r="D59" i="22"/>
  <c r="G59" i="22" s="1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39" i="22"/>
  <c r="D44" i="22"/>
  <c r="G44" i="22" s="1"/>
  <c r="D51" i="22"/>
  <c r="G51" i="22" s="1"/>
  <c r="D56" i="22"/>
  <c r="G56" i="22" s="1"/>
  <c r="D57" i="22"/>
  <c r="G57" i="22" s="1"/>
  <c r="F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" i="22"/>
  <c r="P22" i="20"/>
  <c r="O26" i="20"/>
  <c r="O27" i="20"/>
  <c r="N27" i="20"/>
  <c r="N28" i="20"/>
  <c r="N26" i="20"/>
  <c r="E68" i="21"/>
  <c r="E69" i="21"/>
  <c r="E70" i="21"/>
  <c r="D4" i="20"/>
  <c r="E4" i="20" s="1"/>
  <c r="D3" i="20"/>
  <c r="E3" i="20" s="1"/>
  <c r="F3" i="20" s="1"/>
  <c r="O87" i="19"/>
  <c r="O86" i="19"/>
  <c r="P79" i="19"/>
  <c r="F26" i="22" l="1"/>
  <c r="D39" i="22"/>
  <c r="G39" i="22" s="1"/>
  <c r="F4" i="20"/>
  <c r="F70" i="21"/>
  <c r="G70" i="21" s="1"/>
  <c r="F68" i="21"/>
  <c r="G68" i="21" s="1"/>
  <c r="H68" i="21"/>
  <c r="H69" i="21"/>
  <c r="F69" i="21"/>
  <c r="G69" i="21" s="1"/>
  <c r="H70" i="21" l="1"/>
  <c r="E77" i="10" l="1"/>
  <c r="Q1" i="19"/>
  <c r="R1" i="19"/>
  <c r="P1" i="19"/>
  <c r="N69" i="19"/>
  <c r="O69" i="19" s="1"/>
  <c r="N70" i="19"/>
  <c r="O70" i="19" s="1"/>
  <c r="E9" i="20" s="1"/>
  <c r="E24" i="20" s="1"/>
  <c r="N68" i="19"/>
  <c r="O68" i="19" s="1"/>
  <c r="E7" i="20" s="1"/>
  <c r="E22" i="20" s="1"/>
  <c r="I22" i="20" l="1"/>
  <c r="G22" i="20"/>
  <c r="I24" i="20"/>
  <c r="G24" i="20"/>
  <c r="H24" i="20" s="1"/>
  <c r="P81" i="19"/>
  <c r="E8" i="20"/>
  <c r="E23" i="20" s="1"/>
  <c r="P80" i="19"/>
  <c r="P86" i="19" s="1"/>
  <c r="P68" i="19"/>
  <c r="Q68" i="19" s="1"/>
  <c r="R68" i="19"/>
  <c r="P82" i="19"/>
  <c r="P70" i="19"/>
  <c r="Q70" i="19" s="1"/>
  <c r="R70" i="19"/>
  <c r="R69" i="19"/>
  <c r="P69" i="19"/>
  <c r="Q69" i="19" s="1"/>
  <c r="G23" i="20" l="1"/>
  <c r="H23" i="20" s="1"/>
  <c r="I23" i="20"/>
  <c r="P87" i="19"/>
  <c r="H22" i="20"/>
  <c r="H26" i="20" s="1"/>
  <c r="O13" i="20"/>
  <c r="O67" i="19"/>
  <c r="D67" i="21" s="1"/>
  <c r="E67" i="21" s="1"/>
  <c r="O3" i="19"/>
  <c r="D3" i="21" s="1"/>
  <c r="E3" i="21" s="1"/>
  <c r="O4" i="19"/>
  <c r="D4" i="21" s="1"/>
  <c r="E4" i="21" s="1"/>
  <c r="O5" i="19"/>
  <c r="D5" i="21" s="1"/>
  <c r="E5" i="21" s="1"/>
  <c r="O6" i="19"/>
  <c r="D6" i="21" s="1"/>
  <c r="E6" i="21" s="1"/>
  <c r="O7" i="19"/>
  <c r="D7" i="21" s="1"/>
  <c r="E7" i="21" s="1"/>
  <c r="O8" i="19"/>
  <c r="D8" i="21" s="1"/>
  <c r="E8" i="21" s="1"/>
  <c r="O9" i="19"/>
  <c r="D9" i="21" s="1"/>
  <c r="E9" i="21" s="1"/>
  <c r="O10" i="19"/>
  <c r="D10" i="21" s="1"/>
  <c r="E10" i="21" s="1"/>
  <c r="O11" i="19"/>
  <c r="D11" i="21" s="1"/>
  <c r="E11" i="21" s="1"/>
  <c r="O12" i="19"/>
  <c r="D12" i="21" s="1"/>
  <c r="E12" i="21" s="1"/>
  <c r="O13" i="19"/>
  <c r="D13" i="21" s="1"/>
  <c r="E13" i="21" s="1"/>
  <c r="O14" i="19"/>
  <c r="D14" i="21" s="1"/>
  <c r="E14" i="21" s="1"/>
  <c r="O15" i="19"/>
  <c r="D15" i="21" s="1"/>
  <c r="E15" i="21" s="1"/>
  <c r="O16" i="19"/>
  <c r="D16" i="21" s="1"/>
  <c r="E16" i="21" s="1"/>
  <c r="O17" i="19"/>
  <c r="D17" i="21" s="1"/>
  <c r="E17" i="21" s="1"/>
  <c r="O18" i="19"/>
  <c r="D18" i="21" s="1"/>
  <c r="E18" i="21" s="1"/>
  <c r="O19" i="19"/>
  <c r="D19" i="21" s="1"/>
  <c r="E19" i="21" s="1"/>
  <c r="O20" i="19"/>
  <c r="D20" i="21" s="1"/>
  <c r="E20" i="21" s="1"/>
  <c r="O21" i="19"/>
  <c r="D21" i="21" s="1"/>
  <c r="E21" i="21" s="1"/>
  <c r="O22" i="19"/>
  <c r="D22" i="21" s="1"/>
  <c r="E22" i="21" s="1"/>
  <c r="O23" i="19"/>
  <c r="D23" i="21" s="1"/>
  <c r="E23" i="21" s="1"/>
  <c r="O24" i="19"/>
  <c r="D24" i="21" s="1"/>
  <c r="E24" i="21" s="1"/>
  <c r="O25" i="19"/>
  <c r="D25" i="21" s="1"/>
  <c r="E25" i="21" s="1"/>
  <c r="O26" i="19"/>
  <c r="D26" i="21" s="1"/>
  <c r="E26" i="21" s="1"/>
  <c r="O27" i="19"/>
  <c r="D27" i="21" s="1"/>
  <c r="E27" i="21" s="1"/>
  <c r="O28" i="19"/>
  <c r="D28" i="21" s="1"/>
  <c r="E28" i="21" s="1"/>
  <c r="O29" i="19"/>
  <c r="D29" i="21" s="1"/>
  <c r="E29" i="21" s="1"/>
  <c r="O30" i="19"/>
  <c r="D30" i="21" s="1"/>
  <c r="E30" i="21" s="1"/>
  <c r="O31" i="19"/>
  <c r="D31" i="21" s="1"/>
  <c r="E31" i="21" s="1"/>
  <c r="O32" i="19"/>
  <c r="D32" i="21" s="1"/>
  <c r="E32" i="21" s="1"/>
  <c r="O33" i="19"/>
  <c r="D33" i="21" s="1"/>
  <c r="E33" i="21" s="1"/>
  <c r="O34" i="19"/>
  <c r="D34" i="21" s="1"/>
  <c r="E34" i="21" s="1"/>
  <c r="O35" i="19"/>
  <c r="D35" i="21" s="1"/>
  <c r="E35" i="21" s="1"/>
  <c r="O36" i="19"/>
  <c r="D36" i="21" s="1"/>
  <c r="E36" i="21" s="1"/>
  <c r="O37" i="19"/>
  <c r="D37" i="21" s="1"/>
  <c r="E37" i="21" s="1"/>
  <c r="O38" i="19"/>
  <c r="D38" i="21" s="1"/>
  <c r="E38" i="21" s="1"/>
  <c r="O39" i="19"/>
  <c r="D39" i="21" s="1"/>
  <c r="E39" i="21" s="1"/>
  <c r="O40" i="19"/>
  <c r="D40" i="21" s="1"/>
  <c r="E40" i="21" s="1"/>
  <c r="O41" i="19"/>
  <c r="D41" i="21" s="1"/>
  <c r="E41" i="21" s="1"/>
  <c r="O42" i="19"/>
  <c r="D42" i="21" s="1"/>
  <c r="E42" i="21" s="1"/>
  <c r="O43" i="19"/>
  <c r="D43" i="21" s="1"/>
  <c r="E43" i="21" s="1"/>
  <c r="O44" i="19"/>
  <c r="D44" i="21" s="1"/>
  <c r="E44" i="21" s="1"/>
  <c r="O45" i="19"/>
  <c r="D45" i="21" s="1"/>
  <c r="E45" i="21" s="1"/>
  <c r="O46" i="19"/>
  <c r="D46" i="21" s="1"/>
  <c r="E46" i="21" s="1"/>
  <c r="O47" i="19"/>
  <c r="D47" i="21" s="1"/>
  <c r="E47" i="21" s="1"/>
  <c r="O48" i="19"/>
  <c r="D48" i="21" s="1"/>
  <c r="E48" i="21" s="1"/>
  <c r="O49" i="19"/>
  <c r="D49" i="21" s="1"/>
  <c r="E49" i="21" s="1"/>
  <c r="O50" i="19"/>
  <c r="D50" i="21" s="1"/>
  <c r="E50" i="21" s="1"/>
  <c r="O51" i="19"/>
  <c r="D51" i="21" s="1"/>
  <c r="E51" i="21" s="1"/>
  <c r="O52" i="19"/>
  <c r="D52" i="21" s="1"/>
  <c r="E52" i="21" s="1"/>
  <c r="O53" i="19"/>
  <c r="D53" i="21" s="1"/>
  <c r="E53" i="21" s="1"/>
  <c r="O54" i="19"/>
  <c r="D54" i="21" s="1"/>
  <c r="E54" i="21" s="1"/>
  <c r="O55" i="19"/>
  <c r="D55" i="21" s="1"/>
  <c r="E55" i="21" s="1"/>
  <c r="O56" i="19"/>
  <c r="D56" i="21" s="1"/>
  <c r="E56" i="21" s="1"/>
  <c r="O57" i="19"/>
  <c r="D57" i="21" s="1"/>
  <c r="E57" i="21" s="1"/>
  <c r="O58" i="19"/>
  <c r="D58" i="21" s="1"/>
  <c r="E58" i="21" s="1"/>
  <c r="O59" i="19"/>
  <c r="D59" i="21" s="1"/>
  <c r="E59" i="21" s="1"/>
  <c r="O60" i="19"/>
  <c r="D60" i="21" s="1"/>
  <c r="E60" i="21" s="1"/>
  <c r="O61" i="19"/>
  <c r="D61" i="21" s="1"/>
  <c r="E61" i="21" s="1"/>
  <c r="O62" i="19"/>
  <c r="D62" i="21" s="1"/>
  <c r="E62" i="21" s="1"/>
  <c r="O63" i="19"/>
  <c r="D63" i="21" s="1"/>
  <c r="E63" i="21" s="1"/>
  <c r="O64" i="19"/>
  <c r="D64" i="21" s="1"/>
  <c r="E64" i="21" s="1"/>
  <c r="O65" i="19"/>
  <c r="D65" i="21" s="1"/>
  <c r="E65" i="21" s="1"/>
  <c r="O66" i="19"/>
  <c r="D66" i="21" s="1"/>
  <c r="E66" i="21" s="1"/>
  <c r="O2" i="19"/>
  <c r="H4" i="10"/>
  <c r="C69" i="19"/>
  <c r="C70" i="19"/>
  <c r="C68" i="19"/>
  <c r="AG71" i="8"/>
  <c r="AG72" i="8"/>
  <c r="AG73" i="8"/>
  <c r="AC71" i="8"/>
  <c r="AC72" i="8"/>
  <c r="AC73" i="8"/>
  <c r="AE71" i="8"/>
  <c r="AE72" i="8"/>
  <c r="AE73" i="8"/>
  <c r="P71" i="8"/>
  <c r="P72" i="8"/>
  <c r="P73" i="8"/>
  <c r="AA71" i="8"/>
  <c r="AA72" i="8"/>
  <c r="AA73" i="8"/>
  <c r="R73" i="8"/>
  <c r="R72" i="8"/>
  <c r="R71" i="8"/>
  <c r="P5" i="8"/>
  <c r="T71" i="8"/>
  <c r="T72" i="8"/>
  <c r="T73" i="8"/>
  <c r="W71" i="8"/>
  <c r="W72" i="8"/>
  <c r="W73" i="8"/>
  <c r="Y71" i="8"/>
  <c r="Y72" i="8"/>
  <c r="Y73" i="8"/>
  <c r="M71" i="8"/>
  <c r="M72" i="8"/>
  <c r="M73" i="8"/>
  <c r="J72" i="8"/>
  <c r="J73" i="8"/>
  <c r="G71" i="8"/>
  <c r="G72" i="8"/>
  <c r="G73" i="8"/>
  <c r="I4" i="10" l="1"/>
  <c r="K4" i="10"/>
  <c r="P2" i="19"/>
  <c r="D2" i="21"/>
  <c r="E2" i="21" s="1"/>
  <c r="H66" i="21"/>
  <c r="F66" i="21"/>
  <c r="G66" i="21" s="1"/>
  <c r="H65" i="21"/>
  <c r="F65" i="21"/>
  <c r="G65" i="21" s="1"/>
  <c r="F64" i="21"/>
  <c r="G64" i="21" s="1"/>
  <c r="H64" i="21"/>
  <c r="H63" i="21"/>
  <c r="F63" i="21"/>
  <c r="G63" i="21" s="1"/>
  <c r="H62" i="21"/>
  <c r="F62" i="21"/>
  <c r="G62" i="21" s="1"/>
  <c r="H61" i="21"/>
  <c r="F61" i="21"/>
  <c r="G61" i="21" s="1"/>
  <c r="F60" i="21"/>
  <c r="G60" i="21" s="1"/>
  <c r="H60" i="21"/>
  <c r="H59" i="21"/>
  <c r="F59" i="21"/>
  <c r="G59" i="21" s="1"/>
  <c r="H58" i="21"/>
  <c r="F58" i="21"/>
  <c r="G58" i="21" s="1"/>
  <c r="H57" i="21"/>
  <c r="F57" i="21"/>
  <c r="G57" i="21" s="1"/>
  <c r="F56" i="21"/>
  <c r="G56" i="21" s="1"/>
  <c r="H56" i="21"/>
  <c r="H55" i="21"/>
  <c r="F55" i="21"/>
  <c r="G55" i="21" s="1"/>
  <c r="H54" i="21"/>
  <c r="F54" i="21"/>
  <c r="G54" i="21" s="1"/>
  <c r="H53" i="21"/>
  <c r="F53" i="21"/>
  <c r="G53" i="21" s="1"/>
  <c r="F52" i="21"/>
  <c r="G52" i="21" s="1"/>
  <c r="H52" i="21"/>
  <c r="F51" i="21"/>
  <c r="G51" i="21" s="1"/>
  <c r="H51" i="21"/>
  <c r="H50" i="21"/>
  <c r="F50" i="21"/>
  <c r="G50" i="21" s="1"/>
  <c r="H49" i="21"/>
  <c r="F49" i="21"/>
  <c r="G49" i="21" s="1"/>
  <c r="F48" i="21"/>
  <c r="G48" i="21" s="1"/>
  <c r="H48" i="21"/>
  <c r="H47" i="21"/>
  <c r="F47" i="21"/>
  <c r="G47" i="21" s="1"/>
  <c r="H46" i="21"/>
  <c r="F46" i="21"/>
  <c r="G46" i="21" s="1"/>
  <c r="H45" i="21"/>
  <c r="F45" i="21"/>
  <c r="G45" i="21" s="1"/>
  <c r="F44" i="21"/>
  <c r="G44" i="21" s="1"/>
  <c r="H44" i="21"/>
  <c r="H43" i="21"/>
  <c r="F43" i="21"/>
  <c r="G43" i="21" s="1"/>
  <c r="H42" i="21"/>
  <c r="F42" i="21"/>
  <c r="G42" i="21" s="1"/>
  <c r="H41" i="21"/>
  <c r="F41" i="21"/>
  <c r="G41" i="21" s="1"/>
  <c r="F40" i="21"/>
  <c r="G40" i="21" s="1"/>
  <c r="H40" i="21"/>
  <c r="H39" i="21"/>
  <c r="F39" i="21"/>
  <c r="G39" i="21" s="1"/>
  <c r="H38" i="21"/>
  <c r="F38" i="21"/>
  <c r="G38" i="21" s="1"/>
  <c r="H37" i="21"/>
  <c r="F37" i="21"/>
  <c r="G37" i="21" s="1"/>
  <c r="F36" i="21"/>
  <c r="G36" i="21" s="1"/>
  <c r="H36" i="21"/>
  <c r="H35" i="21"/>
  <c r="F35" i="21"/>
  <c r="G35" i="21" s="1"/>
  <c r="H34" i="21"/>
  <c r="F34" i="21"/>
  <c r="G34" i="21" s="1"/>
  <c r="H33" i="21"/>
  <c r="F33" i="21"/>
  <c r="G33" i="21" s="1"/>
  <c r="F32" i="21"/>
  <c r="G32" i="21" s="1"/>
  <c r="H32" i="21"/>
  <c r="H31" i="21"/>
  <c r="F31" i="21"/>
  <c r="G31" i="21" s="1"/>
  <c r="H30" i="21"/>
  <c r="F30" i="21"/>
  <c r="G30" i="21" s="1"/>
  <c r="H29" i="21"/>
  <c r="F29" i="21"/>
  <c r="G29" i="21" s="1"/>
  <c r="F28" i="21"/>
  <c r="G28" i="21" s="1"/>
  <c r="H28" i="21"/>
  <c r="H27" i="21"/>
  <c r="F27" i="21"/>
  <c r="G27" i="21" s="1"/>
  <c r="H26" i="21"/>
  <c r="F26" i="21"/>
  <c r="G26" i="21" s="1"/>
  <c r="H25" i="21"/>
  <c r="F25" i="21"/>
  <c r="G25" i="21" s="1"/>
  <c r="F24" i="21"/>
  <c r="G24" i="21" s="1"/>
  <c r="H24" i="21"/>
  <c r="H23" i="21"/>
  <c r="F23" i="21"/>
  <c r="G23" i="21" s="1"/>
  <c r="H22" i="21"/>
  <c r="F22" i="21"/>
  <c r="G22" i="21" s="1"/>
  <c r="H21" i="21"/>
  <c r="F21" i="21"/>
  <c r="G21" i="21" s="1"/>
  <c r="F20" i="21"/>
  <c r="G20" i="21" s="1"/>
  <c r="H20" i="21"/>
  <c r="H19" i="21"/>
  <c r="F19" i="21"/>
  <c r="G19" i="21" s="1"/>
  <c r="H18" i="21"/>
  <c r="F18" i="21"/>
  <c r="G18" i="21" s="1"/>
  <c r="H17" i="21"/>
  <c r="F17" i="21"/>
  <c r="G17" i="21" s="1"/>
  <c r="F16" i="21"/>
  <c r="G16" i="21" s="1"/>
  <c r="H16" i="21"/>
  <c r="H15" i="21"/>
  <c r="F15" i="21"/>
  <c r="G15" i="21" s="1"/>
  <c r="H14" i="21"/>
  <c r="F14" i="21"/>
  <c r="G14" i="21" s="1"/>
  <c r="H13" i="21"/>
  <c r="F13" i="21"/>
  <c r="G13" i="21" s="1"/>
  <c r="F12" i="21"/>
  <c r="G12" i="21" s="1"/>
  <c r="H12" i="21"/>
  <c r="H11" i="21"/>
  <c r="F11" i="21"/>
  <c r="G11" i="21" s="1"/>
  <c r="H10" i="21"/>
  <c r="F10" i="21"/>
  <c r="G10" i="21" s="1"/>
  <c r="H9" i="21"/>
  <c r="F9" i="21"/>
  <c r="G9" i="21" s="1"/>
  <c r="F8" i="21"/>
  <c r="G8" i="21" s="1"/>
  <c r="H8" i="21"/>
  <c r="H7" i="21"/>
  <c r="F7" i="21"/>
  <c r="G7" i="21" s="1"/>
  <c r="H6" i="21"/>
  <c r="F6" i="21"/>
  <c r="G6" i="21" s="1"/>
  <c r="H5" i="21"/>
  <c r="F5" i="21"/>
  <c r="G5" i="21" s="1"/>
  <c r="F4" i="21"/>
  <c r="G4" i="21" s="1"/>
  <c r="H4" i="21"/>
  <c r="H3" i="21"/>
  <c r="F3" i="21"/>
  <c r="G3" i="21" s="1"/>
  <c r="H67" i="21"/>
  <c r="F67" i="21"/>
  <c r="G67" i="21" s="1"/>
  <c r="O14" i="20"/>
  <c r="O15" i="20" s="1"/>
  <c r="R64" i="19"/>
  <c r="P64" i="19"/>
  <c r="Q64" i="19" s="1"/>
  <c r="R56" i="19"/>
  <c r="P56" i="19"/>
  <c r="Q56" i="19" s="1"/>
  <c r="R48" i="19"/>
  <c r="P48" i="19"/>
  <c r="Q48" i="19" s="1"/>
  <c r="R40" i="19"/>
  <c r="P40" i="19"/>
  <c r="Q40" i="19" s="1"/>
  <c r="R32" i="19"/>
  <c r="P32" i="19"/>
  <c r="Q32" i="19" s="1"/>
  <c r="R24" i="19"/>
  <c r="P24" i="19"/>
  <c r="Q24" i="19" s="1"/>
  <c r="R16" i="19"/>
  <c r="P16" i="19"/>
  <c r="Q16" i="19" s="1"/>
  <c r="R8" i="19"/>
  <c r="P8" i="19"/>
  <c r="Q8" i="19" s="1"/>
  <c r="P47" i="19"/>
  <c r="Q47" i="19" s="1"/>
  <c r="R47" i="19"/>
  <c r="P62" i="19"/>
  <c r="Q62" i="19" s="1"/>
  <c r="R62" i="19"/>
  <c r="P54" i="19"/>
  <c r="Q54" i="19" s="1"/>
  <c r="R54" i="19"/>
  <c r="P46" i="19"/>
  <c r="Q46" i="19" s="1"/>
  <c r="R46" i="19"/>
  <c r="P38" i="19"/>
  <c r="Q38" i="19" s="1"/>
  <c r="R38" i="19"/>
  <c r="P30" i="19"/>
  <c r="Q30" i="19" s="1"/>
  <c r="R30" i="19"/>
  <c r="P22" i="19"/>
  <c r="Q22" i="19" s="1"/>
  <c r="R22" i="19"/>
  <c r="P14" i="19"/>
  <c r="Q14" i="19" s="1"/>
  <c r="R14" i="19"/>
  <c r="P6" i="19"/>
  <c r="Q6" i="19" s="1"/>
  <c r="R6" i="19"/>
  <c r="R63" i="19"/>
  <c r="P63" i="19"/>
  <c r="Q63" i="19" s="1"/>
  <c r="P23" i="19"/>
  <c r="Q23" i="19" s="1"/>
  <c r="R23" i="19"/>
  <c r="P61" i="19"/>
  <c r="Q61" i="19" s="1"/>
  <c r="R61" i="19"/>
  <c r="P53" i="19"/>
  <c r="Q53" i="19" s="1"/>
  <c r="R53" i="19"/>
  <c r="P45" i="19"/>
  <c r="Q45" i="19" s="1"/>
  <c r="R45" i="19"/>
  <c r="P37" i="19"/>
  <c r="Q37" i="19" s="1"/>
  <c r="R37" i="19"/>
  <c r="P29" i="19"/>
  <c r="Q29" i="19" s="1"/>
  <c r="R29" i="19"/>
  <c r="P21" i="19"/>
  <c r="Q21" i="19" s="1"/>
  <c r="R21" i="19"/>
  <c r="P13" i="19"/>
  <c r="Q13" i="19" s="1"/>
  <c r="R13" i="19"/>
  <c r="P5" i="19"/>
  <c r="Q5" i="19" s="1"/>
  <c r="R5" i="19"/>
  <c r="P7" i="19"/>
  <c r="Q7" i="19" s="1"/>
  <c r="R7" i="19"/>
  <c r="P60" i="19"/>
  <c r="Q60" i="19" s="1"/>
  <c r="R60" i="19"/>
  <c r="P52" i="19"/>
  <c r="Q52" i="19" s="1"/>
  <c r="R52" i="19"/>
  <c r="P44" i="19"/>
  <c r="Q44" i="19" s="1"/>
  <c r="R44" i="19"/>
  <c r="P36" i="19"/>
  <c r="Q36" i="19" s="1"/>
  <c r="R36" i="19"/>
  <c r="P28" i="19"/>
  <c r="Q28" i="19" s="1"/>
  <c r="R28" i="19"/>
  <c r="P20" i="19"/>
  <c r="Q20" i="19" s="1"/>
  <c r="R20" i="19"/>
  <c r="P12" i="19"/>
  <c r="Q12" i="19" s="1"/>
  <c r="R12" i="19"/>
  <c r="P4" i="19"/>
  <c r="Q4" i="19" s="1"/>
  <c r="R4" i="19"/>
  <c r="P39" i="19"/>
  <c r="Q39" i="19" s="1"/>
  <c r="R39" i="19"/>
  <c r="R2" i="19"/>
  <c r="R59" i="19"/>
  <c r="P59" i="19"/>
  <c r="Q59" i="19" s="1"/>
  <c r="R51" i="19"/>
  <c r="P51" i="19"/>
  <c r="Q51" i="19" s="1"/>
  <c r="P43" i="19"/>
  <c r="Q43" i="19" s="1"/>
  <c r="R43" i="19"/>
  <c r="R35" i="19"/>
  <c r="P35" i="19"/>
  <c r="Q35" i="19" s="1"/>
  <c r="R27" i="19"/>
  <c r="P27" i="19"/>
  <c r="Q27" i="19" s="1"/>
  <c r="R19" i="19"/>
  <c r="P19" i="19"/>
  <c r="Q19" i="19" s="1"/>
  <c r="R11" i="19"/>
  <c r="P11" i="19"/>
  <c r="Q11" i="19" s="1"/>
  <c r="R3" i="19"/>
  <c r="P3" i="19"/>
  <c r="Q3" i="19" s="1"/>
  <c r="P55" i="19"/>
  <c r="Q55" i="19" s="1"/>
  <c r="R55" i="19"/>
  <c r="P31" i="19"/>
  <c r="Q31" i="19" s="1"/>
  <c r="R31" i="19"/>
  <c r="R66" i="19"/>
  <c r="P66" i="19"/>
  <c r="Q66" i="19" s="1"/>
  <c r="R58" i="19"/>
  <c r="P58" i="19"/>
  <c r="Q58" i="19" s="1"/>
  <c r="R50" i="19"/>
  <c r="P50" i="19"/>
  <c r="Q50" i="19" s="1"/>
  <c r="R42" i="19"/>
  <c r="P42" i="19"/>
  <c r="Q42" i="19" s="1"/>
  <c r="R34" i="19"/>
  <c r="P34" i="19"/>
  <c r="Q34" i="19" s="1"/>
  <c r="R26" i="19"/>
  <c r="P26" i="19"/>
  <c r="Q26" i="19" s="1"/>
  <c r="R18" i="19"/>
  <c r="P18" i="19"/>
  <c r="Q18" i="19" s="1"/>
  <c r="R10" i="19"/>
  <c r="P10" i="19"/>
  <c r="Q10" i="19" s="1"/>
  <c r="R67" i="19"/>
  <c r="P67" i="19"/>
  <c r="Q67" i="19" s="1"/>
  <c r="P15" i="19"/>
  <c r="Q15" i="19" s="1"/>
  <c r="R15" i="19"/>
  <c r="R65" i="19"/>
  <c r="P65" i="19"/>
  <c r="Q65" i="19" s="1"/>
  <c r="R57" i="19"/>
  <c r="P57" i="19"/>
  <c r="Q57" i="19" s="1"/>
  <c r="R49" i="19"/>
  <c r="P49" i="19"/>
  <c r="Q49" i="19" s="1"/>
  <c r="R41" i="19"/>
  <c r="P41" i="19"/>
  <c r="Q41" i="19" s="1"/>
  <c r="R33" i="19"/>
  <c r="P33" i="19"/>
  <c r="Q33" i="19" s="1"/>
  <c r="R25" i="19"/>
  <c r="P25" i="19"/>
  <c r="Q25" i="19" s="1"/>
  <c r="R17" i="19"/>
  <c r="P17" i="19"/>
  <c r="Q17" i="19" s="1"/>
  <c r="R9" i="19"/>
  <c r="P9" i="19"/>
  <c r="Q9" i="19" s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G70" i="10" s="1"/>
  <c r="E71" i="10"/>
  <c r="E72" i="10"/>
  <c r="T69" i="18"/>
  <c r="T68" i="18"/>
  <c r="T67" i="18"/>
  <c r="T66" i="18"/>
  <c r="T65" i="18"/>
  <c r="T64" i="18"/>
  <c r="T63" i="18"/>
  <c r="T62" i="18"/>
  <c r="T61" i="18"/>
  <c r="T60" i="18"/>
  <c r="T59" i="18"/>
  <c r="T58" i="18"/>
  <c r="T57" i="18"/>
  <c r="T56" i="18"/>
  <c r="T55" i="18"/>
  <c r="T54" i="18"/>
  <c r="T53" i="18"/>
  <c r="T52" i="18"/>
  <c r="T51" i="18"/>
  <c r="T50" i="18"/>
  <c r="T49" i="18"/>
  <c r="T48" i="18"/>
  <c r="T47" i="18"/>
  <c r="T46" i="18"/>
  <c r="T45" i="18"/>
  <c r="T44" i="18"/>
  <c r="T43" i="18"/>
  <c r="T42" i="18"/>
  <c r="T41" i="18"/>
  <c r="T40" i="18"/>
  <c r="T39" i="18"/>
  <c r="T38" i="18"/>
  <c r="T37" i="18"/>
  <c r="T36" i="18"/>
  <c r="T35" i="18"/>
  <c r="T34" i="18"/>
  <c r="T33" i="18"/>
  <c r="T32" i="18"/>
  <c r="T31" i="18"/>
  <c r="T30" i="18"/>
  <c r="T29" i="18"/>
  <c r="T28" i="18"/>
  <c r="T27" i="18"/>
  <c r="T26" i="18"/>
  <c r="T25" i="18"/>
  <c r="T24" i="18"/>
  <c r="T23" i="18"/>
  <c r="T22" i="18"/>
  <c r="T21" i="18"/>
  <c r="T20" i="18"/>
  <c r="T19" i="18"/>
  <c r="T18" i="18"/>
  <c r="T17" i="18"/>
  <c r="T16" i="18"/>
  <c r="T15" i="18"/>
  <c r="T14" i="18"/>
  <c r="T13" i="18"/>
  <c r="T12" i="18"/>
  <c r="T11" i="18"/>
  <c r="T10" i="18"/>
  <c r="T9" i="18"/>
  <c r="T8" i="18"/>
  <c r="T7" i="18"/>
  <c r="T6" i="18"/>
  <c r="T5" i="18"/>
  <c r="T4" i="18"/>
  <c r="V4" i="17"/>
  <c r="V69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F2" i="21" l="1"/>
  <c r="G2" i="21" s="1"/>
  <c r="H2" i="21"/>
  <c r="Q73" i="19"/>
  <c r="Q2" i="19"/>
  <c r="R73" i="19" s="1"/>
  <c r="Q74" i="19" s="1"/>
  <c r="Q75" i="19" s="1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J4" i="4"/>
  <c r="F74" i="21" l="1"/>
  <c r="F75" i="21" s="1"/>
  <c r="F73" i="21"/>
  <c r="F4" i="10"/>
  <c r="H70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I5" i="10"/>
  <c r="J5" i="10" s="1"/>
  <c r="I6" i="10"/>
  <c r="J6" i="10" s="1"/>
  <c r="I7" i="10"/>
  <c r="J7" i="10" s="1"/>
  <c r="I8" i="10"/>
  <c r="J8" i="10" s="1"/>
  <c r="I9" i="10"/>
  <c r="J9" i="10" s="1"/>
  <c r="I10" i="10"/>
  <c r="J10" i="10" s="1"/>
  <c r="I11" i="10"/>
  <c r="J11" i="10" s="1"/>
  <c r="I12" i="10"/>
  <c r="J12" i="10" s="1"/>
  <c r="I13" i="10"/>
  <c r="J13" i="10" s="1"/>
  <c r="I14" i="10"/>
  <c r="J14" i="10" s="1"/>
  <c r="I15" i="10"/>
  <c r="J15" i="10" s="1"/>
  <c r="I16" i="10"/>
  <c r="J16" i="10" s="1"/>
  <c r="I17" i="10"/>
  <c r="J17" i="10" s="1"/>
  <c r="I18" i="10"/>
  <c r="J18" i="10" s="1"/>
  <c r="I19" i="10"/>
  <c r="J19" i="10" s="1"/>
  <c r="I20" i="10"/>
  <c r="J20" i="10" s="1"/>
  <c r="I21" i="10"/>
  <c r="J21" i="10" s="1"/>
  <c r="I22" i="10"/>
  <c r="J22" i="10" s="1"/>
  <c r="I23" i="10"/>
  <c r="J23" i="10" s="1"/>
  <c r="I24" i="10"/>
  <c r="J24" i="10" s="1"/>
  <c r="I25" i="10"/>
  <c r="J25" i="10" s="1"/>
  <c r="I26" i="10"/>
  <c r="J26" i="10" s="1"/>
  <c r="I27" i="10"/>
  <c r="J27" i="10" s="1"/>
  <c r="I28" i="10"/>
  <c r="J28" i="10" s="1"/>
  <c r="I29" i="10"/>
  <c r="J29" i="10" s="1"/>
  <c r="I30" i="10"/>
  <c r="J30" i="10" s="1"/>
  <c r="I31" i="10"/>
  <c r="J31" i="10" s="1"/>
  <c r="I32" i="10"/>
  <c r="J32" i="10" s="1"/>
  <c r="I33" i="10"/>
  <c r="J33" i="10" s="1"/>
  <c r="I34" i="10"/>
  <c r="J34" i="10" s="1"/>
  <c r="I35" i="10"/>
  <c r="J35" i="10" s="1"/>
  <c r="I36" i="10"/>
  <c r="J36" i="10" s="1"/>
  <c r="I37" i="10"/>
  <c r="J37" i="10" s="1"/>
  <c r="I38" i="10"/>
  <c r="J38" i="10" s="1"/>
  <c r="I39" i="10"/>
  <c r="J39" i="10" s="1"/>
  <c r="I40" i="10"/>
  <c r="J40" i="10" s="1"/>
  <c r="I41" i="10"/>
  <c r="J41" i="10" s="1"/>
  <c r="I42" i="10"/>
  <c r="J42" i="10" s="1"/>
  <c r="I43" i="10"/>
  <c r="J43" i="10" s="1"/>
  <c r="I44" i="10"/>
  <c r="J44" i="10" s="1"/>
  <c r="I45" i="10"/>
  <c r="J45" i="10" s="1"/>
  <c r="I46" i="10"/>
  <c r="J46" i="10" s="1"/>
  <c r="I47" i="10"/>
  <c r="J47" i="10" s="1"/>
  <c r="I48" i="10"/>
  <c r="J48" i="10" s="1"/>
  <c r="I49" i="10"/>
  <c r="J49" i="10" s="1"/>
  <c r="I50" i="10"/>
  <c r="J50" i="10" s="1"/>
  <c r="I51" i="10"/>
  <c r="J51" i="10" s="1"/>
  <c r="I52" i="10"/>
  <c r="J52" i="10" s="1"/>
  <c r="I53" i="10"/>
  <c r="J53" i="10" s="1"/>
  <c r="I54" i="10"/>
  <c r="J54" i="10" s="1"/>
  <c r="I55" i="10"/>
  <c r="J55" i="10" s="1"/>
  <c r="I56" i="10"/>
  <c r="J56" i="10" s="1"/>
  <c r="I57" i="10"/>
  <c r="J57" i="10" s="1"/>
  <c r="I58" i="10"/>
  <c r="J58" i="10" s="1"/>
  <c r="I59" i="10"/>
  <c r="J59" i="10" s="1"/>
  <c r="I60" i="10"/>
  <c r="J60" i="10" s="1"/>
  <c r="I61" i="10"/>
  <c r="J61" i="10" s="1"/>
  <c r="I62" i="10"/>
  <c r="J62" i="10" s="1"/>
  <c r="I63" i="10"/>
  <c r="J63" i="10" s="1"/>
  <c r="I64" i="10"/>
  <c r="J64" i="10" s="1"/>
  <c r="I65" i="10"/>
  <c r="J65" i="10" s="1"/>
  <c r="I66" i="10"/>
  <c r="J66" i="10" s="1"/>
  <c r="I67" i="10"/>
  <c r="J67" i="10" s="1"/>
  <c r="I68" i="10"/>
  <c r="J68" i="10" s="1"/>
  <c r="I69" i="10"/>
  <c r="J69" i="10" s="1"/>
  <c r="I80" i="10" l="1"/>
  <c r="H76" i="10"/>
  <c r="I70" i="10"/>
  <c r="J4" i="10"/>
  <c r="P88" i="10" l="1"/>
  <c r="I81" i="10" s="1"/>
  <c r="I82" i="10" s="1"/>
  <c r="D7" i="20"/>
  <c r="T27" i="8"/>
  <c r="T28" i="8"/>
  <c r="E30" i="20" l="1"/>
  <c r="F7" i="20"/>
  <c r="AE70" i="11"/>
  <c r="AC70" i="11"/>
  <c r="AA70" i="11"/>
  <c r="Y70" i="11"/>
  <c r="W70" i="11"/>
  <c r="U70" i="11"/>
  <c r="S70" i="11"/>
  <c r="Q70" i="11"/>
  <c r="O70" i="11"/>
  <c r="L70" i="11"/>
  <c r="H70" i="11"/>
  <c r="G70" i="11"/>
  <c r="F70" i="11"/>
  <c r="B70" i="11"/>
  <c r="AE69" i="11"/>
  <c r="AC69" i="11"/>
  <c r="AA69" i="11"/>
  <c r="Y69" i="11"/>
  <c r="W69" i="11"/>
  <c r="U69" i="11"/>
  <c r="S69" i="11"/>
  <c r="Q69" i="11"/>
  <c r="O69" i="11"/>
  <c r="L69" i="11"/>
  <c r="H69" i="11"/>
  <c r="G69" i="11"/>
  <c r="F69" i="11"/>
  <c r="B69" i="11"/>
  <c r="AE68" i="11"/>
  <c r="AC68" i="11"/>
  <c r="AA68" i="11"/>
  <c r="Y68" i="11"/>
  <c r="W68" i="11"/>
  <c r="U68" i="11"/>
  <c r="S68" i="11"/>
  <c r="Q68" i="11"/>
  <c r="O68" i="11"/>
  <c r="L68" i="11"/>
  <c r="H68" i="11"/>
  <c r="G68" i="11"/>
  <c r="F68" i="11"/>
  <c r="B68" i="11"/>
  <c r="AE67" i="11"/>
  <c r="AC67" i="11"/>
  <c r="AA67" i="11"/>
  <c r="Y67" i="11"/>
  <c r="W67" i="11"/>
  <c r="U67" i="11"/>
  <c r="S67" i="11"/>
  <c r="Q67" i="11"/>
  <c r="O67" i="11"/>
  <c r="L67" i="11"/>
  <c r="H67" i="11"/>
  <c r="G67" i="11"/>
  <c r="F67" i="11"/>
  <c r="B67" i="11"/>
  <c r="AE66" i="11"/>
  <c r="AC66" i="11"/>
  <c r="AA66" i="11"/>
  <c r="Y66" i="11"/>
  <c r="W66" i="11"/>
  <c r="U66" i="11"/>
  <c r="S66" i="11"/>
  <c r="Q66" i="11"/>
  <c r="O66" i="11"/>
  <c r="L66" i="11"/>
  <c r="H66" i="11"/>
  <c r="G66" i="11"/>
  <c r="F66" i="11"/>
  <c r="B66" i="11"/>
  <c r="AE65" i="11"/>
  <c r="AC65" i="11"/>
  <c r="AA65" i="11"/>
  <c r="Y65" i="11"/>
  <c r="W65" i="11"/>
  <c r="U65" i="11"/>
  <c r="S65" i="11"/>
  <c r="Q65" i="11"/>
  <c r="O65" i="11"/>
  <c r="L65" i="11"/>
  <c r="H65" i="11"/>
  <c r="G65" i="11"/>
  <c r="F65" i="11"/>
  <c r="B65" i="11"/>
  <c r="AE64" i="11"/>
  <c r="AC64" i="11"/>
  <c r="AA64" i="11"/>
  <c r="Y64" i="11"/>
  <c r="W64" i="11"/>
  <c r="U64" i="11"/>
  <c r="S64" i="11"/>
  <c r="Q64" i="11"/>
  <c r="O64" i="11"/>
  <c r="L64" i="11"/>
  <c r="H64" i="11"/>
  <c r="G64" i="11"/>
  <c r="F64" i="11"/>
  <c r="B64" i="11"/>
  <c r="AE63" i="11"/>
  <c r="AC63" i="11"/>
  <c r="AA63" i="11"/>
  <c r="Y63" i="11"/>
  <c r="W63" i="11"/>
  <c r="U63" i="11"/>
  <c r="S63" i="11"/>
  <c r="Q63" i="11"/>
  <c r="O63" i="11"/>
  <c r="L63" i="11"/>
  <c r="H63" i="11"/>
  <c r="G63" i="11"/>
  <c r="F63" i="11"/>
  <c r="B63" i="11"/>
  <c r="AE62" i="11"/>
  <c r="AC62" i="11"/>
  <c r="AA62" i="11"/>
  <c r="Y62" i="11"/>
  <c r="W62" i="11"/>
  <c r="U62" i="11"/>
  <c r="S62" i="11"/>
  <c r="Q62" i="11"/>
  <c r="O62" i="11"/>
  <c r="L62" i="11"/>
  <c r="H62" i="11"/>
  <c r="G62" i="11"/>
  <c r="F62" i="11"/>
  <c r="B62" i="11"/>
  <c r="AE61" i="11"/>
  <c r="AC61" i="11"/>
  <c r="AA61" i="11"/>
  <c r="Y61" i="11"/>
  <c r="W61" i="11"/>
  <c r="U61" i="11"/>
  <c r="S61" i="11"/>
  <c r="Q61" i="11"/>
  <c r="O61" i="11"/>
  <c r="L61" i="11"/>
  <c r="H61" i="11"/>
  <c r="G61" i="11"/>
  <c r="F61" i="11"/>
  <c r="B61" i="11"/>
  <c r="AE60" i="11"/>
  <c r="AC60" i="11"/>
  <c r="AA60" i="11"/>
  <c r="Y60" i="11"/>
  <c r="W60" i="11"/>
  <c r="U60" i="11"/>
  <c r="S60" i="11"/>
  <c r="Q60" i="11"/>
  <c r="O60" i="11"/>
  <c r="L60" i="11"/>
  <c r="H60" i="11"/>
  <c r="G60" i="11"/>
  <c r="F60" i="11"/>
  <c r="B60" i="11"/>
  <c r="AE59" i="11"/>
  <c r="AC59" i="11"/>
  <c r="AA59" i="11"/>
  <c r="Y59" i="11"/>
  <c r="W59" i="11"/>
  <c r="U59" i="11"/>
  <c r="S59" i="11"/>
  <c r="Q59" i="11"/>
  <c r="O59" i="11"/>
  <c r="L59" i="11"/>
  <c r="H59" i="11"/>
  <c r="G59" i="11"/>
  <c r="F59" i="11"/>
  <c r="B59" i="11"/>
  <c r="AE58" i="11"/>
  <c r="AC58" i="11"/>
  <c r="AA58" i="11"/>
  <c r="Y58" i="11"/>
  <c r="W58" i="11"/>
  <c r="U58" i="11"/>
  <c r="S58" i="11"/>
  <c r="Q58" i="11"/>
  <c r="O58" i="11"/>
  <c r="L58" i="11"/>
  <c r="H58" i="11"/>
  <c r="G58" i="11"/>
  <c r="F58" i="11"/>
  <c r="B58" i="11"/>
  <c r="AE57" i="11"/>
  <c r="AC57" i="11"/>
  <c r="AA57" i="11"/>
  <c r="Y57" i="11"/>
  <c r="W57" i="11"/>
  <c r="U57" i="11"/>
  <c r="S57" i="11"/>
  <c r="Q57" i="11"/>
  <c r="O57" i="11"/>
  <c r="L57" i="11"/>
  <c r="H57" i="11"/>
  <c r="G57" i="11"/>
  <c r="F57" i="11"/>
  <c r="B57" i="11"/>
  <c r="AE56" i="11"/>
  <c r="AC56" i="11"/>
  <c r="AA56" i="11"/>
  <c r="Y56" i="11"/>
  <c r="W56" i="11"/>
  <c r="U56" i="11"/>
  <c r="S56" i="11"/>
  <c r="Q56" i="11"/>
  <c r="O56" i="11"/>
  <c r="L56" i="11"/>
  <c r="H56" i="11"/>
  <c r="G56" i="11"/>
  <c r="F56" i="11"/>
  <c r="B56" i="11"/>
  <c r="AE55" i="11"/>
  <c r="AC55" i="11"/>
  <c r="AA55" i="11"/>
  <c r="Y55" i="11"/>
  <c r="W55" i="11"/>
  <c r="U55" i="11"/>
  <c r="S55" i="11"/>
  <c r="Q55" i="11"/>
  <c r="O55" i="11"/>
  <c r="L55" i="11"/>
  <c r="H55" i="11"/>
  <c r="G55" i="11"/>
  <c r="F55" i="11"/>
  <c r="B55" i="11"/>
  <c r="AE54" i="11"/>
  <c r="AC54" i="11"/>
  <c r="AA54" i="11"/>
  <c r="Y54" i="11"/>
  <c r="W54" i="11"/>
  <c r="U54" i="11"/>
  <c r="S54" i="11"/>
  <c r="Q54" i="11"/>
  <c r="O54" i="11"/>
  <c r="L54" i="11"/>
  <c r="H54" i="11"/>
  <c r="G54" i="11"/>
  <c r="F54" i="11"/>
  <c r="B54" i="11"/>
  <c r="AE53" i="11"/>
  <c r="AC53" i="11"/>
  <c r="AA53" i="11"/>
  <c r="Y53" i="11"/>
  <c r="W53" i="11"/>
  <c r="U53" i="11"/>
  <c r="S53" i="11"/>
  <c r="Q53" i="11"/>
  <c r="O53" i="11"/>
  <c r="L53" i="11"/>
  <c r="H53" i="11"/>
  <c r="G53" i="11"/>
  <c r="F53" i="11"/>
  <c r="B53" i="11"/>
  <c r="AE52" i="11"/>
  <c r="AC52" i="11"/>
  <c r="AA52" i="11"/>
  <c r="Y52" i="11"/>
  <c r="W52" i="11"/>
  <c r="U52" i="11"/>
  <c r="S52" i="11"/>
  <c r="Q52" i="11"/>
  <c r="O52" i="11"/>
  <c r="L52" i="11"/>
  <c r="H52" i="11"/>
  <c r="G52" i="11"/>
  <c r="F52" i="11"/>
  <c r="B52" i="11"/>
  <c r="AE51" i="11"/>
  <c r="AC51" i="11"/>
  <c r="AA51" i="11"/>
  <c r="Y51" i="11"/>
  <c r="W51" i="11"/>
  <c r="U51" i="11"/>
  <c r="S51" i="11"/>
  <c r="Q51" i="11"/>
  <c r="O51" i="11"/>
  <c r="L51" i="11"/>
  <c r="H51" i="11"/>
  <c r="G51" i="11"/>
  <c r="F51" i="11"/>
  <c r="B51" i="11"/>
  <c r="AE50" i="11"/>
  <c r="AC50" i="11"/>
  <c r="AA50" i="11"/>
  <c r="Y50" i="11"/>
  <c r="W50" i="11"/>
  <c r="U50" i="11"/>
  <c r="S50" i="11"/>
  <c r="Q50" i="11"/>
  <c r="O50" i="11"/>
  <c r="L50" i="11"/>
  <c r="H50" i="11"/>
  <c r="G50" i="11"/>
  <c r="F50" i="11"/>
  <c r="B50" i="11"/>
  <c r="AE49" i="11"/>
  <c r="AC49" i="11"/>
  <c r="AA49" i="11"/>
  <c r="Y49" i="11"/>
  <c r="W49" i="11"/>
  <c r="U49" i="11"/>
  <c r="S49" i="11"/>
  <c r="Q49" i="11"/>
  <c r="O49" i="11"/>
  <c r="L49" i="11"/>
  <c r="H49" i="11"/>
  <c r="G49" i="11"/>
  <c r="F49" i="11"/>
  <c r="B49" i="11"/>
  <c r="AE48" i="11"/>
  <c r="AC48" i="11"/>
  <c r="AA48" i="11"/>
  <c r="Y48" i="11"/>
  <c r="W48" i="11"/>
  <c r="U48" i="11"/>
  <c r="S48" i="11"/>
  <c r="Q48" i="11"/>
  <c r="O48" i="11"/>
  <c r="L48" i="11"/>
  <c r="H48" i="11"/>
  <c r="G48" i="11"/>
  <c r="F48" i="11"/>
  <c r="B48" i="11"/>
  <c r="AE47" i="11"/>
  <c r="AC47" i="11"/>
  <c r="AA47" i="11"/>
  <c r="Y47" i="11"/>
  <c r="W47" i="11"/>
  <c r="U47" i="11"/>
  <c r="S47" i="11"/>
  <c r="Q47" i="11"/>
  <c r="O47" i="11"/>
  <c r="L47" i="11"/>
  <c r="H47" i="11"/>
  <c r="G47" i="11"/>
  <c r="F47" i="11"/>
  <c r="B47" i="11"/>
  <c r="AE46" i="11"/>
  <c r="AC46" i="11"/>
  <c r="AA46" i="11"/>
  <c r="Y46" i="11"/>
  <c r="W46" i="11"/>
  <c r="U46" i="11"/>
  <c r="S46" i="11"/>
  <c r="Q46" i="11"/>
  <c r="O46" i="11"/>
  <c r="L46" i="11"/>
  <c r="H46" i="11"/>
  <c r="G46" i="11"/>
  <c r="F46" i="11"/>
  <c r="B46" i="11"/>
  <c r="AE45" i="11"/>
  <c r="AC45" i="11"/>
  <c r="AA45" i="11"/>
  <c r="Y45" i="11"/>
  <c r="W45" i="11"/>
  <c r="U45" i="11"/>
  <c r="S45" i="11"/>
  <c r="Q45" i="11"/>
  <c r="O45" i="11"/>
  <c r="L45" i="11"/>
  <c r="H45" i="11"/>
  <c r="G45" i="11"/>
  <c r="F45" i="11"/>
  <c r="B45" i="11"/>
  <c r="AE44" i="11"/>
  <c r="AC44" i="11"/>
  <c r="AA44" i="11"/>
  <c r="Y44" i="11"/>
  <c r="W44" i="11"/>
  <c r="U44" i="11"/>
  <c r="S44" i="11"/>
  <c r="Q44" i="11"/>
  <c r="O44" i="11"/>
  <c r="L44" i="11"/>
  <c r="H44" i="11"/>
  <c r="G44" i="11"/>
  <c r="F44" i="11"/>
  <c r="B44" i="11"/>
  <c r="AE43" i="11"/>
  <c r="AC43" i="11"/>
  <c r="AA43" i="11"/>
  <c r="Y43" i="11"/>
  <c r="W43" i="11"/>
  <c r="U43" i="11"/>
  <c r="S43" i="11"/>
  <c r="Q43" i="11"/>
  <c r="O43" i="11"/>
  <c r="L43" i="11"/>
  <c r="H43" i="11"/>
  <c r="G43" i="11"/>
  <c r="F43" i="11"/>
  <c r="B43" i="11"/>
  <c r="AE42" i="11"/>
  <c r="AC42" i="11"/>
  <c r="AA42" i="11"/>
  <c r="Y42" i="11"/>
  <c r="W42" i="11"/>
  <c r="U42" i="11"/>
  <c r="S42" i="11"/>
  <c r="Q42" i="11"/>
  <c r="O42" i="11"/>
  <c r="L42" i="11"/>
  <c r="H42" i="11"/>
  <c r="G42" i="11"/>
  <c r="F42" i="11"/>
  <c r="B42" i="11"/>
  <c r="AE41" i="11"/>
  <c r="AC41" i="11"/>
  <c r="AA41" i="11"/>
  <c r="Y41" i="11"/>
  <c r="W41" i="11"/>
  <c r="U41" i="11"/>
  <c r="S41" i="11"/>
  <c r="Q41" i="11"/>
  <c r="O41" i="11"/>
  <c r="L41" i="11"/>
  <c r="H41" i="11"/>
  <c r="G41" i="11"/>
  <c r="F41" i="11"/>
  <c r="B41" i="11"/>
  <c r="AE40" i="11"/>
  <c r="AC40" i="11"/>
  <c r="AA40" i="11"/>
  <c r="Y40" i="11"/>
  <c r="W40" i="11"/>
  <c r="U40" i="11"/>
  <c r="S40" i="11"/>
  <c r="Q40" i="11"/>
  <c r="O40" i="11"/>
  <c r="L40" i="11"/>
  <c r="H40" i="11"/>
  <c r="G40" i="11"/>
  <c r="F40" i="11"/>
  <c r="B40" i="11"/>
  <c r="AE39" i="11"/>
  <c r="AC39" i="11"/>
  <c r="AA39" i="11"/>
  <c r="Y39" i="11"/>
  <c r="W39" i="11"/>
  <c r="U39" i="11"/>
  <c r="S39" i="11"/>
  <c r="Q39" i="11"/>
  <c r="O39" i="11"/>
  <c r="L39" i="11"/>
  <c r="H39" i="11"/>
  <c r="G39" i="11"/>
  <c r="F39" i="11"/>
  <c r="B39" i="11"/>
  <c r="AE38" i="11"/>
  <c r="AC38" i="11"/>
  <c r="AA38" i="11"/>
  <c r="Y38" i="11"/>
  <c r="W38" i="11"/>
  <c r="U38" i="11"/>
  <c r="S38" i="11"/>
  <c r="Q38" i="11"/>
  <c r="O38" i="11"/>
  <c r="L38" i="11"/>
  <c r="H38" i="11"/>
  <c r="G38" i="11"/>
  <c r="F38" i="11"/>
  <c r="B38" i="11"/>
  <c r="AE37" i="11"/>
  <c r="AC37" i="11"/>
  <c r="AA37" i="11"/>
  <c r="Y37" i="11"/>
  <c r="W37" i="11"/>
  <c r="U37" i="11"/>
  <c r="S37" i="11"/>
  <c r="Q37" i="11"/>
  <c r="O37" i="11"/>
  <c r="L37" i="11"/>
  <c r="H37" i="11"/>
  <c r="G37" i="11"/>
  <c r="F37" i="11"/>
  <c r="B37" i="11"/>
  <c r="AE36" i="11"/>
  <c r="AC36" i="11"/>
  <c r="AA36" i="11"/>
  <c r="Y36" i="11"/>
  <c r="W36" i="11"/>
  <c r="U36" i="11"/>
  <c r="S36" i="11"/>
  <c r="Q36" i="11"/>
  <c r="O36" i="11"/>
  <c r="L36" i="11"/>
  <c r="H36" i="11"/>
  <c r="G36" i="11"/>
  <c r="F36" i="11"/>
  <c r="B36" i="11"/>
  <c r="AE35" i="11"/>
  <c r="AC35" i="11"/>
  <c r="AA35" i="11"/>
  <c r="Y35" i="11"/>
  <c r="W35" i="11"/>
  <c r="U35" i="11"/>
  <c r="S35" i="11"/>
  <c r="Q35" i="11"/>
  <c r="O35" i="11"/>
  <c r="L35" i="11"/>
  <c r="H35" i="11"/>
  <c r="G35" i="11"/>
  <c r="F35" i="11"/>
  <c r="B35" i="11"/>
  <c r="AE34" i="11"/>
  <c r="AC34" i="11"/>
  <c r="AA34" i="11"/>
  <c r="Y34" i="11"/>
  <c r="W34" i="11"/>
  <c r="U34" i="11"/>
  <c r="S34" i="11"/>
  <c r="Q34" i="11"/>
  <c r="O34" i="11"/>
  <c r="L34" i="11"/>
  <c r="H34" i="11"/>
  <c r="G34" i="11"/>
  <c r="F34" i="11"/>
  <c r="B34" i="11"/>
  <c r="AE33" i="11"/>
  <c r="AC33" i="11"/>
  <c r="AA33" i="11"/>
  <c r="Y33" i="11"/>
  <c r="W33" i="11"/>
  <c r="U33" i="11"/>
  <c r="S33" i="11"/>
  <c r="Q33" i="11"/>
  <c r="O33" i="11"/>
  <c r="L33" i="11"/>
  <c r="H33" i="11"/>
  <c r="G33" i="11"/>
  <c r="F33" i="11"/>
  <c r="B33" i="11"/>
  <c r="AE32" i="11"/>
  <c r="AC32" i="11"/>
  <c r="AA32" i="11"/>
  <c r="Y32" i="11"/>
  <c r="W32" i="11"/>
  <c r="U32" i="11"/>
  <c r="S32" i="11"/>
  <c r="Q32" i="11"/>
  <c r="O32" i="11"/>
  <c r="L32" i="11"/>
  <c r="H32" i="11"/>
  <c r="G32" i="11"/>
  <c r="F32" i="11"/>
  <c r="B32" i="11"/>
  <c r="AE31" i="11"/>
  <c r="AC31" i="11"/>
  <c r="AA31" i="11"/>
  <c r="Y31" i="11"/>
  <c r="W31" i="11"/>
  <c r="U31" i="11"/>
  <c r="S31" i="11"/>
  <c r="Q31" i="11"/>
  <c r="O31" i="11"/>
  <c r="L31" i="11"/>
  <c r="H31" i="11"/>
  <c r="G31" i="11"/>
  <c r="F31" i="11"/>
  <c r="B31" i="11"/>
  <c r="AE30" i="11"/>
  <c r="AC30" i="11"/>
  <c r="AA30" i="11"/>
  <c r="Y30" i="11"/>
  <c r="W30" i="11"/>
  <c r="U30" i="11"/>
  <c r="S30" i="11"/>
  <c r="Q30" i="11"/>
  <c r="O30" i="11"/>
  <c r="L30" i="11"/>
  <c r="H30" i="11"/>
  <c r="G30" i="11"/>
  <c r="F30" i="11"/>
  <c r="B30" i="11"/>
  <c r="AE29" i="11"/>
  <c r="AC29" i="11"/>
  <c r="AA29" i="11"/>
  <c r="Y29" i="11"/>
  <c r="W29" i="11"/>
  <c r="U29" i="11"/>
  <c r="S29" i="11"/>
  <c r="Q29" i="11"/>
  <c r="O29" i="11"/>
  <c r="L29" i="11"/>
  <c r="H29" i="11"/>
  <c r="G29" i="11"/>
  <c r="F29" i="11"/>
  <c r="B29" i="11"/>
  <c r="AE28" i="11"/>
  <c r="AC28" i="11"/>
  <c r="AA28" i="11"/>
  <c r="Y28" i="11"/>
  <c r="W28" i="11"/>
  <c r="U28" i="11"/>
  <c r="S28" i="11"/>
  <c r="Q28" i="11"/>
  <c r="O28" i="11"/>
  <c r="L28" i="11"/>
  <c r="H28" i="11"/>
  <c r="G28" i="11"/>
  <c r="F28" i="11"/>
  <c r="B28" i="11"/>
  <c r="AE27" i="11"/>
  <c r="AC27" i="11"/>
  <c r="AA27" i="11"/>
  <c r="Y27" i="11"/>
  <c r="W27" i="11"/>
  <c r="U27" i="11"/>
  <c r="S27" i="11"/>
  <c r="Q27" i="11"/>
  <c r="O27" i="11"/>
  <c r="L27" i="11"/>
  <c r="H27" i="11"/>
  <c r="G27" i="11"/>
  <c r="F27" i="11"/>
  <c r="B27" i="11"/>
  <c r="AE26" i="11"/>
  <c r="AC26" i="11"/>
  <c r="AA26" i="11"/>
  <c r="Y26" i="11"/>
  <c r="W26" i="11"/>
  <c r="U26" i="11"/>
  <c r="S26" i="11"/>
  <c r="Q26" i="11"/>
  <c r="O26" i="11"/>
  <c r="L26" i="11"/>
  <c r="H26" i="11"/>
  <c r="G26" i="11"/>
  <c r="F26" i="11"/>
  <c r="B26" i="11"/>
  <c r="AE25" i="11"/>
  <c r="AC25" i="11"/>
  <c r="AA25" i="11"/>
  <c r="Y25" i="11"/>
  <c r="W25" i="11"/>
  <c r="U25" i="11"/>
  <c r="S25" i="11"/>
  <c r="Q25" i="11"/>
  <c r="O25" i="11"/>
  <c r="L25" i="11"/>
  <c r="H25" i="11"/>
  <c r="G25" i="11"/>
  <c r="F25" i="11"/>
  <c r="B25" i="11"/>
  <c r="AE24" i="11"/>
  <c r="AC24" i="11"/>
  <c r="AA24" i="11"/>
  <c r="Y24" i="11"/>
  <c r="W24" i="11"/>
  <c r="U24" i="11"/>
  <c r="S24" i="11"/>
  <c r="Q24" i="11"/>
  <c r="O24" i="11"/>
  <c r="L24" i="11"/>
  <c r="H24" i="11"/>
  <c r="G24" i="11"/>
  <c r="F24" i="11"/>
  <c r="B24" i="11"/>
  <c r="AE23" i="11"/>
  <c r="AC23" i="11"/>
  <c r="AA23" i="11"/>
  <c r="Y23" i="11"/>
  <c r="W23" i="11"/>
  <c r="U23" i="11"/>
  <c r="S23" i="11"/>
  <c r="Q23" i="11"/>
  <c r="O23" i="11"/>
  <c r="L23" i="11"/>
  <c r="H23" i="11"/>
  <c r="G23" i="11"/>
  <c r="F23" i="11"/>
  <c r="B23" i="11"/>
  <c r="AE22" i="11"/>
  <c r="AC22" i="11"/>
  <c r="AA22" i="11"/>
  <c r="Y22" i="11"/>
  <c r="W22" i="11"/>
  <c r="U22" i="11"/>
  <c r="S22" i="11"/>
  <c r="Q22" i="11"/>
  <c r="O22" i="11"/>
  <c r="L22" i="11"/>
  <c r="H22" i="11"/>
  <c r="G22" i="11"/>
  <c r="F22" i="11"/>
  <c r="B22" i="11"/>
  <c r="AE21" i="11"/>
  <c r="AC21" i="11"/>
  <c r="AA21" i="11"/>
  <c r="Y21" i="11"/>
  <c r="W21" i="11"/>
  <c r="U21" i="11"/>
  <c r="S21" i="11"/>
  <c r="Q21" i="11"/>
  <c r="O21" i="11"/>
  <c r="L21" i="11"/>
  <c r="H21" i="11"/>
  <c r="G21" i="11"/>
  <c r="F21" i="11"/>
  <c r="B21" i="11"/>
  <c r="AE20" i="11"/>
  <c r="AC20" i="11"/>
  <c r="AA20" i="11"/>
  <c r="Y20" i="11"/>
  <c r="W20" i="11"/>
  <c r="U20" i="11"/>
  <c r="S20" i="11"/>
  <c r="Q20" i="11"/>
  <c r="O20" i="11"/>
  <c r="L20" i="11"/>
  <c r="H20" i="11"/>
  <c r="G20" i="11"/>
  <c r="F20" i="11"/>
  <c r="B20" i="11"/>
  <c r="AE19" i="11"/>
  <c r="AC19" i="11"/>
  <c r="AA19" i="11"/>
  <c r="Y19" i="11"/>
  <c r="W19" i="11"/>
  <c r="U19" i="11"/>
  <c r="Q19" i="11"/>
  <c r="O19" i="11"/>
  <c r="L19" i="11"/>
  <c r="H19" i="11"/>
  <c r="G19" i="11"/>
  <c r="F19" i="11"/>
  <c r="B19" i="11"/>
  <c r="AE18" i="11"/>
  <c r="AC18" i="11"/>
  <c r="AA18" i="11"/>
  <c r="Y18" i="11"/>
  <c r="W18" i="11"/>
  <c r="U18" i="11"/>
  <c r="Q18" i="11"/>
  <c r="O18" i="11"/>
  <c r="L18" i="11"/>
  <c r="H18" i="11"/>
  <c r="G18" i="11"/>
  <c r="F18" i="11"/>
  <c r="B18" i="11"/>
  <c r="AE17" i="11"/>
  <c r="AC17" i="11"/>
  <c r="AA17" i="11"/>
  <c r="Y17" i="11"/>
  <c r="W17" i="11"/>
  <c r="U17" i="11"/>
  <c r="Q17" i="11"/>
  <c r="O17" i="11"/>
  <c r="L17" i="11"/>
  <c r="H17" i="11"/>
  <c r="G17" i="11"/>
  <c r="F17" i="11"/>
  <c r="B17" i="11"/>
  <c r="AE16" i="11"/>
  <c r="AC16" i="11"/>
  <c r="AA16" i="11"/>
  <c r="Y16" i="11"/>
  <c r="W16" i="11"/>
  <c r="U16" i="11"/>
  <c r="R16" i="11"/>
  <c r="R17" i="11" s="1"/>
  <c r="Q16" i="11"/>
  <c r="O16" i="11"/>
  <c r="L16" i="11"/>
  <c r="H16" i="11"/>
  <c r="G16" i="11"/>
  <c r="F16" i="11"/>
  <c r="B16" i="11"/>
  <c r="AE15" i="11"/>
  <c r="AC15" i="11"/>
  <c r="AA15" i="11"/>
  <c r="Y15" i="11"/>
  <c r="W15" i="11"/>
  <c r="U15" i="11"/>
  <c r="S15" i="11"/>
  <c r="Q15" i="11"/>
  <c r="O15" i="11"/>
  <c r="L15" i="11"/>
  <c r="H15" i="11"/>
  <c r="G15" i="11"/>
  <c r="F15" i="11"/>
  <c r="B15" i="11"/>
  <c r="AE14" i="11"/>
  <c r="AC14" i="11"/>
  <c r="AA14" i="11"/>
  <c r="Y14" i="11"/>
  <c r="W14" i="11"/>
  <c r="U14" i="11"/>
  <c r="S14" i="11"/>
  <c r="Q14" i="11"/>
  <c r="O14" i="11"/>
  <c r="L14" i="11"/>
  <c r="H14" i="11"/>
  <c r="G14" i="11"/>
  <c r="F14" i="11"/>
  <c r="B14" i="11"/>
  <c r="AE13" i="11"/>
  <c r="AC13" i="11"/>
  <c r="AA13" i="11"/>
  <c r="Y13" i="11"/>
  <c r="W13" i="11"/>
  <c r="U13" i="11"/>
  <c r="S13" i="11"/>
  <c r="Q13" i="11"/>
  <c r="O13" i="11"/>
  <c r="L13" i="11"/>
  <c r="H13" i="11"/>
  <c r="G13" i="11"/>
  <c r="F13" i="11"/>
  <c r="B13" i="11"/>
  <c r="AE12" i="11"/>
  <c r="AC12" i="11"/>
  <c r="AA12" i="11"/>
  <c r="Y12" i="11"/>
  <c r="W12" i="11"/>
  <c r="U12" i="11"/>
  <c r="S12" i="11"/>
  <c r="Q12" i="11"/>
  <c r="O12" i="11"/>
  <c r="L12" i="11"/>
  <c r="H12" i="11"/>
  <c r="G12" i="11"/>
  <c r="F12" i="11"/>
  <c r="B12" i="11"/>
  <c r="AE11" i="11"/>
  <c r="AC11" i="11"/>
  <c r="AA11" i="11"/>
  <c r="Y11" i="11"/>
  <c r="W11" i="11"/>
  <c r="U11" i="11"/>
  <c r="S11" i="11"/>
  <c r="Q11" i="11"/>
  <c r="O11" i="11"/>
  <c r="L11" i="11"/>
  <c r="H11" i="11"/>
  <c r="G11" i="11"/>
  <c r="F11" i="11"/>
  <c r="B11" i="11"/>
  <c r="AE10" i="11"/>
  <c r="AC10" i="11"/>
  <c r="AA10" i="11"/>
  <c r="Y10" i="11"/>
  <c r="W10" i="11"/>
  <c r="U10" i="11"/>
  <c r="S10" i="11"/>
  <c r="Q10" i="11"/>
  <c r="O10" i="11"/>
  <c r="L10" i="11"/>
  <c r="H10" i="11"/>
  <c r="G10" i="11"/>
  <c r="F10" i="11"/>
  <c r="B10" i="11"/>
  <c r="AE9" i="11"/>
  <c r="AC9" i="11"/>
  <c r="AA9" i="11"/>
  <c r="Y9" i="11"/>
  <c r="W9" i="11"/>
  <c r="U9" i="11"/>
  <c r="S9" i="11"/>
  <c r="Q9" i="11"/>
  <c r="O9" i="11"/>
  <c r="L9" i="11"/>
  <c r="H9" i="11"/>
  <c r="G9" i="11"/>
  <c r="F9" i="11"/>
  <c r="B9" i="11"/>
  <c r="AE8" i="11"/>
  <c r="AC8" i="11"/>
  <c r="AA8" i="11"/>
  <c r="Y8" i="11"/>
  <c r="W8" i="11"/>
  <c r="U8" i="11"/>
  <c r="S8" i="11"/>
  <c r="Q8" i="11"/>
  <c r="O8" i="11"/>
  <c r="L8" i="11"/>
  <c r="H8" i="11"/>
  <c r="G8" i="11"/>
  <c r="F8" i="11"/>
  <c r="B8" i="11"/>
  <c r="AE7" i="11"/>
  <c r="AC7" i="11"/>
  <c r="AA7" i="11"/>
  <c r="Y7" i="11"/>
  <c r="W7" i="11"/>
  <c r="U7" i="11"/>
  <c r="S7" i="11"/>
  <c r="Q7" i="11"/>
  <c r="O7" i="11"/>
  <c r="L7" i="11"/>
  <c r="H7" i="11"/>
  <c r="G7" i="11"/>
  <c r="F7" i="11"/>
  <c r="B7" i="11"/>
  <c r="AE6" i="11"/>
  <c r="AC6" i="11"/>
  <c r="AA6" i="11"/>
  <c r="Y6" i="11"/>
  <c r="W6" i="11"/>
  <c r="U6" i="11"/>
  <c r="S6" i="11"/>
  <c r="Q6" i="11"/>
  <c r="O6" i="11"/>
  <c r="L6" i="11"/>
  <c r="H6" i="11"/>
  <c r="G6" i="11"/>
  <c r="F6" i="11"/>
  <c r="B6" i="11"/>
  <c r="AE5" i="11"/>
  <c r="AC5" i="11"/>
  <c r="AA5" i="11"/>
  <c r="Y5" i="11"/>
  <c r="W5" i="11"/>
  <c r="U5" i="11"/>
  <c r="S5" i="11"/>
  <c r="Q5" i="11"/>
  <c r="O5" i="11"/>
  <c r="L5" i="11"/>
  <c r="H5" i="11"/>
  <c r="G5" i="11"/>
  <c r="F5" i="11"/>
  <c r="B5" i="11"/>
  <c r="H4" i="11"/>
  <c r="G4" i="11"/>
  <c r="B4" i="11"/>
  <c r="I33" i="11" l="1"/>
  <c r="I45" i="11"/>
  <c r="H7" i="20"/>
  <c r="I7" i="20" s="1"/>
  <c r="E14" i="20"/>
  <c r="G30" i="20"/>
  <c r="I30" i="20"/>
  <c r="I23" i="11"/>
  <c r="I59" i="11"/>
  <c r="I65" i="11"/>
  <c r="I54" i="11"/>
  <c r="I62" i="11"/>
  <c r="I68" i="11"/>
  <c r="I31" i="11"/>
  <c r="I43" i="11"/>
  <c r="I69" i="11"/>
  <c r="I22" i="11"/>
  <c r="I28" i="11"/>
  <c r="I46" i="11"/>
  <c r="I10" i="11"/>
  <c r="I16" i="11"/>
  <c r="I35" i="11"/>
  <c r="I47" i="11"/>
  <c r="I48" i="11"/>
  <c r="I26" i="11"/>
  <c r="I38" i="11"/>
  <c r="I30" i="11"/>
  <c r="I53" i="11"/>
  <c r="I12" i="11"/>
  <c r="I49" i="11"/>
  <c r="I55" i="11"/>
  <c r="I7" i="11"/>
  <c r="I21" i="11"/>
  <c r="I32" i="11"/>
  <c r="I60" i="11"/>
  <c r="I14" i="11"/>
  <c r="I27" i="11"/>
  <c r="I67" i="11"/>
  <c r="I15" i="11"/>
  <c r="I5" i="11"/>
  <c r="I50" i="11"/>
  <c r="I17" i="11"/>
  <c r="I40" i="11"/>
  <c r="I51" i="11"/>
  <c r="I63" i="11"/>
  <c r="I41" i="11"/>
  <c r="I6" i="11"/>
  <c r="I19" i="11"/>
  <c r="I36" i="11"/>
  <c r="I42" i="11"/>
  <c r="I64" i="11"/>
  <c r="I13" i="11"/>
  <c r="I25" i="11"/>
  <c r="I66" i="11"/>
  <c r="I9" i="11"/>
  <c r="I20" i="11"/>
  <c r="I56" i="11"/>
  <c r="I61" i="11"/>
  <c r="I57" i="11"/>
  <c r="I8" i="11"/>
  <c r="I18" i="11"/>
  <c r="I37" i="11"/>
  <c r="I52" i="11"/>
  <c r="I11" i="11"/>
  <c r="I58" i="11"/>
  <c r="I24" i="11"/>
  <c r="I29" i="11"/>
  <c r="I34" i="11"/>
  <c r="I39" i="11"/>
  <c r="I44" i="11"/>
  <c r="I70" i="11"/>
  <c r="S17" i="11"/>
  <c r="R18" i="11"/>
  <c r="S16" i="11"/>
  <c r="H30" i="20" l="1"/>
  <c r="I14" i="20"/>
  <c r="G14" i="20"/>
  <c r="S19" i="11"/>
  <c r="S18" i="11"/>
  <c r="F72" i="10"/>
  <c r="G72" i="10"/>
  <c r="H72" i="10" s="1"/>
  <c r="H78" i="10" s="1"/>
  <c r="F71" i="10"/>
  <c r="G71" i="10"/>
  <c r="H71" i="10" s="1"/>
  <c r="H77" i="10" s="1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AG5" i="8"/>
  <c r="AE5" i="8"/>
  <c r="AG70" i="8"/>
  <c r="AG69" i="8"/>
  <c r="AG68" i="8"/>
  <c r="AG67" i="8"/>
  <c r="AG66" i="8"/>
  <c r="AG65" i="8"/>
  <c r="AG64" i="8"/>
  <c r="AG63" i="8"/>
  <c r="AG62" i="8"/>
  <c r="AG61" i="8"/>
  <c r="AG60" i="8"/>
  <c r="AG59" i="8"/>
  <c r="AG58" i="8"/>
  <c r="AG57" i="8"/>
  <c r="AG56" i="8"/>
  <c r="AG55" i="8"/>
  <c r="AG54" i="8"/>
  <c r="AG53" i="8"/>
  <c r="AG52" i="8"/>
  <c r="AG51" i="8"/>
  <c r="AG50" i="8"/>
  <c r="AG49" i="8"/>
  <c r="AG48" i="8"/>
  <c r="AG47" i="8"/>
  <c r="AG46" i="8"/>
  <c r="AG45" i="8"/>
  <c r="AG44" i="8"/>
  <c r="AG43" i="8"/>
  <c r="AG42" i="8"/>
  <c r="AG41" i="8"/>
  <c r="AG40" i="8"/>
  <c r="AG39" i="8"/>
  <c r="AG38" i="8"/>
  <c r="AG37" i="8"/>
  <c r="AG36" i="8"/>
  <c r="AG35" i="8"/>
  <c r="AG34" i="8"/>
  <c r="AG33" i="8"/>
  <c r="AG32" i="8"/>
  <c r="AG31" i="8"/>
  <c r="AG30" i="8"/>
  <c r="AG29" i="8"/>
  <c r="AG28" i="8"/>
  <c r="AG27" i="8"/>
  <c r="AG26" i="8"/>
  <c r="AG25" i="8"/>
  <c r="AG24" i="8"/>
  <c r="AG23" i="8"/>
  <c r="AG22" i="8"/>
  <c r="AG21" i="8"/>
  <c r="AG20" i="8"/>
  <c r="AG19" i="8"/>
  <c r="AG18" i="8"/>
  <c r="AG17" i="8"/>
  <c r="AG16" i="8"/>
  <c r="AG15" i="8"/>
  <c r="AG14" i="8"/>
  <c r="AG13" i="8"/>
  <c r="AG12" i="8"/>
  <c r="AG11" i="8"/>
  <c r="AG10" i="8"/>
  <c r="AG9" i="8"/>
  <c r="AG8" i="8"/>
  <c r="AG7" i="8"/>
  <c r="AG6" i="8"/>
  <c r="AE70" i="8"/>
  <c r="AE69" i="8"/>
  <c r="AE68" i="8"/>
  <c r="AE67" i="8"/>
  <c r="AE66" i="8"/>
  <c r="AE65" i="8"/>
  <c r="AE64" i="8"/>
  <c r="AE63" i="8"/>
  <c r="AE62" i="8"/>
  <c r="AE61" i="8"/>
  <c r="AE60" i="8"/>
  <c r="AE59" i="8"/>
  <c r="AE58" i="8"/>
  <c r="AE57" i="8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E15" i="8"/>
  <c r="AE14" i="8"/>
  <c r="AE13" i="8"/>
  <c r="AE12" i="8"/>
  <c r="AE11" i="8"/>
  <c r="AE10" i="8"/>
  <c r="AE9" i="8"/>
  <c r="AE8" i="8"/>
  <c r="AE7" i="8"/>
  <c r="AE6" i="8"/>
  <c r="AC13" i="8"/>
  <c r="AC15" i="8"/>
  <c r="AC17" i="8"/>
  <c r="AC25" i="8"/>
  <c r="AC26" i="8"/>
  <c r="AC29" i="8"/>
  <c r="AC37" i="8"/>
  <c r="AC39" i="8"/>
  <c r="AC41" i="8"/>
  <c r="AC49" i="8"/>
  <c r="AC50" i="8"/>
  <c r="AC51" i="8"/>
  <c r="AC53" i="8"/>
  <c r="AC59" i="8"/>
  <c r="AC61" i="8"/>
  <c r="AC62" i="8"/>
  <c r="AC63" i="8"/>
  <c r="AC65" i="8"/>
  <c r="AC69" i="8"/>
  <c r="AC5" i="8"/>
  <c r="AC70" i="8"/>
  <c r="AC68" i="8"/>
  <c r="AC67" i="8"/>
  <c r="AC66" i="8"/>
  <c r="AC58" i="8"/>
  <c r="AC57" i="8"/>
  <c r="AC56" i="8"/>
  <c r="AC55" i="8"/>
  <c r="AC54" i="8"/>
  <c r="AC47" i="8"/>
  <c r="AC46" i="8"/>
  <c r="AC45" i="8"/>
  <c r="AC44" i="8"/>
  <c r="AC43" i="8"/>
  <c r="AC42" i="8"/>
  <c r="AC35" i="8"/>
  <c r="AC34" i="8"/>
  <c r="AC33" i="8"/>
  <c r="AC32" i="8"/>
  <c r="AC31" i="8"/>
  <c r="AC30" i="8"/>
  <c r="AC27" i="8"/>
  <c r="AC23" i="8"/>
  <c r="AC22" i="8"/>
  <c r="AC21" i="8"/>
  <c r="AC20" i="8"/>
  <c r="AC19" i="8"/>
  <c r="AC18" i="8"/>
  <c r="AC11" i="8"/>
  <c r="AC10" i="8"/>
  <c r="AC9" i="8"/>
  <c r="AC8" i="8"/>
  <c r="AC7" i="8"/>
  <c r="AC6" i="8"/>
  <c r="AA70" i="8"/>
  <c r="AA69" i="8"/>
  <c r="AA68" i="8"/>
  <c r="AA67" i="8"/>
  <c r="AA66" i="8"/>
  <c r="AA65" i="8"/>
  <c r="AA64" i="8"/>
  <c r="AA63" i="8"/>
  <c r="AA62" i="8"/>
  <c r="AA61" i="8"/>
  <c r="AA60" i="8"/>
  <c r="AA59" i="8"/>
  <c r="AA58" i="8"/>
  <c r="AA57" i="8"/>
  <c r="AA56" i="8"/>
  <c r="AA55" i="8"/>
  <c r="AA54" i="8"/>
  <c r="AA53" i="8"/>
  <c r="AA52" i="8"/>
  <c r="AA51" i="8"/>
  <c r="AA50" i="8"/>
  <c r="AA49" i="8"/>
  <c r="AA48" i="8"/>
  <c r="AA47" i="8"/>
  <c r="AA46" i="8"/>
  <c r="AA45" i="8"/>
  <c r="AA44" i="8"/>
  <c r="AA43" i="8"/>
  <c r="AA42" i="8"/>
  <c r="AA41" i="8"/>
  <c r="AA40" i="8"/>
  <c r="AA39" i="8"/>
  <c r="AA38" i="8"/>
  <c r="AA37" i="8"/>
  <c r="AA36" i="8"/>
  <c r="AA35" i="8"/>
  <c r="AA34" i="8"/>
  <c r="AA33" i="8"/>
  <c r="AA32" i="8"/>
  <c r="AA31" i="8"/>
  <c r="AA30" i="8"/>
  <c r="AA29" i="8"/>
  <c r="AA28" i="8"/>
  <c r="AA27" i="8"/>
  <c r="AA26" i="8"/>
  <c r="AA25" i="8"/>
  <c r="AA24" i="8"/>
  <c r="AA23" i="8"/>
  <c r="AA22" i="8"/>
  <c r="AA21" i="8"/>
  <c r="AA20" i="8"/>
  <c r="AA19" i="8"/>
  <c r="AA18" i="8"/>
  <c r="AA17" i="8"/>
  <c r="AA16" i="8"/>
  <c r="AA15" i="8"/>
  <c r="AA14" i="8"/>
  <c r="AA13" i="8"/>
  <c r="AA12" i="8"/>
  <c r="AA11" i="8"/>
  <c r="AA10" i="8"/>
  <c r="AA9" i="8"/>
  <c r="AA8" i="8"/>
  <c r="AA7" i="8"/>
  <c r="AA6" i="8"/>
  <c r="AA5" i="8"/>
  <c r="D8" i="20" l="1"/>
  <c r="D9" i="20"/>
  <c r="H14" i="20"/>
  <c r="J70" i="10"/>
  <c r="K70" i="10"/>
  <c r="I71" i="10"/>
  <c r="K71" i="10"/>
  <c r="I72" i="10"/>
  <c r="K72" i="10"/>
  <c r="AC12" i="8"/>
  <c r="AC24" i="8"/>
  <c r="AC36" i="8"/>
  <c r="AC48" i="8"/>
  <c r="AC60" i="8"/>
  <c r="AC14" i="8"/>
  <c r="AC38" i="8"/>
  <c r="AC16" i="8"/>
  <c r="AC28" i="8"/>
  <c r="AC40" i="8"/>
  <c r="AC52" i="8"/>
  <c r="AC64" i="8"/>
  <c r="J72" i="10" l="1"/>
  <c r="J71" i="10"/>
  <c r="E32" i="20"/>
  <c r="F9" i="20"/>
  <c r="E31" i="20"/>
  <c r="F8" i="20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Y9" i="8"/>
  <c r="Y8" i="8"/>
  <c r="Y7" i="8"/>
  <c r="Y6" i="8"/>
  <c r="Y5" i="8"/>
  <c r="W5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T30" i="8"/>
  <c r="T29" i="8"/>
  <c r="T26" i="8"/>
  <c r="T25" i="8"/>
  <c r="T24" i="8"/>
  <c r="T23" i="8"/>
  <c r="T22" i="8"/>
  <c r="T21" i="8"/>
  <c r="T20" i="8"/>
  <c r="T15" i="8"/>
  <c r="T14" i="8"/>
  <c r="T13" i="8"/>
  <c r="T12" i="8"/>
  <c r="T11" i="8"/>
  <c r="T10" i="8"/>
  <c r="T9" i="8"/>
  <c r="T8" i="8"/>
  <c r="T7" i="8"/>
  <c r="T6" i="8"/>
  <c r="T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5" i="8"/>
  <c r="H8" i="20" l="1"/>
  <c r="I8" i="20" s="1"/>
  <c r="E15" i="20"/>
  <c r="I31" i="20"/>
  <c r="G31" i="20"/>
  <c r="H9" i="20"/>
  <c r="I9" i="20" s="1"/>
  <c r="E16" i="20"/>
  <c r="I32" i="20"/>
  <c r="G32" i="20"/>
  <c r="H32" i="20" s="1"/>
  <c r="T16" i="8"/>
  <c r="T17" i="8"/>
  <c r="I16" i="20" l="1"/>
  <c r="G16" i="20"/>
  <c r="H16" i="20" s="1"/>
  <c r="H31" i="20"/>
  <c r="N13" i="20"/>
  <c r="G15" i="20"/>
  <c r="I15" i="20"/>
  <c r="T19" i="8"/>
  <c r="T18" i="8"/>
  <c r="H15" i="20" l="1"/>
  <c r="H18" i="20" s="1"/>
  <c r="P13" i="20"/>
  <c r="N14" i="20"/>
  <c r="N15" i="20" s="1"/>
  <c r="H34" i="20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M5" i="8"/>
  <c r="F59" i="9"/>
  <c r="F19" i="9"/>
  <c r="F18" i="9"/>
  <c r="F17" i="9"/>
  <c r="F16" i="9"/>
  <c r="F15" i="9"/>
  <c r="F14" i="9"/>
  <c r="F13" i="9"/>
  <c r="F12" i="9"/>
  <c r="F11" i="9"/>
  <c r="F10" i="9"/>
  <c r="F9" i="9"/>
  <c r="F7" i="9"/>
  <c r="F5" i="9"/>
  <c r="F4" i="9"/>
  <c r="F3" i="9"/>
  <c r="F69" i="9"/>
  <c r="F68" i="9"/>
  <c r="F67" i="9"/>
  <c r="F66" i="9"/>
  <c r="F65" i="9"/>
  <c r="F64" i="9"/>
  <c r="F63" i="9"/>
  <c r="F62" i="9"/>
  <c r="F61" i="9"/>
  <c r="F60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8" i="9"/>
  <c r="F6" i="9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G4" i="4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4" i="8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67" i="8" l="1"/>
  <c r="J66" i="8"/>
  <c r="J43" i="8"/>
  <c r="J42" i="8"/>
  <c r="J18" i="8"/>
  <c r="P14" i="20"/>
  <c r="P15" i="20" s="1"/>
  <c r="J27" i="8"/>
  <c r="J51" i="8"/>
  <c r="J71" i="8"/>
  <c r="J19" i="8"/>
  <c r="J64" i="8"/>
  <c r="J50" i="8"/>
  <c r="J26" i="8"/>
  <c r="J59" i="8"/>
  <c r="J35" i="8"/>
  <c r="J11" i="8"/>
  <c r="J58" i="8"/>
  <c r="J34" i="8"/>
  <c r="J10" i="8"/>
  <c r="J65" i="8"/>
  <c r="J57" i="8"/>
  <c r="J49" i="8"/>
  <c r="J41" i="8"/>
  <c r="J33" i="8"/>
  <c r="J25" i="8"/>
  <c r="J17" i="8"/>
  <c r="J9" i="8"/>
  <c r="J56" i="8"/>
  <c r="J48" i="8"/>
  <c r="J40" i="8"/>
  <c r="J32" i="8"/>
  <c r="J24" i="8"/>
  <c r="J16" i="8"/>
  <c r="J8" i="8"/>
  <c r="J63" i="8"/>
  <c r="J55" i="8"/>
  <c r="J47" i="8"/>
  <c r="J39" i="8"/>
  <c r="J31" i="8"/>
  <c r="J23" i="8"/>
  <c r="J15" i="8"/>
  <c r="J7" i="8"/>
  <c r="D77" i="8"/>
  <c r="D78" i="8" s="1"/>
  <c r="D80" i="8" s="1"/>
  <c r="J70" i="8"/>
  <c r="J62" i="8"/>
  <c r="J54" i="8"/>
  <c r="J46" i="8"/>
  <c r="J38" i="8"/>
  <c r="J30" i="8"/>
  <c r="J22" i="8"/>
  <c r="J14" i="8"/>
  <c r="J6" i="8"/>
  <c r="J69" i="8"/>
  <c r="J61" i="8"/>
  <c r="J53" i="8"/>
  <c r="J45" i="8"/>
  <c r="J37" i="8"/>
  <c r="J29" i="8"/>
  <c r="J21" i="8"/>
  <c r="J13" i="8"/>
  <c r="J5" i="8"/>
  <c r="J68" i="8"/>
  <c r="J60" i="8"/>
  <c r="J52" i="8"/>
  <c r="J44" i="8"/>
  <c r="J36" i="8"/>
  <c r="J28" i="8"/>
  <c r="J20" i="8"/>
  <c r="J12" i="8"/>
  <c r="D79" i="8" l="1"/>
  <c r="A5" i="8" l="1" a="1"/>
  <c r="A5" i="8" s="1"/>
  <c r="A15" i="8" a="1"/>
  <c r="A15" i="8" s="1"/>
  <c r="A33" i="8" a="1"/>
  <c r="A33" i="8" s="1"/>
  <c r="A6" i="8" a="1"/>
  <c r="A6" i="8" s="1"/>
  <c r="A7" i="8" a="1"/>
  <c r="A7" i="8" s="1"/>
  <c r="A9" i="8" a="1"/>
  <c r="A9" i="8" s="1"/>
  <c r="A36" i="8" a="1"/>
  <c r="A36" i="8" s="1"/>
  <c r="A45" i="8" a="1"/>
  <c r="A45" i="8" s="1"/>
  <c r="A63" i="8" a="1"/>
  <c r="A63" i="8" s="1"/>
  <c r="A46" i="8" a="1"/>
  <c r="A46" i="8" s="1"/>
  <c r="A16" i="8" a="1"/>
  <c r="A16" i="8" s="1"/>
  <c r="A8" i="8" a="1"/>
  <c r="A8" i="8" s="1"/>
  <c r="A17" i="8" a="1"/>
  <c r="A17" i="8" s="1"/>
  <c r="A26" i="8" a="1"/>
  <c r="A26" i="8" s="1"/>
  <c r="A35" i="8" a="1"/>
  <c r="A35" i="8" s="1"/>
  <c r="A44" i="8" a="1"/>
  <c r="A44" i="8" s="1"/>
  <c r="A53" i="8" a="1"/>
  <c r="A53" i="8" s="1"/>
  <c r="A62" i="8" a="1"/>
  <c r="A62" i="8" s="1"/>
  <c r="A71" i="8" a="1"/>
  <c r="A71" i="8" s="1"/>
  <c r="A18" i="8" a="1"/>
  <c r="A18" i="8" s="1"/>
  <c r="A54" i="8" a="1"/>
  <c r="A54" i="8" s="1"/>
  <c r="A72" i="8" a="1"/>
  <c r="A72" i="8" s="1"/>
  <c r="A55" i="8" a="1"/>
  <c r="A55" i="8" s="1"/>
  <c r="A73" i="8" a="1"/>
  <c r="A73" i="8" s="1"/>
  <c r="A43" i="8" a="1"/>
  <c r="A43" i="8" s="1"/>
  <c r="A27" i="8" a="1"/>
  <c r="A27" i="8" s="1"/>
  <c r="A10" i="8" a="1"/>
  <c r="A10" i="8" s="1"/>
  <c r="A19" i="8" a="1"/>
  <c r="A19" i="8" s="1"/>
  <c r="A28" i="8" a="1"/>
  <c r="A28" i="8" s="1"/>
  <c r="A37" i="8" a="1"/>
  <c r="A37" i="8" s="1"/>
  <c r="A64" i="8" a="1"/>
  <c r="A64" i="8" s="1"/>
  <c r="A25" i="8" a="1"/>
  <c r="A25" i="8" s="1"/>
  <c r="A11" i="8" a="1"/>
  <c r="A11" i="8" s="1"/>
  <c r="A20" i="8" a="1"/>
  <c r="A20" i="8" s="1"/>
  <c r="A29" i="8" a="1"/>
  <c r="A29" i="8" s="1"/>
  <c r="A38" i="8" a="1"/>
  <c r="A38" i="8" s="1"/>
  <c r="A47" i="8" a="1"/>
  <c r="A47" i="8" s="1"/>
  <c r="A56" i="8" a="1"/>
  <c r="A56" i="8" s="1"/>
  <c r="A65" i="8" a="1"/>
  <c r="A65" i="8" s="1"/>
  <c r="A4" i="8" a="1"/>
  <c r="A4" i="8" s="1"/>
  <c r="A12" i="8" a="1"/>
  <c r="A12" i="8" s="1"/>
  <c r="A30" i="8" a="1"/>
  <c r="A30" i="8" s="1"/>
  <c r="A39" i="8" a="1"/>
  <c r="A39" i="8" s="1"/>
  <c r="A48" i="8" a="1"/>
  <c r="A48" i="8" s="1"/>
  <c r="A57" i="8" a="1"/>
  <c r="A57" i="8" s="1"/>
  <c r="A13" i="8" a="1"/>
  <c r="A13" i="8" s="1"/>
  <c r="A31" i="8" a="1"/>
  <c r="A31" i="8" s="1"/>
  <c r="A40" i="8" a="1"/>
  <c r="A40" i="8" s="1"/>
  <c r="A58" i="8" a="1"/>
  <c r="A58" i="8" s="1"/>
  <c r="A52" i="8" a="1"/>
  <c r="A52" i="8" s="1"/>
  <c r="A70" i="8" a="1"/>
  <c r="A70" i="8" s="1"/>
  <c r="A21" i="8" a="1"/>
  <c r="A21" i="8" s="1"/>
  <c r="A66" i="8" a="1"/>
  <c r="A66" i="8" s="1"/>
  <c r="A22" i="8" a="1"/>
  <c r="A22" i="8" s="1"/>
  <c r="A49" i="8" a="1"/>
  <c r="A49" i="8" s="1"/>
  <c r="A67" i="8" a="1"/>
  <c r="A67" i="8" s="1"/>
  <c r="A61" i="8" a="1"/>
  <c r="A61" i="8" s="1"/>
  <c r="A14" i="8" a="1"/>
  <c r="A14" i="8" s="1"/>
  <c r="A23" i="8" a="1"/>
  <c r="A23" i="8" s="1"/>
  <c r="A32" i="8" a="1"/>
  <c r="A32" i="8" s="1"/>
  <c r="A41" i="8" a="1"/>
  <c r="A41" i="8" s="1"/>
  <c r="A50" i="8" a="1"/>
  <c r="A50" i="8" s="1"/>
  <c r="A59" i="8" a="1"/>
  <c r="A59" i="8" s="1"/>
  <c r="A68" i="8" a="1"/>
  <c r="A68" i="8" s="1"/>
  <c r="A24" i="8" a="1"/>
  <c r="A24" i="8" s="1"/>
  <c r="A42" i="8" a="1"/>
  <c r="A42" i="8" s="1"/>
  <c r="A51" i="8" a="1"/>
  <c r="A51" i="8" s="1"/>
  <c r="A60" i="8" a="1"/>
  <c r="A60" i="8" s="1"/>
  <c r="A69" i="8" a="1"/>
  <c r="A69" i="8" s="1"/>
  <c r="A34" i="8" a="1"/>
  <c r="A34" i="8" s="1"/>
  <c r="H70" i="4" l="1"/>
  <c r="H71" i="4"/>
  <c r="H72" i="4"/>
  <c r="G70" i="4"/>
  <c r="G71" i="4"/>
  <c r="I71" i="4" s="1"/>
  <c r="J71" i="4" s="1"/>
  <c r="G72" i="4"/>
  <c r="I72" i="4" s="1"/>
  <c r="J72" i="4" s="1"/>
  <c r="G69" i="4"/>
  <c r="I70" i="4" l="1"/>
  <c r="J70" i="4" s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<sst xmlns="http://schemas.openxmlformats.org/spreadsheetml/2006/main" count="2722" uniqueCount="528">
  <si>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</si>
  <si>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</si>
  <si>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</si>
  <si>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</si>
  <si>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</si>
  <si>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</si>
  <si>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</si>
  <si>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</si>
  <si>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</si>
  <si>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</si>
  <si>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</si>
  <si>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</si>
  <si>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</si>
  <si>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</si>
  <si>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</si>
  <si>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</si>
  <si>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</si>
  <si>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</si>
  <si>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</si>
  <si>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</si>
  <si>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</si>
  <si>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</si>
  <si>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</si>
  <si>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</si>
  <si>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</si>
  <si>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</si>
  <si>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</si>
  <si>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</si>
  <si>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</si>
  <si>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OECD; Statista, trading economic</t>
  </si>
  <si>
    <t>OECD</t>
  </si>
  <si>
    <t>OECD trading economic</t>
  </si>
  <si>
    <t>investing, fred</t>
  </si>
  <si>
    <t>OECD, trading economic</t>
  </si>
  <si>
    <t>Investing</t>
  </si>
  <si>
    <t>Trading Economy</t>
  </si>
  <si>
    <t>IMF</t>
  </si>
  <si>
    <t>fred,ceic, ecb,trading economic</t>
  </si>
  <si>
    <t xml:space="preserve">GDP growth </t>
  </si>
  <si>
    <t xml:space="preserve">Inflation rate </t>
  </si>
  <si>
    <t xml:space="preserve">STIR </t>
  </si>
  <si>
    <t xml:space="preserve">LTIR </t>
  </si>
  <si>
    <t xml:space="preserve">Current Account Balance </t>
  </si>
  <si>
    <t xml:space="preserve">Stock price </t>
  </si>
  <si>
    <t xml:space="preserve">Oil price </t>
  </si>
  <si>
    <t xml:space="preserve">Primary commodity price </t>
  </si>
  <si>
    <t>Money supply M2</t>
  </si>
  <si>
    <t>Time</t>
  </si>
  <si>
    <t>EUR/VND</t>
  </si>
  <si>
    <t>GDPgr(EUR)</t>
  </si>
  <si>
    <t>GDPgr(VND)</t>
  </si>
  <si>
    <t>Diffrence</t>
  </si>
  <si>
    <t>EUR</t>
  </si>
  <si>
    <t>VND</t>
  </si>
  <si>
    <t>Change</t>
  </si>
  <si>
    <t>EUR Stoxx 50</t>
  </si>
  <si>
    <t>VN-index</t>
  </si>
  <si>
    <t>Price</t>
  </si>
  <si>
    <t>Q1/2007</t>
  </si>
  <si>
    <t>Q2/2007</t>
  </si>
  <si>
    <t>Q3/2007</t>
  </si>
  <si>
    <t>Q4/2007</t>
  </si>
  <si>
    <t>Q1/2008</t>
  </si>
  <si>
    <t>Q2/2008</t>
  </si>
  <si>
    <t>Q3/2008</t>
  </si>
  <si>
    <t>Q4/2008</t>
  </si>
  <si>
    <t>Q1/2009</t>
  </si>
  <si>
    <t>Q2/2009</t>
  </si>
  <si>
    <t>Q3/2009</t>
  </si>
  <si>
    <t>Q4/2009</t>
  </si>
  <si>
    <t>Q1/2010</t>
  </si>
  <si>
    <t>Q2/2010</t>
  </si>
  <si>
    <t>Q3/2010</t>
  </si>
  <si>
    <t>Q4/2010</t>
  </si>
  <si>
    <t>Q1/2011</t>
  </si>
  <si>
    <t>Q2/2011</t>
  </si>
  <si>
    <t>Q3/2011</t>
  </si>
  <si>
    <t>Q4/2011</t>
  </si>
  <si>
    <t>Q1/2012</t>
  </si>
  <si>
    <t>Q2/2012</t>
  </si>
  <si>
    <t>Q3/2012</t>
  </si>
  <si>
    <t>Q4/2012</t>
  </si>
  <si>
    <t>Q1/2013</t>
  </si>
  <si>
    <t>Q2/2013</t>
  </si>
  <si>
    <t>Q3/2013</t>
  </si>
  <si>
    <t>Q4/2013</t>
  </si>
  <si>
    <t>Q1/2014</t>
  </si>
  <si>
    <t>Q2/2014</t>
  </si>
  <si>
    <t>Q3/2014</t>
  </si>
  <si>
    <t>Q4/2014</t>
  </si>
  <si>
    <t>Q1/2015</t>
  </si>
  <si>
    <t>Q2/2015</t>
  </si>
  <si>
    <t>Q3/2015</t>
  </si>
  <si>
    <t>Q4/2015</t>
  </si>
  <si>
    <t>Q1/2016</t>
  </si>
  <si>
    <t>Q2/2016</t>
  </si>
  <si>
    <t>Q3/2016</t>
  </si>
  <si>
    <t>Q4/2016</t>
  </si>
  <si>
    <t>Q1/2017</t>
  </si>
  <si>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</si>
  <si>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</si>
  <si>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</si>
  <si>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</si>
  <si>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</si>
  <si>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</si>
  <si>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</si>
  <si>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</si>
  <si>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</si>
  <si>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</si>
  <si>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</si>
  <si>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</si>
  <si>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</si>
  <si>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</si>
  <si>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</si>
  <si>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</si>
  <si>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</si>
  <si>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</si>
  <si>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</si>
  <si>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</si>
  <si>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Q2/2022</t>
  </si>
  <si>
    <t>Q3/2022</t>
  </si>
  <si>
    <t>Q4/2022</t>
  </si>
  <si>
    <t>Q1/2023</t>
  </si>
  <si>
    <t>Q2/2023</t>
  </si>
  <si>
    <t>Q3/2023</t>
  </si>
  <si>
    <t>gdpdiff</t>
  </si>
  <si>
    <t>ltirdiff</t>
  </si>
  <si>
    <t>cabeur</t>
  </si>
  <si>
    <t>cabvnd</t>
  </si>
  <si>
    <t>stockeur</t>
  </si>
  <si>
    <t>stockvnd</t>
  </si>
  <si>
    <t>oil</t>
  </si>
  <si>
    <t>com</t>
  </si>
  <si>
    <t>m2eur</t>
  </si>
  <si>
    <t>m2vnd</t>
  </si>
  <si>
    <t>Predicted EUR/VND</t>
  </si>
  <si>
    <t>Date</t>
  </si>
  <si>
    <t>Equation</t>
  </si>
  <si>
    <t>Q4/2023</t>
  </si>
  <si>
    <t>Q1/2024</t>
  </si>
  <si>
    <t>Q2/2024</t>
  </si>
  <si>
    <t>eur/vnd</t>
  </si>
  <si>
    <t>spotchange</t>
  </si>
  <si>
    <t>inflationdiff</t>
  </si>
  <si>
    <t>stirdiff</t>
  </si>
  <si>
    <t>cabdiff</t>
  </si>
  <si>
    <t>Predicted spotchange</t>
  </si>
  <si>
    <t>cab</t>
  </si>
  <si>
    <t>stock</t>
  </si>
  <si>
    <t>Source</t>
  </si>
  <si>
    <t>IFS</t>
  </si>
  <si>
    <t>Indicator</t>
  </si>
  <si>
    <t>Current Account Balance usd</t>
  </si>
  <si>
    <t>Outlier check ER</t>
  </si>
  <si>
    <t>Diff</t>
  </si>
  <si>
    <t>101,129.58 M</t>
  </si>
  <si>
    <t>iqr</t>
  </si>
  <si>
    <t>Variable</t>
  </si>
  <si>
    <t>SPOT EUR/VND 
(1 EUR FOR VND)</t>
  </si>
  <si>
    <t>Interest rate of EURO</t>
  </si>
  <si>
    <t>Interest rate of VIETNAM</t>
  </si>
  <si>
    <t>Lagged Interest Differential</t>
  </si>
  <si>
    <t>% change in Spot</t>
  </si>
  <si>
    <t>Predicted Y (% change in spot rate)</t>
  </si>
  <si>
    <t>Predicted spot rate</t>
  </si>
  <si>
    <t>Absolute Forecast Error</t>
  </si>
  <si>
    <t>Absolute Squared Error</t>
  </si>
  <si>
    <t>Forecast Error</t>
  </si>
  <si>
    <t>Eurostats</t>
  </si>
  <si>
    <t>Trading Economics</t>
  </si>
  <si>
    <t>Actual</t>
  </si>
  <si>
    <t>Predicted</t>
  </si>
  <si>
    <t>MAE</t>
  </si>
  <si>
    <t>MSE</t>
  </si>
  <si>
    <t>Root MSE</t>
  </si>
  <si>
    <t>Model</t>
  </si>
  <si>
    <t>1/MSE</t>
  </si>
  <si>
    <t>Weight</t>
  </si>
  <si>
    <t>IFE</t>
  </si>
  <si>
    <t>Macro</t>
  </si>
  <si>
    <t>Macroeconomic</t>
  </si>
  <si>
    <t>Composite</t>
  </si>
  <si>
    <t>Absolute error</t>
  </si>
  <si>
    <t>Squared absolute error</t>
  </si>
  <si>
    <t>Maccro</t>
  </si>
  <si>
    <t>Squared</t>
  </si>
  <si>
    <t>Root</t>
  </si>
  <si>
    <t>Average</t>
  </si>
  <si>
    <t>Predict-Actual</t>
  </si>
  <si>
    <t>Absolute predict-Actual</t>
  </si>
  <si>
    <t>gg</t>
  </si>
  <si>
    <t>MACRO</t>
  </si>
  <si>
    <t>Error</t>
  </si>
  <si>
    <t>Mixed</t>
  </si>
  <si>
    <t>Comparison</t>
  </si>
  <si>
    <t>&lt;</t>
  </si>
  <si>
    <t>Macro model</t>
  </si>
  <si>
    <t>IFE model</t>
  </si>
  <si>
    <t>Inflation rate of EURO</t>
  </si>
  <si>
    <t>Inflation rate of VIETNAM</t>
  </si>
  <si>
    <t>f</t>
  </si>
  <si>
    <t>VIF value</t>
  </si>
  <si>
    <t>Differential STIR</t>
  </si>
  <si>
    <t>Differential LTIR</t>
  </si>
  <si>
    <t>Differential Inflation</t>
  </si>
  <si>
    <t>Differential GDPGR</t>
  </si>
  <si>
    <t>Change in EUR's CAB</t>
  </si>
  <si>
    <t>Change in VND's CAB</t>
  </si>
  <si>
    <t>Change in oil price</t>
  </si>
  <si>
    <t>Change in commodity price</t>
  </si>
  <si>
    <t xml:space="preserve">1.604828      1.114145      3.522802      1.194965      2.588510      3.690529      1.531326      1.082944 </t>
  </si>
  <si>
    <t>Change in EUR's stock</t>
  </si>
  <si>
    <t>Change in VND's stock</t>
  </si>
  <si>
    <t>Change in EUR's M2</t>
  </si>
  <si>
    <t>Change in VND's M2</t>
  </si>
  <si>
    <t>Inflation rate</t>
  </si>
  <si>
    <t>2007-01</t>
  </si>
  <si>
    <t/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</si>
  <si>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</si>
  <si>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</si>
  <si>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</si>
  <si>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</si>
  <si>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</si>
  <si>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</si>
  <si>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</si>
  <si>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</si>
  <si>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</si>
  <si>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</si>
  <si>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</si>
  <si>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</si>
  <si>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</si>
  <si>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</si>
  <si>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</si>
  <si>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</si>
  <si>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</si>
  <si>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</si>
  <si>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</si>
  <si>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</si>
  <si>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</si>
  <si>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</si>
  <si>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</si>
  <si>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</si>
  <si>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</si>
  <si>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</si>
  <si>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</si>
  <si>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</si>
  <si>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</si>
  <si>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</si>
  <si>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</si>
  <si>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</si>
  <si>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</si>
  <si>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</si>
  <si>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</si>
  <si>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</si>
  <si>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</si>
  <si>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</si>
  <si>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</si>
  <si>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</si>
  <si>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</si>
  <si>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</si>
  <si>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</si>
  <si>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</si>
  <si>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</si>
  <si>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</si>
  <si>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</si>
  <si>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</si>
  <si>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</si>
  <si>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</si>
  <si>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</si>
  <si>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</si>
  <si>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</si>
  <si>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</si>
  <si>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</si>
  <si>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</si>
  <si>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</si>
  <si>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</si>
  <si>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</si>
  <si>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</si>
  <si>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</si>
  <si>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</si>
  <si>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</si>
  <si>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</si>
  <si>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</si>
  <si>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</si>
  <si>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</si>
  <si>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</si>
  <si>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</si>
  <si>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</si>
  <si>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</si>
  <si>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</si>
  <si>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</si>
  <si>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</si>
  <si>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</si>
  <si>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</si>
  <si>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</si>
  <si>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</si>
  <si>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</si>
  <si>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</si>
  <si>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</si>
  <si>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</si>
  <si>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</si>
  <si>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</si>
  <si>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</si>
  <si>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</si>
  <si>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</si>
  <si>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</si>
  <si>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</si>
  <si>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</si>
  <si>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</si>
  <si>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</si>
  <si>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</si>
  <si>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</si>
  <si>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</si>
  <si>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</si>
  <si>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</si>
  <si>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</si>
  <si>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</si>
  <si>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</si>
  <si>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</si>
  <si>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</si>
  <si>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</si>
  <si>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</si>
  <si>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</si>
  <si>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</si>
  <si>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</si>
  <si>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</si>
  <si>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</si>
  <si>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</si>
  <si>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</si>
  <si>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</si>
  <si>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</si>
  <si>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</si>
  <si>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</si>
  <si>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</si>
  <si>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</si>
  <si>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</si>
  <si>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</si>
  <si>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</si>
  <si>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</si>
  <si>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</si>
  <si>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</si>
  <si>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</si>
  <si>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</si>
  <si>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</si>
  <si>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</si>
  <si>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</si>
  <si>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</si>
  <si>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</si>
  <si>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</si>
  <si>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</si>
  <si>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</si>
  <si>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</si>
  <si>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</si>
  <si>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</si>
  <si>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</si>
  <si>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</si>
  <si>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</si>
  <si>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</si>
  <si>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</si>
  <si>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</si>
  <si>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</si>
  <si>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</si>
  <si>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</si>
  <si>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</si>
  <si>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</si>
  <si>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</si>
  <si>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</si>
  <si>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</si>
  <si>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</si>
  <si>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</si>
  <si>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</si>
  <si>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</si>
  <si>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</si>
  <si>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</si>
  <si>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</si>
  <si>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</si>
  <si>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</si>
  <si>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</si>
  <si>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</si>
  <si>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</si>
  <si>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</si>
  <si>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</si>
  <si>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</si>
  <si>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</si>
  <si>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</si>
  <si>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</si>
  <si>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</si>
  <si>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</si>
  <si>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</si>
  <si>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</si>
  <si>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</si>
  <si>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</si>
  <si>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</si>
  <si>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</si>
  <si>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</si>
  <si>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</si>
  <si>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</si>
  <si>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</si>
  <si>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</si>
  <si>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</si>
  <si>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</si>
  <si>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</si>
  <si>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</si>
  <si>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</si>
  <si>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</si>
  <si>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</si>
  <si>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</si>
  <si>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</si>
  <si>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</si>
  <si>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</si>
  <si>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</si>
  <si>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</si>
  <si>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</si>
  <si>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</si>
  <si>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</si>
  <si>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</si>
  <si>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</si>
  <si>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</si>
  <si>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</si>
  <si>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</si>
  <si>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</si>
  <si>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</si>
  <si>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</si>
  <si>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</si>
  <si>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</si>
  <si>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</si>
  <si>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</si>
  <si>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</si>
  <si>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:</t>
  </si>
  <si>
    <t xml:space="preserve">EURO </t>
  </si>
  <si>
    <t>TIME_PERIOD</t>
  </si>
  <si>
    <t>GDPGR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</si>
  <si>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</si>
  <si>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</si>
  <si>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</si>
  <si>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</si>
  <si>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</si>
  <si>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</si>
  <si>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</si>
  <si>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</si>
  <si>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</si>
  <si>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</si>
  <si>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</si>
  <si>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</si>
  <si>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</si>
  <si>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</si>
  <si>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</si>
  <si>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</si>
  <si>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</si>
  <si>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</si>
  <si>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</si>
  <si>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</si>
  <si>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</si>
  <si>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</si>
  <si>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</si>
  <si>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</si>
  <si>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</si>
  <si>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</si>
  <si>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</si>
  <si>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</si>
  <si>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</si>
  <si>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</si>
  <si>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</si>
  <si>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</si>
  <si>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</si>
  <si>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</si>
  <si>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</si>
  <si>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</si>
  <si>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</si>
  <si>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</si>
  <si>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</si>
  <si>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</si>
  <si>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</si>
  <si>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</si>
  <si>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</si>
  <si>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</si>
  <si>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</si>
  <si>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</si>
  <si>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</si>
  <si>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</si>
  <si>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</si>
  <si>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</si>
  <si>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</si>
  <si>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</si>
  <si>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</si>
  <si>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</si>
  <si>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</si>
  <si>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</si>
  <si>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</si>
  <si>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</si>
  <si>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</si>
  <si>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</si>
  <si>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</si>
  <si>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</si>
  <si>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</si>
  <si>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</si>
  <si>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</si>
  <si>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</si>
  <si>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</si>
  <si>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</si>
  <si>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</si>
  <si>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</si>
  <si>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USD/CAD</t>
  </si>
  <si>
    <t>US Trade Balance</t>
  </si>
  <si>
    <t>US Export</t>
  </si>
  <si>
    <t>US Import</t>
  </si>
  <si>
    <t>mex</t>
  </si>
  <si>
    <t>cad</t>
  </si>
  <si>
    <t>USD/MEX</t>
  </si>
  <si>
    <t>capital account</t>
  </si>
  <si>
    <t>usd/eur</t>
  </si>
  <si>
    <t>eur/usd</t>
  </si>
  <si>
    <t>jpy</t>
  </si>
  <si>
    <t>Fed</t>
  </si>
  <si>
    <t>USD/JPY</t>
  </si>
  <si>
    <t>USD/CNY</t>
  </si>
  <si>
    <t xml:space="preserve">Crude Oil </t>
  </si>
  <si>
    <t>Q1/2005</t>
  </si>
  <si>
    <t>Q2/2005</t>
  </si>
  <si>
    <t>Q1/2006</t>
  </si>
  <si>
    <t>Q2/2006</t>
  </si>
  <si>
    <t>Q3/2005</t>
  </si>
  <si>
    <t>Q4/2005</t>
  </si>
  <si>
    <t>Q3/2006</t>
  </si>
  <si>
    <t>Q4/2006</t>
  </si>
  <si>
    <t>Unemployment rate</t>
  </si>
  <si>
    <t>Job losses (millions)</t>
  </si>
  <si>
    <t>Mixed Predicted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</si>
</sst>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########"/>
    <numFmt numFmtId="165" formatCode="_(* #,##0_);_(* \(#,##0\);_(* &quot;-&quot;??_);_(@_)"/>
    <numFmt numFmtId="166" formatCode="0.0000000000000000000"/>
    <numFmt numFmtId="167" formatCode="_(* #,##0.000000_);_(* \(#,##0.000000\);_(* &quot;-&quot;??_);_(@_)"/>
    <numFmt numFmtId="168" formatCode="_(* #,##0.00000_);_(* \(#,##0.00000\);_(* &quot;-&quot;??_);_(@_)"/>
    <numFmt numFmtId="169" formatCode="0.000000"/>
    <numFmt numFmtId="170" formatCode="_(* #,##0.000_);_(* \(#,##0.000\);_(* &quot;-&quot;??_);_(@_)"/>
    <numFmt numFmtId="171" formatCode="0.000"/>
    <numFmt numFmtId="172" formatCode="0.0000"/>
    <numFmt numFmtId="173" formatCode="0.000%"/>
    <numFmt numFmtId="174" formatCode="0.0000%"/>
    <numFmt numFmtId="175" formatCode="0.000000%"/>
    <numFmt numFmtId="176" formatCode="_(* #,##0.0000000_);_(* \(#,##0.0000000\);_(* &quot;-&quot;??_);_(@_)"/>
    <numFmt numFmtId="177" formatCode="yyyy\-mm\-dd"/>
    <numFmt numFmtId="178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rgb="FF232A31"/>
      <name val="&quot;Yahoo Sans Finance&quot;"/>
    </font>
    <font>
      <b/>
      <sz val="11"/>
      <color theme="0"/>
      <name val="Calibri"/>
      <family val="2"/>
    </font>
    <font>
      <b/>
      <sz val="11"/>
      <color theme="0"/>
      <name val="Times New Roman"/>
      <family val="1"/>
    </font>
    <font>
      <sz val="10"/>
      <color rgb="FF000000"/>
      <name val="Lucida Sans Unicode"/>
      <family val="2"/>
    </font>
    <font>
      <sz val="10"/>
      <color rgb="FF000000"/>
      <name val="Lucida Console"/>
      <family val="3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232A3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/>
      <diagonal/>
    </border>
    <border>
      <left style="thin">
        <color rgb="FFB0B0B0"/>
      </left>
      <right/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0" fontId="8" fillId="0" borderId="0"/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8" fillId="0" borderId="0"/>
    <xf numFmtId="9" fontId="5" fillId="0" borderId="0" applyFont="0" applyFill="0" applyBorder="0" applyAlignment="0" applyProtection="0"/>
    <xf numFmtId="0" fontId="27" fillId="0" borderId="0"/>
  </cellStyleXfs>
  <cellXfs count="17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11" xfId="0" applyBorder="1"/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Continuous"/>
    </xf>
    <xf numFmtId="166" fontId="8" fillId="0" borderId="0" xfId="2" applyNumberFormat="1"/>
    <xf numFmtId="0" fontId="1" fillId="0" borderId="1" xfId="0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0" xfId="0" applyFont="1"/>
    <xf numFmtId="43" fontId="0" fillId="0" borderId="1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1" fillId="0" borderId="1" xfId="0" applyFont="1" applyBorder="1" applyAlignment="1">
      <alignment vertical="center"/>
    </xf>
    <xf numFmtId="2" fontId="10" fillId="0" borderId="1" xfId="0" applyNumberFormat="1" applyFont="1" applyBorder="1" applyAlignment="1">
      <alignment horizontal="center" vertical="center"/>
    </xf>
    <xf numFmtId="169" fontId="10" fillId="0" borderId="1" xfId="0" applyNumberFormat="1" applyFont="1" applyBorder="1" applyAlignment="1">
      <alignment vertical="center"/>
    </xf>
    <xf numFmtId="2" fontId="10" fillId="0" borderId="1" xfId="0" applyNumberFormat="1" applyFont="1" applyBorder="1" applyAlignment="1">
      <alignment vertical="center"/>
    </xf>
    <xf numFmtId="2" fontId="8" fillId="0" borderId="1" xfId="2" applyNumberFormat="1" applyBorder="1" applyAlignment="1">
      <alignment horizontal="center"/>
    </xf>
    <xf numFmtId="2" fontId="8" fillId="0" borderId="1" xfId="2" applyNumberForma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10" fontId="10" fillId="0" borderId="1" xfId="0" applyNumberFormat="1" applyFont="1" applyBorder="1" applyAlignment="1">
      <alignment vertical="center"/>
    </xf>
    <xf numFmtId="2" fontId="10" fillId="0" borderId="1" xfId="0" applyNumberFormat="1" applyFont="1" applyBorder="1" applyAlignment="1">
      <alignment horizontal="right" vertical="center"/>
    </xf>
    <xf numFmtId="2" fontId="13" fillId="0" borderId="1" xfId="3" applyNumberFormat="1" applyBorder="1" applyAlignment="1">
      <alignment horizontal="center" vertical="center"/>
    </xf>
    <xf numFmtId="2" fontId="15" fillId="4" borderId="1" xfId="0" applyNumberFormat="1" applyFont="1" applyFill="1" applyBorder="1" applyAlignment="1">
      <alignment horizontal="right" vertical="center"/>
    </xf>
    <xf numFmtId="4" fontId="15" fillId="4" borderId="1" xfId="0" applyNumberFormat="1" applyFont="1" applyFill="1" applyBorder="1" applyAlignment="1">
      <alignment horizontal="right" vertical="center"/>
    </xf>
    <xf numFmtId="2" fontId="12" fillId="0" borderId="1" xfId="0" applyNumberFormat="1" applyFont="1" applyBorder="1" applyAlignment="1">
      <alignment vertical="center"/>
    </xf>
    <xf numFmtId="170" fontId="2" fillId="0" borderId="1" xfId="0" applyNumberFormat="1" applyFont="1" applyBorder="1" applyAlignment="1">
      <alignment horizontal="center"/>
    </xf>
    <xf numFmtId="171" fontId="10" fillId="0" borderId="1" xfId="0" applyNumberFormat="1" applyFont="1" applyBorder="1" applyAlignment="1">
      <alignment vertical="center"/>
    </xf>
    <xf numFmtId="17" fontId="16" fillId="5" borderId="1" xfId="0" applyNumberFormat="1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7" fontId="16" fillId="5" borderId="1" xfId="0" applyNumberFormat="1" applyFont="1" applyFill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" fillId="0" borderId="0" xfId="0" applyFont="1"/>
    <xf numFmtId="2" fontId="22" fillId="0" borderId="1" xfId="2" applyNumberFormat="1" applyFont="1" applyBorder="1" applyAlignment="1">
      <alignment horizont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2" fillId="0" borderId="11" xfId="0" applyFont="1" applyBorder="1"/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0" borderId="1" xfId="0" applyFont="1" applyBorder="1" applyAlignment="1">
      <alignment vertical="center"/>
    </xf>
    <xf numFmtId="169" fontId="2" fillId="0" borderId="1" xfId="0" applyNumberFormat="1" applyFont="1" applyBorder="1" applyAlignment="1">
      <alignment vertical="center"/>
    </xf>
    <xf numFmtId="2" fontId="22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2" fontId="23" fillId="0" borderId="1" xfId="0" applyNumberFormat="1" applyFont="1" applyBorder="1" applyAlignment="1">
      <alignment vertical="center"/>
    </xf>
    <xf numFmtId="171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2" fontId="22" fillId="0" borderId="1" xfId="3" applyNumberFormat="1" applyFont="1" applyBorder="1" applyAlignment="1">
      <alignment horizontal="center" vertical="center"/>
    </xf>
    <xf numFmtId="4" fontId="25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43" fontId="2" fillId="0" borderId="0" xfId="1" applyFont="1" applyAlignment="1">
      <alignment horizontal="center"/>
    </xf>
    <xf numFmtId="0" fontId="16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0" fillId="8" borderId="0" xfId="0" applyFill="1"/>
    <xf numFmtId="0" fontId="0" fillId="8" borderId="11" xfId="0" applyFill="1" applyBorder="1"/>
    <xf numFmtId="0" fontId="9" fillId="8" borderId="0" xfId="0" applyFont="1" applyFill="1"/>
    <xf numFmtId="165" fontId="2" fillId="0" borderId="1" xfId="0" applyNumberFormat="1" applyFont="1" applyBorder="1" applyAlignment="1">
      <alignment horizontal="center" vertical="center"/>
    </xf>
    <xf numFmtId="0" fontId="0" fillId="9" borderId="0" xfId="0" applyFill="1"/>
    <xf numFmtId="171" fontId="26" fillId="0" borderId="1" xfId="2" applyNumberFormat="1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/>
    <xf numFmtId="3" fontId="1" fillId="0" borderId="1" xfId="0" applyNumberFormat="1" applyFont="1" applyBorder="1"/>
    <xf numFmtId="3" fontId="0" fillId="0" borderId="0" xfId="0" applyNumberFormat="1"/>
    <xf numFmtId="165" fontId="2" fillId="0" borderId="0" xfId="0" applyNumberFormat="1" applyFont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172" fontId="2" fillId="0" borderId="1" xfId="0" applyNumberFormat="1" applyFont="1" applyBorder="1" applyAlignment="1">
      <alignment horizontal="center" vertical="center"/>
    </xf>
    <xf numFmtId="173" fontId="2" fillId="0" borderId="0" xfId="10" applyNumberFormat="1" applyFont="1" applyAlignment="1">
      <alignment horizontal="center"/>
    </xf>
    <xf numFmtId="175" fontId="2" fillId="0" borderId="0" xfId="10" applyNumberFormat="1" applyFont="1" applyAlignment="1">
      <alignment horizontal="center"/>
    </xf>
    <xf numFmtId="10" fontId="2" fillId="0" borderId="1" xfId="10" applyNumberFormat="1" applyFont="1" applyBorder="1" applyAlignment="1">
      <alignment horizontal="center"/>
    </xf>
    <xf numFmtId="172" fontId="0" fillId="0" borderId="0" xfId="0" applyNumberFormat="1"/>
    <xf numFmtId="1" fontId="0" fillId="0" borderId="0" xfId="0" applyNumberFormat="1"/>
    <xf numFmtId="174" fontId="0" fillId="0" borderId="0" xfId="10" applyNumberFormat="1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0" xfId="0" applyFill="1"/>
    <xf numFmtId="177" fontId="0" fillId="0" borderId="0" xfId="0" applyNumberFormat="1"/>
    <xf numFmtId="171" fontId="0" fillId="0" borderId="0" xfId="0" applyNumberFormat="1"/>
    <xf numFmtId="10" fontId="0" fillId="0" borderId="0" xfId="10" applyNumberFormat="1" applyFont="1"/>
    <xf numFmtId="172" fontId="27" fillId="0" borderId="0" xfId="11" applyNumberFormat="1"/>
    <xf numFmtId="1" fontId="27" fillId="0" borderId="0" xfId="11" applyNumberFormat="1"/>
    <xf numFmtId="2" fontId="27" fillId="0" borderId="0" xfId="11" applyNumberFormat="1"/>
    <xf numFmtId="173" fontId="0" fillId="0" borderId="0" xfId="10" applyNumberFormat="1" applyFont="1"/>
    <xf numFmtId="177" fontId="27" fillId="0" borderId="0" xfId="11" applyNumberFormat="1"/>
    <xf numFmtId="178" fontId="0" fillId="0" borderId="0" xfId="0" applyNumberFormat="1"/>
    <xf numFmtId="17" fontId="0" fillId="0" borderId="0" xfId="0" applyNumberFormat="1"/>
    <xf numFmtId="4" fontId="0" fillId="0" borderId="0" xfId="0" applyNumberFormat="1" applyAlignment="1">
      <alignment horizontal="right" vertic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Continuous"/>
    </xf>
    <xf numFmtId="0" fontId="28" fillId="0" borderId="1" xfId="0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 wrapText="1"/>
    </xf>
    <xf numFmtId="165" fontId="20" fillId="0" borderId="1" xfId="1" applyNumberFormat="1" applyFont="1" applyBorder="1" applyAlignment="1">
      <alignment horizontal="center" vertical="center"/>
    </xf>
    <xf numFmtId="0" fontId="1" fillId="0" borderId="0" xfId="0" applyFont="1"/>
    <xf numFmtId="2" fontId="29" fillId="0" borderId="0" xfId="0" applyNumberFormat="1" applyFont="1" applyAlignment="1">
      <alignment horizontal="center" vertical="center" wrapText="1"/>
    </xf>
    <xf numFmtId="165" fontId="2" fillId="0" borderId="0" xfId="1" applyNumberFormat="1" applyFont="1"/>
    <xf numFmtId="176" fontId="2" fillId="0" borderId="0" xfId="0" applyNumberFormat="1" applyFont="1"/>
    <xf numFmtId="174" fontId="2" fillId="0" borderId="0" xfId="10" applyNumberFormat="1" applyFont="1"/>
    <xf numFmtId="2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/>
    <xf numFmtId="43" fontId="2" fillId="0" borderId="0" xfId="1" applyFont="1"/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165" fontId="1" fillId="0" borderId="13" xfId="1" applyNumberFormat="1" applyFont="1" applyBorder="1" applyAlignment="1">
      <alignment horizontal="center" vertical="center"/>
    </xf>
    <xf numFmtId="165" fontId="1" fillId="0" borderId="14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168" fontId="17" fillId="7" borderId="1" xfId="0" applyNumberFormat="1" applyFont="1" applyFill="1" applyBorder="1" applyAlignment="1">
      <alignment horizontal="center" vertical="center"/>
    </xf>
    <xf numFmtId="167" fontId="16" fillId="5" borderId="1" xfId="0" applyNumberFormat="1" applyFont="1" applyFill="1" applyBorder="1" applyAlignment="1">
      <alignment horizontal="center" vertical="center"/>
    </xf>
    <xf numFmtId="9" fontId="16" fillId="7" borderId="1" xfId="0" applyNumberFormat="1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168" fontId="17" fillId="7" borderId="13" xfId="0" applyNumberFormat="1" applyFont="1" applyFill="1" applyBorder="1" applyAlignment="1">
      <alignment horizontal="center" vertical="center"/>
    </xf>
    <xf numFmtId="168" fontId="17" fillId="7" borderId="15" xfId="0" applyNumberFormat="1" applyFont="1" applyFill="1" applyBorder="1" applyAlignment="1">
      <alignment horizontal="center" vertical="center"/>
    </xf>
    <xf numFmtId="168" fontId="17" fillId="7" borderId="14" xfId="0" applyNumberFormat="1" applyFont="1" applyFill="1" applyBorder="1" applyAlignment="1">
      <alignment horizontal="center" vertical="center"/>
    </xf>
    <xf numFmtId="9" fontId="16" fillId="7" borderId="13" xfId="0" applyNumberFormat="1" applyFont="1" applyFill="1" applyBorder="1" applyAlignment="1">
      <alignment horizontal="center" vertical="center"/>
    </xf>
    <xf numFmtId="9" fontId="16" fillId="7" borderId="15" xfId="0" applyNumberFormat="1" applyFont="1" applyFill="1" applyBorder="1" applyAlignment="1">
      <alignment horizontal="center" vertical="center"/>
    </xf>
    <xf numFmtId="9" fontId="16" fillId="7" borderId="14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6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2">
    <cellStyle name="Comma" xfId="1" builtinId="3"/>
    <cellStyle name="Comma [0] 2" xfId="8" xr:uid="{0F35E81B-6DBC-4EDA-8F7D-795DCC5AFB3B}"/>
    <cellStyle name="Comma 2" xfId="7" xr:uid="{F9D0F38D-876B-4853-8D86-9A7A67C32A04}"/>
    <cellStyle name="Currency [0] 2" xfId="6" xr:uid="{99E1B58E-BE8A-4D4D-91DE-BD1134C91FEB}"/>
    <cellStyle name="Currency 2" xfId="5" xr:uid="{561EDF1F-FB93-444D-A06B-D67FDF834329}"/>
    <cellStyle name="Normal" xfId="0" builtinId="0"/>
    <cellStyle name="Normal 2" xfId="2" xr:uid="{3FA1177E-48C9-400D-8F51-77258E3D656A}"/>
    <cellStyle name="Normal 3" xfId="3" xr:uid="{E02EAC91-22E1-4B39-B280-2DE9DF49812D}"/>
    <cellStyle name="Normal 4" xfId="9" xr:uid="{4992B19C-D6B1-4A7A-8083-1FDD69E899CD}"/>
    <cellStyle name="Normal 5" xfId="11" xr:uid="{9BA5BBBC-4619-4D1E-958C-FB6B5444933E}"/>
    <cellStyle name="Percent" xfId="10" builtinId="5"/>
    <cellStyle name="Percent 2" xfId="4" xr:uid="{215E38D8-6CC7-4846-9E9E-40DD1C242B93}"/>
  </cellStyles>
  <dxfs count="1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Actual and Predicted EUR/VND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'IFE MODEL'!$C$87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'IFE MODEL'!$B$88:$B$153</c:f>
              <c:strCache>
                <c:ptCount val="66"/>
                <c:pt idx="0">
                  <c:v>Q1/2007</c:v>
                </c:pt>
                <c:pt idx="1">
                  <c:v>Q2/2007</c:v>
                </c:pt>
                <c:pt idx="2">
                  <c:v>Q3/2007</c:v>
                </c:pt>
                <c:pt idx="3">
                  <c:v>Q4/2007</c:v>
                </c:pt>
                <c:pt idx="4">
                  <c:v>Q1/2008</c:v>
                </c:pt>
                <c:pt idx="5">
                  <c:v>Q2/2008</c:v>
                </c:pt>
                <c:pt idx="6">
                  <c:v>Q3/2008</c:v>
                </c:pt>
                <c:pt idx="7">
                  <c:v>Q4/2008</c:v>
                </c:pt>
                <c:pt idx="8">
                  <c:v>Q1/2009</c:v>
                </c:pt>
                <c:pt idx="9">
                  <c:v>Q2/2009</c:v>
                </c:pt>
                <c:pt idx="10">
                  <c:v>Q3/2009</c:v>
                </c:pt>
                <c:pt idx="11">
                  <c:v>Q4/2009</c:v>
                </c:pt>
                <c:pt idx="12">
                  <c:v>Q1/2010</c:v>
                </c:pt>
                <c:pt idx="13">
                  <c:v>Q2/2010</c:v>
                </c:pt>
                <c:pt idx="14">
                  <c:v>Q3/2010</c:v>
                </c:pt>
                <c:pt idx="15">
                  <c:v>Q4/2010</c:v>
                </c:pt>
                <c:pt idx="16">
                  <c:v>Q1/2011</c:v>
                </c:pt>
                <c:pt idx="17">
                  <c:v>Q2/2011</c:v>
                </c:pt>
                <c:pt idx="18">
                  <c:v>Q3/2011</c:v>
                </c:pt>
                <c:pt idx="19">
                  <c:v>Q4/2011</c:v>
                </c:pt>
                <c:pt idx="20">
                  <c:v>Q1/2012</c:v>
                </c:pt>
                <c:pt idx="21">
                  <c:v>Q2/2012</c:v>
                </c:pt>
                <c:pt idx="22">
                  <c:v>Q3/2012</c:v>
                </c:pt>
                <c:pt idx="23">
                  <c:v>Q4/2012</c:v>
                </c:pt>
                <c:pt idx="24">
                  <c:v>Q1/2013</c:v>
                </c:pt>
                <c:pt idx="25">
                  <c:v>Q2/2013</c:v>
                </c:pt>
                <c:pt idx="26">
                  <c:v>Q3/2013</c:v>
                </c:pt>
                <c:pt idx="27">
                  <c:v>Q4/2013</c:v>
                </c:pt>
                <c:pt idx="28">
                  <c:v>Q1/2014</c:v>
                </c:pt>
                <c:pt idx="29">
                  <c:v>Q2/2014</c:v>
                </c:pt>
                <c:pt idx="30">
                  <c:v>Q3/2014</c:v>
                </c:pt>
                <c:pt idx="31">
                  <c:v>Q4/2014</c:v>
                </c:pt>
                <c:pt idx="32">
                  <c:v>Q1/2015</c:v>
                </c:pt>
                <c:pt idx="33">
                  <c:v>Q2/2015</c:v>
                </c:pt>
                <c:pt idx="34">
                  <c:v>Q3/2015</c:v>
                </c:pt>
                <c:pt idx="35">
                  <c:v>Q4/2015</c:v>
                </c:pt>
                <c:pt idx="36">
                  <c:v>Q1/2016</c:v>
                </c:pt>
                <c:pt idx="37">
                  <c:v>Q2/2016</c:v>
                </c:pt>
                <c:pt idx="38">
                  <c:v>Q3/2016</c:v>
                </c:pt>
                <c:pt idx="39">
                  <c:v>Q4/2016</c:v>
                </c:pt>
                <c:pt idx="40">
                  <c:v>Q1/2017</c:v>
                </c:pt>
                <c:pt idx="41">
                  <c:v>Q2/2017</c:v>
                </c:pt>
                <c:pt idx="42">
                  <c:v>Q3/2017</c:v>
                </c:pt>
                <c:pt idx="43">
                  <c:v>Q4/2017</c:v>
                </c:pt>
                <c:pt idx="44">
                  <c:v>Q1/2018</c:v>
                </c:pt>
                <c:pt idx="45">
                  <c:v>Q2/2018</c:v>
                </c:pt>
                <c:pt idx="46">
                  <c:v>Q3/2018</c:v>
                </c:pt>
                <c:pt idx="47">
                  <c:v>Q4/2018</c:v>
                </c:pt>
                <c:pt idx="48">
                  <c:v>Q1/2019</c:v>
                </c:pt>
                <c:pt idx="49">
                  <c:v>Q2/2019</c:v>
                </c:pt>
                <c:pt idx="50">
                  <c:v>Q3/2019</c:v>
                </c:pt>
                <c:pt idx="51">
                  <c:v>Q4/2019</c:v>
                </c:pt>
                <c:pt idx="52">
                  <c:v>Q1/2020</c:v>
                </c:pt>
                <c:pt idx="53">
                  <c:v>Q2/2020</c:v>
                </c:pt>
                <c:pt idx="54">
                  <c:v>Q3/2020</c:v>
                </c:pt>
                <c:pt idx="55">
                  <c:v>Q4/2020</c:v>
                </c:pt>
                <c:pt idx="56">
                  <c:v>Q1/2021</c:v>
                </c:pt>
                <c:pt idx="57">
                  <c:v>Q2/2021</c:v>
                </c:pt>
                <c:pt idx="58">
                  <c:v>Q3/2021</c:v>
                </c:pt>
                <c:pt idx="59">
                  <c:v>Q4/2021</c:v>
                </c:pt>
                <c:pt idx="60">
                  <c:v>Q1/2022</c:v>
                </c:pt>
                <c:pt idx="61">
                  <c:v>Q2/2022</c:v>
                </c:pt>
                <c:pt idx="62">
                  <c:v>Q3/2022</c:v>
                </c:pt>
                <c:pt idx="63">
                  <c:v>Q4/2022</c:v>
                </c:pt>
                <c:pt idx="64">
                  <c:v>Q1/2023</c:v>
                </c:pt>
                <c:pt idx="65">
                  <c:v>Q2/2023</c:v>
                </c:pt>
              </c:strCache>
            </c:strRef>
          </c:cat>
          <c:val>
            <c:numRef>
              <c:f>'IFE MODEL'!$C$88:$C$153</c:f>
              <c:numCache>
                <c:formatCode>_(* #,##0_);_(* \(#,##0\);_(* "-"??_);_(@_)</c:formatCode>
                <c:ptCount val="66"/>
                <c:pt idx="0">
                  <c:v>21843.8</c:v>
                </c:pt>
                <c:pt idx="1">
                  <c:v>22949.4</c:v>
                </c:pt>
                <c:pt idx="2">
                  <c:v>23380</c:v>
                </c:pt>
                <c:pt idx="3">
                  <c:v>25412.7</c:v>
                </c:pt>
                <c:pt idx="4">
                  <c:v>26534.6</c:v>
                </c:pt>
                <c:pt idx="5">
                  <c:v>23429.200000000001</c:v>
                </c:pt>
                <c:pt idx="6">
                  <c:v>24441.200000000001</c:v>
                </c:pt>
                <c:pt idx="7">
                  <c:v>23564.7</c:v>
                </c:pt>
                <c:pt idx="8">
                  <c:v>24946.2</c:v>
                </c:pt>
                <c:pt idx="9">
                  <c:v>26113.1</c:v>
                </c:pt>
                <c:pt idx="10">
                  <c:v>26452.9</c:v>
                </c:pt>
                <c:pt idx="11">
                  <c:v>25793.5</c:v>
                </c:pt>
                <c:pt idx="12">
                  <c:v>23347.200000000001</c:v>
                </c:pt>
                <c:pt idx="13">
                  <c:v>26550.3</c:v>
                </c:pt>
                <c:pt idx="14">
                  <c:v>26076.5</c:v>
                </c:pt>
                <c:pt idx="15">
                  <c:v>29574.400000000001</c:v>
                </c:pt>
                <c:pt idx="16">
                  <c:v>29747.7</c:v>
                </c:pt>
                <c:pt idx="17">
                  <c:v>27872.2</c:v>
                </c:pt>
                <c:pt idx="18">
                  <c:v>27216.2</c:v>
                </c:pt>
                <c:pt idx="19">
                  <c:v>27780.1</c:v>
                </c:pt>
                <c:pt idx="20">
                  <c:v>26429.9</c:v>
                </c:pt>
                <c:pt idx="21">
                  <c:v>26832.7</c:v>
                </c:pt>
                <c:pt idx="22">
                  <c:v>27472</c:v>
                </c:pt>
                <c:pt idx="23">
                  <c:v>26821.7</c:v>
                </c:pt>
                <c:pt idx="24">
                  <c:v>27537.9</c:v>
                </c:pt>
                <c:pt idx="25">
                  <c:v>28554</c:v>
                </c:pt>
                <c:pt idx="26">
                  <c:v>28967.599999999999</c:v>
                </c:pt>
                <c:pt idx="27">
                  <c:v>29020.3</c:v>
                </c:pt>
                <c:pt idx="28">
                  <c:v>29161.8</c:v>
                </c:pt>
                <c:pt idx="29">
                  <c:v>26746.1</c:v>
                </c:pt>
                <c:pt idx="30">
                  <c:v>25851.3</c:v>
                </c:pt>
                <c:pt idx="31">
                  <c:v>23091</c:v>
                </c:pt>
                <c:pt idx="32">
                  <c:v>24263.200000000001</c:v>
                </c:pt>
                <c:pt idx="33">
                  <c:v>25118.1</c:v>
                </c:pt>
                <c:pt idx="34">
                  <c:v>24413.3</c:v>
                </c:pt>
                <c:pt idx="35">
                  <c:v>25357</c:v>
                </c:pt>
                <c:pt idx="36">
                  <c:v>24765.3</c:v>
                </c:pt>
                <c:pt idx="37">
                  <c:v>25064.1</c:v>
                </c:pt>
                <c:pt idx="38">
                  <c:v>23938.1</c:v>
                </c:pt>
                <c:pt idx="39">
                  <c:v>24231</c:v>
                </c:pt>
                <c:pt idx="40">
                  <c:v>25964.5</c:v>
                </c:pt>
                <c:pt idx="41">
                  <c:v>26842.799999999999</c:v>
                </c:pt>
                <c:pt idx="42">
                  <c:v>27240.5</c:v>
                </c:pt>
                <c:pt idx="43">
                  <c:v>28083.3</c:v>
                </c:pt>
                <c:pt idx="44">
                  <c:v>26819.5</c:v>
                </c:pt>
                <c:pt idx="45">
                  <c:v>27075.7</c:v>
                </c:pt>
                <c:pt idx="46">
                  <c:v>26596.6</c:v>
                </c:pt>
                <c:pt idx="47">
                  <c:v>26026.799999999999</c:v>
                </c:pt>
                <c:pt idx="48">
                  <c:v>26487.4</c:v>
                </c:pt>
                <c:pt idx="49">
                  <c:v>25283.4</c:v>
                </c:pt>
                <c:pt idx="50">
                  <c:v>25974.7</c:v>
                </c:pt>
                <c:pt idx="51">
                  <c:v>26046.1</c:v>
                </c:pt>
                <c:pt idx="52">
                  <c:v>26060.400000000001</c:v>
                </c:pt>
                <c:pt idx="53">
                  <c:v>27163.5</c:v>
                </c:pt>
                <c:pt idx="54">
                  <c:v>28175.4</c:v>
                </c:pt>
                <c:pt idx="55">
                  <c:v>27061.200000000001</c:v>
                </c:pt>
                <c:pt idx="56">
                  <c:v>27283.1</c:v>
                </c:pt>
                <c:pt idx="57">
                  <c:v>26346.799999999999</c:v>
                </c:pt>
                <c:pt idx="58">
                  <c:v>25947.5</c:v>
                </c:pt>
                <c:pt idx="59">
                  <c:v>25270.3</c:v>
                </c:pt>
                <c:pt idx="60">
                  <c:v>24375.9</c:v>
                </c:pt>
                <c:pt idx="61">
                  <c:v>23375.5</c:v>
                </c:pt>
                <c:pt idx="62">
                  <c:v>25267.4</c:v>
                </c:pt>
                <c:pt idx="63">
                  <c:v>25417.5</c:v>
                </c:pt>
                <c:pt idx="64">
                  <c:v>25720.3</c:v>
                </c:pt>
                <c:pt idx="65">
                  <c:v>25664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7-4163-8414-C252413FD37A}"/>
            </c:ext>
          </c:extLst>
        </c:ser>
        <c:ser>
          <c:idx val="1"/>
          <c:order val="1"/>
          <c:tx>
            <c:strRef>
              <c:f>'IFE MODEL'!$D$87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'IFE MODEL'!$B$88:$B$153</c:f>
              <c:strCache>
                <c:ptCount val="66"/>
                <c:pt idx="0">
                  <c:v>Q1/2007</c:v>
                </c:pt>
                <c:pt idx="1">
                  <c:v>Q2/2007</c:v>
                </c:pt>
                <c:pt idx="2">
                  <c:v>Q3/2007</c:v>
                </c:pt>
                <c:pt idx="3">
                  <c:v>Q4/2007</c:v>
                </c:pt>
                <c:pt idx="4">
                  <c:v>Q1/2008</c:v>
                </c:pt>
                <c:pt idx="5">
                  <c:v>Q2/2008</c:v>
                </c:pt>
                <c:pt idx="6">
                  <c:v>Q3/2008</c:v>
                </c:pt>
                <c:pt idx="7">
                  <c:v>Q4/2008</c:v>
                </c:pt>
                <c:pt idx="8">
                  <c:v>Q1/2009</c:v>
                </c:pt>
                <c:pt idx="9">
                  <c:v>Q2/2009</c:v>
                </c:pt>
                <c:pt idx="10">
                  <c:v>Q3/2009</c:v>
                </c:pt>
                <c:pt idx="11">
                  <c:v>Q4/2009</c:v>
                </c:pt>
                <c:pt idx="12">
                  <c:v>Q1/2010</c:v>
                </c:pt>
                <c:pt idx="13">
                  <c:v>Q2/2010</c:v>
                </c:pt>
                <c:pt idx="14">
                  <c:v>Q3/2010</c:v>
                </c:pt>
                <c:pt idx="15">
                  <c:v>Q4/2010</c:v>
                </c:pt>
                <c:pt idx="16">
                  <c:v>Q1/2011</c:v>
                </c:pt>
                <c:pt idx="17">
                  <c:v>Q2/2011</c:v>
                </c:pt>
                <c:pt idx="18">
                  <c:v>Q3/2011</c:v>
                </c:pt>
                <c:pt idx="19">
                  <c:v>Q4/2011</c:v>
                </c:pt>
                <c:pt idx="20">
                  <c:v>Q1/2012</c:v>
                </c:pt>
                <c:pt idx="21">
                  <c:v>Q2/2012</c:v>
                </c:pt>
                <c:pt idx="22">
                  <c:v>Q3/2012</c:v>
                </c:pt>
                <c:pt idx="23">
                  <c:v>Q4/2012</c:v>
                </c:pt>
                <c:pt idx="24">
                  <c:v>Q1/2013</c:v>
                </c:pt>
                <c:pt idx="25">
                  <c:v>Q2/2013</c:v>
                </c:pt>
                <c:pt idx="26">
                  <c:v>Q3/2013</c:v>
                </c:pt>
                <c:pt idx="27">
                  <c:v>Q4/2013</c:v>
                </c:pt>
                <c:pt idx="28">
                  <c:v>Q1/2014</c:v>
                </c:pt>
                <c:pt idx="29">
                  <c:v>Q2/2014</c:v>
                </c:pt>
                <c:pt idx="30">
                  <c:v>Q3/2014</c:v>
                </c:pt>
                <c:pt idx="31">
                  <c:v>Q4/2014</c:v>
                </c:pt>
                <c:pt idx="32">
                  <c:v>Q1/2015</c:v>
                </c:pt>
                <c:pt idx="33">
                  <c:v>Q2/2015</c:v>
                </c:pt>
                <c:pt idx="34">
                  <c:v>Q3/2015</c:v>
                </c:pt>
                <c:pt idx="35">
                  <c:v>Q4/2015</c:v>
                </c:pt>
                <c:pt idx="36">
                  <c:v>Q1/2016</c:v>
                </c:pt>
                <c:pt idx="37">
                  <c:v>Q2/2016</c:v>
                </c:pt>
                <c:pt idx="38">
                  <c:v>Q3/2016</c:v>
                </c:pt>
                <c:pt idx="39">
                  <c:v>Q4/2016</c:v>
                </c:pt>
                <c:pt idx="40">
                  <c:v>Q1/2017</c:v>
                </c:pt>
                <c:pt idx="41">
                  <c:v>Q2/2017</c:v>
                </c:pt>
                <c:pt idx="42">
                  <c:v>Q3/2017</c:v>
                </c:pt>
                <c:pt idx="43">
                  <c:v>Q4/2017</c:v>
                </c:pt>
                <c:pt idx="44">
                  <c:v>Q1/2018</c:v>
                </c:pt>
                <c:pt idx="45">
                  <c:v>Q2/2018</c:v>
                </c:pt>
                <c:pt idx="46">
                  <c:v>Q3/2018</c:v>
                </c:pt>
                <c:pt idx="47">
                  <c:v>Q4/2018</c:v>
                </c:pt>
                <c:pt idx="48">
                  <c:v>Q1/2019</c:v>
                </c:pt>
                <c:pt idx="49">
                  <c:v>Q2/2019</c:v>
                </c:pt>
                <c:pt idx="50">
                  <c:v>Q3/2019</c:v>
                </c:pt>
                <c:pt idx="51">
                  <c:v>Q4/2019</c:v>
                </c:pt>
                <c:pt idx="52">
                  <c:v>Q1/2020</c:v>
                </c:pt>
                <c:pt idx="53">
                  <c:v>Q2/2020</c:v>
                </c:pt>
                <c:pt idx="54">
                  <c:v>Q3/2020</c:v>
                </c:pt>
                <c:pt idx="55">
                  <c:v>Q4/2020</c:v>
                </c:pt>
                <c:pt idx="56">
                  <c:v>Q1/2021</c:v>
                </c:pt>
                <c:pt idx="57">
                  <c:v>Q2/2021</c:v>
                </c:pt>
                <c:pt idx="58">
                  <c:v>Q3/2021</c:v>
                </c:pt>
                <c:pt idx="59">
                  <c:v>Q4/2021</c:v>
                </c:pt>
                <c:pt idx="60">
                  <c:v>Q1/2022</c:v>
                </c:pt>
                <c:pt idx="61">
                  <c:v>Q2/2022</c:v>
                </c:pt>
                <c:pt idx="62">
                  <c:v>Q3/2022</c:v>
                </c:pt>
                <c:pt idx="63">
                  <c:v>Q4/2022</c:v>
                </c:pt>
                <c:pt idx="64">
                  <c:v>Q1/2023</c:v>
                </c:pt>
                <c:pt idx="65">
                  <c:v>Q2/2023</c:v>
                </c:pt>
              </c:strCache>
            </c:strRef>
          </c:cat>
          <c:val>
            <c:numRef>
              <c:f>'IFE MODEL'!$D$88:$D$153</c:f>
              <c:numCache>
                <c:formatCode>_(* #,##0.00_);_(* \(#,##0.00\);_(* "-"??_);_(@_)</c:formatCode>
                <c:ptCount val="66"/>
                <c:pt idx="0">
                  <c:v>21473.88092189153</c:v>
                </c:pt>
                <c:pt idx="1">
                  <c:v>21917.170478863143</c:v>
                </c:pt>
                <c:pt idx="2">
                  <c:v>23021.006337098126</c:v>
                </c:pt>
                <c:pt idx="3">
                  <c:v>23428.684442600665</c:v>
                </c:pt>
                <c:pt idx="4">
                  <c:v>25409.942129873194</c:v>
                </c:pt>
                <c:pt idx="5">
                  <c:v>26466.991057237257</c:v>
                </c:pt>
                <c:pt idx="6">
                  <c:v>23355.838727732516</c:v>
                </c:pt>
                <c:pt idx="7">
                  <c:v>24375.313675321344</c:v>
                </c:pt>
                <c:pt idx="8">
                  <c:v>23603.833299668353</c:v>
                </c:pt>
                <c:pt idx="9">
                  <c:v>25053.725464883282</c:v>
                </c:pt>
                <c:pt idx="10">
                  <c:v>26232.936129543144</c:v>
                </c:pt>
                <c:pt idx="11">
                  <c:v>26545.483452552904</c:v>
                </c:pt>
                <c:pt idx="12">
                  <c:v>25862.874755181852</c:v>
                </c:pt>
                <c:pt idx="13">
                  <c:v>23415.693163881409</c:v>
                </c:pt>
                <c:pt idx="14">
                  <c:v>26630.122972588339</c:v>
                </c:pt>
                <c:pt idx="15">
                  <c:v>26130.94981985577</c:v>
                </c:pt>
                <c:pt idx="16">
                  <c:v>29618.991948220508</c:v>
                </c:pt>
                <c:pt idx="17">
                  <c:v>29717.470327772597</c:v>
                </c:pt>
                <c:pt idx="18">
                  <c:v>27831.253594090955</c:v>
                </c:pt>
                <c:pt idx="19">
                  <c:v>27216.346461961657</c:v>
                </c:pt>
                <c:pt idx="20">
                  <c:v>27820.873559083153</c:v>
                </c:pt>
                <c:pt idx="21">
                  <c:v>26534.022361305389</c:v>
                </c:pt>
                <c:pt idx="22">
                  <c:v>26944.560236411657</c:v>
                </c:pt>
                <c:pt idx="23">
                  <c:v>27579.033408768708</c:v>
                </c:pt>
                <c:pt idx="24">
                  <c:v>26922.721891690308</c:v>
                </c:pt>
                <c:pt idx="25">
                  <c:v>27640.049424509773</c:v>
                </c:pt>
                <c:pt idx="26">
                  <c:v>28658.491857784615</c:v>
                </c:pt>
                <c:pt idx="27">
                  <c:v>29073.009573042771</c:v>
                </c:pt>
                <c:pt idx="28">
                  <c:v>29140.314142939329</c:v>
                </c:pt>
                <c:pt idx="29">
                  <c:v>29275.995704045632</c:v>
                </c:pt>
                <c:pt idx="30">
                  <c:v>26862.317298411297</c:v>
                </c:pt>
                <c:pt idx="31">
                  <c:v>25975.870712011965</c:v>
                </c:pt>
                <c:pt idx="32">
                  <c:v>23211.019413131209</c:v>
                </c:pt>
                <c:pt idx="33">
                  <c:v>24394.154098411265</c:v>
                </c:pt>
                <c:pt idx="34">
                  <c:v>25260.21779595187</c:v>
                </c:pt>
                <c:pt idx="35">
                  <c:v>24546.876040346677</c:v>
                </c:pt>
                <c:pt idx="36">
                  <c:v>25482.547222748381</c:v>
                </c:pt>
                <c:pt idx="37">
                  <c:v>24881.340620067273</c:v>
                </c:pt>
                <c:pt idx="38">
                  <c:v>25176.587925836553</c:v>
                </c:pt>
                <c:pt idx="39">
                  <c:v>24039.516398510128</c:v>
                </c:pt>
                <c:pt idx="40">
                  <c:v>24338.16138797954</c:v>
                </c:pt>
                <c:pt idx="41">
                  <c:v>26097.579977588175</c:v>
                </c:pt>
                <c:pt idx="42">
                  <c:v>26974.883857287597</c:v>
                </c:pt>
                <c:pt idx="43">
                  <c:v>27379.516556783481</c:v>
                </c:pt>
                <c:pt idx="44">
                  <c:v>28227.045292461502</c:v>
                </c:pt>
                <c:pt idx="45">
                  <c:v>26942.982431399236</c:v>
                </c:pt>
                <c:pt idx="46">
                  <c:v>27208.224202458903</c:v>
                </c:pt>
                <c:pt idx="47">
                  <c:v>26730.591456106333</c:v>
                </c:pt>
                <c:pt idx="48">
                  <c:v>26159.63499741198</c:v>
                </c:pt>
                <c:pt idx="49">
                  <c:v>26626.876616978385</c:v>
                </c:pt>
                <c:pt idx="50">
                  <c:v>25413.494530838678</c:v>
                </c:pt>
                <c:pt idx="51">
                  <c:v>26082.032338036508</c:v>
                </c:pt>
                <c:pt idx="52">
                  <c:v>26150.890000884399</c:v>
                </c:pt>
                <c:pt idx="53">
                  <c:v>26178.011175241652</c:v>
                </c:pt>
                <c:pt idx="54">
                  <c:v>27281.736229026163</c:v>
                </c:pt>
                <c:pt idx="55">
                  <c:v>28327.532780046316</c:v>
                </c:pt>
                <c:pt idx="56">
                  <c:v>27213.690350687299</c:v>
                </c:pt>
                <c:pt idx="57">
                  <c:v>27430.42295189065</c:v>
                </c:pt>
                <c:pt idx="58">
                  <c:v>26506.674070359099</c:v>
                </c:pt>
                <c:pt idx="59">
                  <c:v>26121.859698814176</c:v>
                </c:pt>
                <c:pt idx="60">
                  <c:v>25455.309159298089</c:v>
                </c:pt>
                <c:pt idx="61">
                  <c:v>24556.706338628581</c:v>
                </c:pt>
                <c:pt idx="62">
                  <c:v>23553.430022903187</c:v>
                </c:pt>
                <c:pt idx="63">
                  <c:v>25448.72143433903</c:v>
                </c:pt>
                <c:pt idx="64">
                  <c:v>25590.986591071323</c:v>
                </c:pt>
                <c:pt idx="65">
                  <c:v>25895.821356751367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7-4163-8414-C252413FD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354552"/>
        <c:axId val="629354912"/>
      </c:lineChart>
      <c:catAx>
        <c:axId val="62935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9354912"/>
        <c:crosses val="autoZero"/>
        <c:auto val="1"/>
        <c:lblAlgn val="ctr"/>
        <c:lblOffset val="100"/>
        <c:noMultiLvlLbl val="0"/>
      </c:catAx>
      <c:valAx>
        <c:axId val="629354912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935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300" b="1"/>
              <a:t>Actual vs Predicted EUR/VND from Macro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'MACRO MODEL REGRESSIONN'!$O$78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'MACRO MODEL REGRESSIONN'!$N$79:$N$82</c:f>
              <c:strCache>
                <c:ptCount val="4"/>
                <c:pt idx="0">
                  <c:v>Q3/2023</c:v>
                </c:pt>
                <c:pt idx="1">
                  <c:v>Q4/2023</c:v>
                </c:pt>
                <c:pt idx="2">
                  <c:v>Q1/2024</c:v>
                </c:pt>
                <c:pt idx="3">
                  <c:v>Q2/2024</c:v>
                </c:pt>
              </c:strCache>
            </c:strRef>
          </c:cat>
          <c:val>
            <c:numRef>
              <c:f>'MACRO MODEL REGRESSIONN'!$O$79:$O$82</c:f>
              <c:numCache>
                <c:formatCode>_(* #,##0_);_(* \(#,##0\);_(* "-"??_);_(@_)</c:formatCode>
                <c:ptCount val="4"/>
                <c:pt idx="0" formatCode="General">
                  <c:v>25664</c:v>
                </c:pt>
                <c:pt idx="1">
                  <c:v>26773.3</c:v>
                </c:pt>
                <c:pt idx="2">
                  <c:v>26772.5</c:v>
                </c:pt>
                <c:pt idx="3">
                  <c:v>27261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0-45C3-B796-9747565EC6BB}"/>
            </c:ext>
          </c:extLst>
        </c:ser>
        <c:ser>
          <c:idx val="1"/>
          <c:order val="1"/>
          <c:tx>
            <c:strRef>
              <c:f>'MACRO MODEL REGRESSIONN'!$P$78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'MACRO MODEL REGRESSIONN'!$N$79:$N$82</c:f>
              <c:strCache>
                <c:ptCount val="4"/>
                <c:pt idx="0">
                  <c:v>Q3/2023</c:v>
                </c:pt>
                <c:pt idx="1">
                  <c:v>Q4/2023</c:v>
                </c:pt>
                <c:pt idx="2">
                  <c:v>Q1/2024</c:v>
                </c:pt>
                <c:pt idx="3">
                  <c:v>Q2/2024</c:v>
                </c:pt>
              </c:strCache>
            </c:strRef>
          </c:cat>
          <c:val>
            <c:numRef>
              <c:f>'MACRO MODEL REGRESSIONN'!$P$79:$P$82</c:f>
              <c:numCache>
                <c:formatCode>_(* #,##0_);_(* \(#,##0\);_(* "-"??_);_(@_)</c:formatCode>
                <c:ptCount val="4"/>
                <c:pt idx="0" formatCode="General">
                  <c:v>25664</c:v>
                </c:pt>
                <c:pt idx="1">
                  <c:v>27329.130517169295</c:v>
                </c:pt>
                <c:pt idx="2">
                  <c:v>27616.413785229906</c:v>
                </c:pt>
                <c:pt idx="3">
                  <c:v>27853.631956883706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0-45C3-B796-9747565EC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679184"/>
        <c:axId val="765684592"/>
      </c:lineChart>
      <c:catAx>
        <c:axId val="7656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5684592"/>
        <c:crosses val="autoZero"/>
        <c:auto val="1"/>
        <c:lblAlgn val="ctr"/>
        <c:lblOffset val="100"/>
        <c:noMultiLvlLbl val="0"/>
      </c:catAx>
      <c:valAx>
        <c:axId val="7656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56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 i="0" baseline="0">
                <a:effectLst/>
              </a:rPr>
              <a:t>Actual vs Predicted EUR/VND from Mixed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'MIXED MODEL'!$N$21</c:f>
              <c:strCache>
                <c:ptCount val="1"/>
                <c:pt idx="0">
                  <c:v>Composite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'MIXED MODEL'!$M$22:$M$24</c:f>
              <c:strCache>
                <c:ptCount val="3"/>
                <c:pt idx="0">
                  <c:v>Q4/2023</c:v>
                </c:pt>
                <c:pt idx="1">
                  <c:v>Q1/2024</c:v>
                </c:pt>
                <c:pt idx="2">
                  <c:v>Q2/2024</c:v>
                </c:pt>
              </c:strCache>
            </c:strRef>
          </c:cat>
          <c:val>
            <c:numRef>
              <c:f>'MIXED MODEL'!$N$22:$N$24</c:f>
              <c:numCache>
                <c:formatCode>_(* #,##0_);_(* \(#,##0\);_(* "-"??_);_(@_)</c:formatCode>
                <c:ptCount val="3"/>
                <c:pt idx="0">
                  <c:v>27121.087031513744</c:v>
                </c:pt>
                <c:pt idx="1">
                  <c:v>27582.503921271</c:v>
                </c:pt>
                <c:pt idx="2">
                  <c:v>27771.541668535272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5-489F-9307-FF727B890CA0}"/>
            </c:ext>
          </c:extLst>
        </c:ser>
        <c:ser>
          <c:idx val="1"/>
          <c:order val="1"/>
          <c:tx>
            <c:strRef>
              <c:f>'MIXED MODEL'!$O$21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'MIXED MODEL'!$M$22:$M$24</c:f>
              <c:strCache>
                <c:ptCount val="3"/>
                <c:pt idx="0">
                  <c:v>Q4/2023</c:v>
                </c:pt>
                <c:pt idx="1">
                  <c:v>Q1/2024</c:v>
                </c:pt>
                <c:pt idx="2">
                  <c:v>Q2/2024</c:v>
                </c:pt>
              </c:strCache>
            </c:strRef>
          </c:cat>
          <c:val>
            <c:numRef>
              <c:f>'MIXED MODEL'!$O$22:$O$24</c:f>
              <c:numCache>
                <c:formatCode>_(* #,##0.00_);_(* \(#,##0.00\);_(* "-"??_);_(@_)</c:formatCode>
                <c:ptCount val="3"/>
                <c:pt idx="0">
                  <c:v>26773.3</c:v>
                </c:pt>
                <c:pt idx="1">
                  <c:v>26772.5</c:v>
                </c:pt>
                <c:pt idx="2">
                  <c:v>27261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5-489F-9307-FF727B89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333520"/>
        <c:axId val="963328112"/>
      </c:lineChart>
      <c:catAx>
        <c:axId val="9633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3328112"/>
        <c:crosses val="autoZero"/>
        <c:auto val="1"/>
        <c:lblAlgn val="ctr"/>
        <c:lblOffset val="100"/>
        <c:noMultiLvlLbl val="0"/>
      </c:catAx>
      <c:valAx>
        <c:axId val="9633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33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'RAW11'!$G$4:$G$72</c:f>
              <c:numCache>
                <c:formatCode>General</c:formatCode>
                <c:ptCount val="69"/>
                <c:pt idx="0">
                  <c:v>4.7941176470588154E-2</c:v>
                </c:pt>
                <c:pt idx="1">
                  <c:v>5.9470068694799094E-2</c:v>
                </c:pt>
                <c:pt idx="2">
                  <c:v>6.5851272015655438E-2</c:v>
                </c:pt>
                <c:pt idx="3">
                  <c:v>9.3598448108632493E-2</c:v>
                </c:pt>
                <c:pt idx="4">
                  <c:v>0.15216972034715548</c:v>
                </c:pt>
                <c:pt idx="5">
                  <c:v>0.21738712776176761</c:v>
                </c:pt>
                <c:pt idx="6">
                  <c:v>0.23297974927676002</c:v>
                </c:pt>
                <c:pt idx="7">
                  <c:v>0.22133726647000995</c:v>
                </c:pt>
                <c:pt idx="8">
                  <c:v>0.10487077534791256</c:v>
                </c:pt>
                <c:pt idx="9">
                  <c:v>3.4034034034033933E-2</c:v>
                </c:pt>
                <c:pt idx="10">
                  <c:v>2.6579739217652998E-2</c:v>
                </c:pt>
                <c:pt idx="11">
                  <c:v>5.5698711595639327E-2</c:v>
                </c:pt>
                <c:pt idx="12">
                  <c:v>7.7362204724409356E-2</c:v>
                </c:pt>
                <c:pt idx="13">
                  <c:v>7.0837438423645427E-2</c:v>
                </c:pt>
                <c:pt idx="14">
                  <c:v>6.8891069676153105E-2</c:v>
                </c:pt>
                <c:pt idx="15">
                  <c:v>9.344422700587085E-2</c:v>
                </c:pt>
                <c:pt idx="16">
                  <c:v>0.10895813047711789</c:v>
                </c:pt>
                <c:pt idx="17">
                  <c:v>0.17643622200584219</c:v>
                </c:pt>
                <c:pt idx="18">
                  <c:v>0.18854368932038823</c:v>
                </c:pt>
                <c:pt idx="19">
                  <c:v>0.14912451361867696</c:v>
                </c:pt>
                <c:pt idx="20">
                  <c:v>0.11002921129503429</c:v>
                </c:pt>
                <c:pt idx="21">
                  <c:v>4.39453125E-2</c:v>
                </c:pt>
                <c:pt idx="22">
                  <c:v>3.7816764132553526E-2</c:v>
                </c:pt>
                <c:pt idx="23">
                  <c:v>4.5107632093933425E-2</c:v>
                </c:pt>
                <c:pt idx="24">
                  <c:v>4.8574237954769117E-2</c:v>
                </c:pt>
                <c:pt idx="25">
                  <c:v>5.0098425196850371E-2</c:v>
                </c:pt>
                <c:pt idx="26">
                  <c:v>5.143422354104854E-2</c:v>
                </c:pt>
                <c:pt idx="27">
                  <c:v>5.1984126984127021E-2</c:v>
                </c:pt>
                <c:pt idx="28">
                  <c:v>3.8706467661691724E-2</c:v>
                </c:pt>
                <c:pt idx="29">
                  <c:v>4.4577114427860831E-2</c:v>
                </c:pt>
                <c:pt idx="30">
                  <c:v>3.310069790628134E-2</c:v>
                </c:pt>
                <c:pt idx="31">
                  <c:v>2.0440881763527097E-2</c:v>
                </c:pt>
                <c:pt idx="32">
                  <c:v>1.0310310310310378E-2</c:v>
                </c:pt>
                <c:pt idx="33">
                  <c:v>4.9751243781095411E-3</c:v>
                </c:pt>
                <c:pt idx="34">
                  <c:v>-1.9960079840319889E-3</c:v>
                </c:pt>
                <c:pt idx="35">
                  <c:v>2.9910269192423566E-3</c:v>
                </c:pt>
                <c:pt idx="36">
                  <c:v>1.6899999999999915E-2</c:v>
                </c:pt>
                <c:pt idx="37">
                  <c:v>2.4000000000000021E-2</c:v>
                </c:pt>
                <c:pt idx="38">
                  <c:v>2.9282868525896566E-2</c:v>
                </c:pt>
                <c:pt idx="39">
                  <c:v>3.6003956478734223E-2</c:v>
                </c:pt>
                <c:pt idx="40">
                  <c:v>3.1034482758620863E-2</c:v>
                </c:pt>
                <c:pt idx="41">
                  <c:v>1.2240868706811625E-2</c:v>
                </c:pt>
                <c:pt idx="42">
                  <c:v>1.7716535433070835E-2</c:v>
                </c:pt>
                <c:pt idx="43">
                  <c:v>1.2833168805528317E-2</c:v>
                </c:pt>
                <c:pt idx="44">
                  <c:v>1.2426035502958621E-2</c:v>
                </c:pt>
                <c:pt idx="45">
                  <c:v>2.6176470588235246E-2</c:v>
                </c:pt>
                <c:pt idx="46">
                  <c:v>1.8413320274241141E-2</c:v>
                </c:pt>
                <c:pt idx="47">
                  <c:v>1.4581280788177553E-2</c:v>
                </c:pt>
                <c:pt idx="48">
                  <c:v>1.2820512820512775E-2</c:v>
                </c:pt>
                <c:pt idx="49">
                  <c:v>8.4896347482725787E-3</c:v>
                </c:pt>
                <c:pt idx="50">
                  <c:v>1.1706349206349165E-2</c:v>
                </c:pt>
                <c:pt idx="51">
                  <c:v>3.8795656465942852E-2</c:v>
                </c:pt>
                <c:pt idx="52">
                  <c:v>4.170804369414105E-2</c:v>
                </c:pt>
                <c:pt idx="53">
                  <c:v>2.8614157527417916E-2</c:v>
                </c:pt>
                <c:pt idx="54">
                  <c:v>3.28986960882649E-2</c:v>
                </c:pt>
                <c:pt idx="55">
                  <c:v>4.9147442326982205E-3</c:v>
                </c:pt>
                <c:pt idx="56">
                  <c:v>-1.3820335636720582E-3</c:v>
                </c:pt>
                <c:pt idx="57">
                  <c:v>4.9067713444554961E-3</c:v>
                </c:pt>
                <c:pt idx="58">
                  <c:v>-1.2959381044487461E-2</c:v>
                </c:pt>
                <c:pt idx="59">
                  <c:v>-3.0380952380952397E-2</c:v>
                </c:pt>
                <c:pt idx="60">
                  <c:v>-4.6461824953445086E-2</c:v>
                </c:pt>
                <c:pt idx="61">
                  <c:v>-4.9034038638454347E-2</c:v>
                </c:pt>
                <c:pt idx="62">
                  <c:v>-5.4231119199271927E-2</c:v>
                </c:pt>
                <c:pt idx="63">
                  <c:v>-4.2582417582417542E-2</c:v>
                </c:pt>
                <c:pt idx="64">
                  <c:v>-3.3208606173994237E-2</c:v>
                </c:pt>
                <c:pt idx="65">
                  <c:v>-3.3175355450236865E-2</c:v>
                </c:pt>
                <c:pt idx="66">
                  <c:v>-6.1361457334611069E-3</c:v>
                </c:pt>
                <c:pt idx="67">
                  <c:v>6.6083576287658818E-3</c:v>
                </c:pt>
                <c:pt idx="68">
                  <c:v>1.5332031250000044E-2</c:v>
                </c:pt>
              </c:numCache>
            </c:numRef>
          </c:xVal>
          <c:yVal>
            <c:numRef>
              <c:f>'RAW1'!$C$25:$C$94</c:f>
              <c:numCache>
                <c:formatCode>General</c:formatCode>
                <c:ptCount val="70"/>
                <c:pt idx="0">
                  <c:v>1.7291756016438602E-2</c:v>
                </c:pt>
                <c:pt idx="1">
                  <c:v>4.7255034432509911E-2</c:v>
                </c:pt>
                <c:pt idx="2">
                  <c:v>1.5642834361764155E-2</c:v>
                </c:pt>
                <c:pt idx="3">
                  <c:v>8.4859519135985273E-2</c:v>
                </c:pt>
                <c:pt idx="4">
                  <c:v>4.4255741032114007E-2</c:v>
                </c:pt>
                <c:pt idx="5">
                  <c:v>-0.11448414738632798</c:v>
                </c:pt>
                <c:pt idx="6">
                  <c:v>4.6325152897558744E-2</c:v>
                </c:pt>
                <c:pt idx="7">
                  <c:v>-3.3165870551419098E-2</c:v>
                </c:pt>
                <c:pt idx="8">
                  <c:v>5.6965151278465131E-2</c:v>
                </c:pt>
                <c:pt idx="9">
                  <c:v>4.246636903082289E-2</c:v>
                </c:pt>
                <c:pt idx="10">
                  <c:v>8.4235066099718654E-3</c:v>
                </c:pt>
                <c:pt idx="11">
                  <c:v>-2.8427259489617569E-2</c:v>
                </c:pt>
                <c:pt idx="12">
                  <c:v>-9.7531345307222753E-2</c:v>
                </c:pt>
                <c:pt idx="13">
                  <c:v>0.13426050387706415</c:v>
                </c:pt>
                <c:pt idx="14">
                  <c:v>-2.085185374885919E-2</c:v>
                </c:pt>
                <c:pt idx="15">
                  <c:v>0.13205185435715025</c:v>
                </c:pt>
                <c:pt idx="16">
                  <c:v>4.3520088921328191E-3</c:v>
                </c:pt>
                <c:pt idx="17">
                  <c:v>-6.203068902041492E-2</c:v>
                </c:pt>
                <c:pt idx="18">
                  <c:v>-2.2066919514460798E-2</c:v>
                </c:pt>
                <c:pt idx="19">
                  <c:v>2.0713896063313E-2</c:v>
                </c:pt>
                <c:pt idx="20">
                  <c:v>-5.0070862202913395E-2</c:v>
                </c:pt>
                <c:pt idx="21">
                  <c:v>1.1300747967060579E-2</c:v>
                </c:pt>
                <c:pt idx="22">
                  <c:v>1.9656604202646033E-2</c:v>
                </c:pt>
                <c:pt idx="23">
                  <c:v>-2.7567465374515997E-2</c:v>
                </c:pt>
                <c:pt idx="24">
                  <c:v>2.2935835845964019E-2</c:v>
                </c:pt>
                <c:pt idx="25">
                  <c:v>3.3188826144703421E-2</c:v>
                </c:pt>
                <c:pt idx="26">
                  <c:v>1.0825388464501706E-2</c:v>
                </c:pt>
                <c:pt idx="27">
                  <c:v>-1.819604421587157E-3</c:v>
                </c:pt>
                <c:pt idx="28">
                  <c:v>7.4037336142883121E-4</c:v>
                </c:pt>
                <c:pt idx="29">
                  <c:v>-8.6753756765550499E-2</c:v>
                </c:pt>
                <c:pt idx="30">
                  <c:v>-3.7800550301213806E-2</c:v>
                </c:pt>
                <c:pt idx="31">
                  <c:v>-0.11159480227346269</c:v>
                </c:pt>
                <c:pt idx="32">
                  <c:v>4.5566696412835679E-2</c:v>
                </c:pt>
                <c:pt idx="33">
                  <c:v>2.9837197961882E-2</c:v>
                </c:pt>
                <c:pt idx="34">
                  <c:v>-3.3717430695469397E-2</c:v>
                </c:pt>
                <c:pt idx="35">
                  <c:v>3.3183713781148871E-2</c:v>
                </c:pt>
                <c:pt idx="36">
                  <c:v>-2.8285965325092935E-2</c:v>
                </c:pt>
                <c:pt idx="37">
                  <c:v>7.3796554022251713E-3</c:v>
                </c:pt>
                <c:pt idx="38">
                  <c:v>-4.9412822556427413E-2</c:v>
                </c:pt>
                <c:pt idx="39">
                  <c:v>7.9991144447499347E-3</c:v>
                </c:pt>
                <c:pt idx="40">
                  <c:v>6.7118097149125394E-2</c:v>
                </c:pt>
                <c:pt idx="41">
                  <c:v>2.8701497136930227E-2</c:v>
                </c:pt>
                <c:pt idx="42">
                  <c:v>9.8952472436706143E-3</c:v>
                </c:pt>
                <c:pt idx="43">
                  <c:v>2.5835922366201892E-2</c:v>
                </c:pt>
                <c:pt idx="44">
                  <c:v>-5.012036664001402E-2</c:v>
                </c:pt>
                <c:pt idx="45">
                  <c:v>4.9485474598991303E-3</c:v>
                </c:pt>
                <c:pt idx="46">
                  <c:v>-2.2589414214919772E-2</c:v>
                </c:pt>
                <c:pt idx="47">
                  <c:v>-2.6461707741077159E-2</c:v>
                </c:pt>
                <c:pt idx="48">
                  <c:v>1.2593365399819551E-2</c:v>
                </c:pt>
                <c:pt idx="49">
                  <c:v>-5.0721347394549171E-2</c:v>
                </c:pt>
                <c:pt idx="50">
                  <c:v>2.2196598130050704E-2</c:v>
                </c:pt>
                <c:pt idx="51">
                  <c:v>-1.3833591162365553E-3</c:v>
                </c:pt>
                <c:pt idx="52">
                  <c:v>-3.4742245819680989E-3</c:v>
                </c:pt>
                <c:pt idx="53">
                  <c:v>3.7815567863821932E-2</c:v>
                </c:pt>
                <c:pt idx="54">
                  <c:v>3.289943383488278E-2</c:v>
                </c:pt>
                <c:pt idx="55">
                  <c:v>-4.4944624745214524E-2</c:v>
                </c:pt>
                <c:pt idx="56">
                  <c:v>2.5649139473749938E-3</c:v>
                </c:pt>
                <c:pt idx="57">
                  <c:v>-3.9717735590554172E-2</c:v>
                </c:pt>
                <c:pt idx="58">
                  <c:v>-2.1223604777775674E-2</c:v>
                </c:pt>
                <c:pt idx="59">
                  <c:v>-3.2818564363201658E-2</c:v>
                </c:pt>
                <c:pt idx="60">
                  <c:v>-4.2714536800041537E-2</c:v>
                </c:pt>
                <c:pt idx="61">
                  <c:v>-4.8457958008876957E-2</c:v>
                </c:pt>
                <c:pt idx="62">
                  <c:v>7.332335039236873E-2</c:v>
                </c:pt>
                <c:pt idx="63">
                  <c:v>-1.2356409578757749E-3</c:v>
                </c:pt>
                <c:pt idx="64">
                  <c:v>5.0875738734601182E-3</c:v>
                </c:pt>
                <c:pt idx="65">
                  <c:v>-9.0131669051825101E-3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03-40CF-9980-1519B983D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724975"/>
        <c:axId val="1135604015"/>
      </c:scatterChart>
      <c:valAx>
        <c:axId val="1076724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5604015"/>
        <c:crosses val="autoZero"/>
        <c:crossBetween val="midCat"/>
      </c:valAx>
      <c:valAx>
        <c:axId val="11356040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7249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'RAW11'!$G$4:$G$72</c:f>
              <c:numCache>
                <c:formatCode>General</c:formatCode>
                <c:ptCount val="69"/>
                <c:pt idx="0">
                  <c:v>4.7941176470588154E-2</c:v>
                </c:pt>
                <c:pt idx="1">
                  <c:v>5.9470068694799094E-2</c:v>
                </c:pt>
                <c:pt idx="2">
                  <c:v>6.5851272015655438E-2</c:v>
                </c:pt>
                <c:pt idx="3">
                  <c:v>9.3598448108632493E-2</c:v>
                </c:pt>
                <c:pt idx="4">
                  <c:v>0.15216972034715548</c:v>
                </c:pt>
                <c:pt idx="5">
                  <c:v>0.21738712776176761</c:v>
                </c:pt>
                <c:pt idx="6">
                  <c:v>0.23297974927676002</c:v>
                </c:pt>
                <c:pt idx="7">
                  <c:v>0.22133726647000995</c:v>
                </c:pt>
                <c:pt idx="8">
                  <c:v>0.10487077534791256</c:v>
                </c:pt>
                <c:pt idx="9">
                  <c:v>3.4034034034033933E-2</c:v>
                </c:pt>
                <c:pt idx="10">
                  <c:v>2.6579739217652998E-2</c:v>
                </c:pt>
                <c:pt idx="11">
                  <c:v>5.5698711595639327E-2</c:v>
                </c:pt>
                <c:pt idx="12">
                  <c:v>7.7362204724409356E-2</c:v>
                </c:pt>
                <c:pt idx="13">
                  <c:v>7.0837438423645427E-2</c:v>
                </c:pt>
                <c:pt idx="14">
                  <c:v>6.8891069676153105E-2</c:v>
                </c:pt>
                <c:pt idx="15">
                  <c:v>9.344422700587085E-2</c:v>
                </c:pt>
                <c:pt idx="16">
                  <c:v>0.10895813047711789</c:v>
                </c:pt>
                <c:pt idx="17">
                  <c:v>0.17643622200584219</c:v>
                </c:pt>
                <c:pt idx="18">
                  <c:v>0.18854368932038823</c:v>
                </c:pt>
                <c:pt idx="19">
                  <c:v>0.14912451361867696</c:v>
                </c:pt>
                <c:pt idx="20">
                  <c:v>0.11002921129503429</c:v>
                </c:pt>
                <c:pt idx="21">
                  <c:v>4.39453125E-2</c:v>
                </c:pt>
                <c:pt idx="22">
                  <c:v>3.7816764132553526E-2</c:v>
                </c:pt>
                <c:pt idx="23">
                  <c:v>4.5107632093933425E-2</c:v>
                </c:pt>
                <c:pt idx="24">
                  <c:v>4.8574237954769117E-2</c:v>
                </c:pt>
                <c:pt idx="25">
                  <c:v>5.0098425196850371E-2</c:v>
                </c:pt>
                <c:pt idx="26">
                  <c:v>5.143422354104854E-2</c:v>
                </c:pt>
                <c:pt idx="27">
                  <c:v>5.1984126984127021E-2</c:v>
                </c:pt>
                <c:pt idx="28">
                  <c:v>3.8706467661691724E-2</c:v>
                </c:pt>
                <c:pt idx="29">
                  <c:v>4.4577114427860831E-2</c:v>
                </c:pt>
                <c:pt idx="30">
                  <c:v>3.310069790628134E-2</c:v>
                </c:pt>
                <c:pt idx="31">
                  <c:v>2.0440881763527097E-2</c:v>
                </c:pt>
                <c:pt idx="32">
                  <c:v>1.0310310310310378E-2</c:v>
                </c:pt>
                <c:pt idx="33">
                  <c:v>4.9751243781095411E-3</c:v>
                </c:pt>
                <c:pt idx="34">
                  <c:v>-1.9960079840319889E-3</c:v>
                </c:pt>
                <c:pt idx="35">
                  <c:v>2.9910269192423566E-3</c:v>
                </c:pt>
                <c:pt idx="36">
                  <c:v>1.6899999999999915E-2</c:v>
                </c:pt>
                <c:pt idx="37">
                  <c:v>2.4000000000000021E-2</c:v>
                </c:pt>
                <c:pt idx="38">
                  <c:v>2.9282868525896566E-2</c:v>
                </c:pt>
                <c:pt idx="39">
                  <c:v>3.6003956478734223E-2</c:v>
                </c:pt>
                <c:pt idx="40">
                  <c:v>3.1034482758620863E-2</c:v>
                </c:pt>
                <c:pt idx="41">
                  <c:v>1.2240868706811625E-2</c:v>
                </c:pt>
                <c:pt idx="42">
                  <c:v>1.7716535433070835E-2</c:v>
                </c:pt>
                <c:pt idx="43">
                  <c:v>1.2833168805528317E-2</c:v>
                </c:pt>
                <c:pt idx="44">
                  <c:v>1.2426035502958621E-2</c:v>
                </c:pt>
                <c:pt idx="45">
                  <c:v>2.6176470588235246E-2</c:v>
                </c:pt>
                <c:pt idx="46">
                  <c:v>1.8413320274241141E-2</c:v>
                </c:pt>
                <c:pt idx="47">
                  <c:v>1.4581280788177553E-2</c:v>
                </c:pt>
                <c:pt idx="48">
                  <c:v>1.2820512820512775E-2</c:v>
                </c:pt>
                <c:pt idx="49">
                  <c:v>8.4896347482725787E-3</c:v>
                </c:pt>
                <c:pt idx="50">
                  <c:v>1.1706349206349165E-2</c:v>
                </c:pt>
                <c:pt idx="51">
                  <c:v>3.8795656465942852E-2</c:v>
                </c:pt>
                <c:pt idx="52">
                  <c:v>4.170804369414105E-2</c:v>
                </c:pt>
                <c:pt idx="53">
                  <c:v>2.8614157527417916E-2</c:v>
                </c:pt>
                <c:pt idx="54">
                  <c:v>3.28986960882649E-2</c:v>
                </c:pt>
                <c:pt idx="55">
                  <c:v>4.9147442326982205E-3</c:v>
                </c:pt>
                <c:pt idx="56">
                  <c:v>-1.3820335636720582E-3</c:v>
                </c:pt>
                <c:pt idx="57">
                  <c:v>4.9067713444554961E-3</c:v>
                </c:pt>
                <c:pt idx="58">
                  <c:v>-1.2959381044487461E-2</c:v>
                </c:pt>
                <c:pt idx="59">
                  <c:v>-3.0380952380952397E-2</c:v>
                </c:pt>
                <c:pt idx="60">
                  <c:v>-4.6461824953445086E-2</c:v>
                </c:pt>
                <c:pt idx="61">
                  <c:v>-4.9034038638454347E-2</c:v>
                </c:pt>
                <c:pt idx="62">
                  <c:v>-5.4231119199271927E-2</c:v>
                </c:pt>
                <c:pt idx="63">
                  <c:v>-4.2582417582417542E-2</c:v>
                </c:pt>
                <c:pt idx="64">
                  <c:v>-3.3208606173994237E-2</c:v>
                </c:pt>
                <c:pt idx="65">
                  <c:v>-3.3175355450236865E-2</c:v>
                </c:pt>
                <c:pt idx="66">
                  <c:v>-6.1361457334611069E-3</c:v>
                </c:pt>
                <c:pt idx="67">
                  <c:v>6.6083576287658818E-3</c:v>
                </c:pt>
                <c:pt idx="68">
                  <c:v>1.5332031250000044E-2</c:v>
                </c:pt>
              </c:numCache>
            </c:numRef>
          </c:xVal>
          <c:yVal>
            <c:numRef>
              <c:f>'RAW1'!$C$25:$C$93</c:f>
              <c:numCache>
                <c:formatCode>General</c:formatCode>
                <c:ptCount val="69"/>
                <c:pt idx="0">
                  <c:v>1.7291756016438602E-2</c:v>
                </c:pt>
                <c:pt idx="1">
                  <c:v>4.7255034432509911E-2</c:v>
                </c:pt>
                <c:pt idx="2">
                  <c:v>1.5642834361764155E-2</c:v>
                </c:pt>
                <c:pt idx="3">
                  <c:v>8.4859519135985273E-2</c:v>
                </c:pt>
                <c:pt idx="4">
                  <c:v>4.4255741032114007E-2</c:v>
                </c:pt>
                <c:pt idx="5">
                  <c:v>-0.11448414738632798</c:v>
                </c:pt>
                <c:pt idx="6">
                  <c:v>4.6325152897558744E-2</c:v>
                </c:pt>
                <c:pt idx="7">
                  <c:v>-3.3165870551419098E-2</c:v>
                </c:pt>
                <c:pt idx="8">
                  <c:v>5.6965151278465131E-2</c:v>
                </c:pt>
                <c:pt idx="9">
                  <c:v>4.246636903082289E-2</c:v>
                </c:pt>
                <c:pt idx="10">
                  <c:v>8.4235066099718654E-3</c:v>
                </c:pt>
                <c:pt idx="11">
                  <c:v>-2.8427259489617569E-2</c:v>
                </c:pt>
                <c:pt idx="12">
                  <c:v>-9.7531345307222753E-2</c:v>
                </c:pt>
                <c:pt idx="13">
                  <c:v>0.13426050387706415</c:v>
                </c:pt>
                <c:pt idx="14">
                  <c:v>-2.085185374885919E-2</c:v>
                </c:pt>
                <c:pt idx="15">
                  <c:v>0.13205185435715025</c:v>
                </c:pt>
                <c:pt idx="16">
                  <c:v>4.3520088921328191E-3</c:v>
                </c:pt>
                <c:pt idx="17">
                  <c:v>-6.203068902041492E-2</c:v>
                </c:pt>
                <c:pt idx="18">
                  <c:v>-2.2066919514460798E-2</c:v>
                </c:pt>
                <c:pt idx="19">
                  <c:v>2.0713896063313E-2</c:v>
                </c:pt>
                <c:pt idx="20">
                  <c:v>-5.0070862202913395E-2</c:v>
                </c:pt>
                <c:pt idx="21">
                  <c:v>1.1300747967060579E-2</c:v>
                </c:pt>
                <c:pt idx="22">
                  <c:v>1.9656604202646033E-2</c:v>
                </c:pt>
                <c:pt idx="23">
                  <c:v>-2.7567465374515997E-2</c:v>
                </c:pt>
                <c:pt idx="24">
                  <c:v>2.2935835845964019E-2</c:v>
                </c:pt>
                <c:pt idx="25">
                  <c:v>3.3188826144703421E-2</c:v>
                </c:pt>
                <c:pt idx="26">
                  <c:v>1.0825388464501706E-2</c:v>
                </c:pt>
                <c:pt idx="27">
                  <c:v>-1.819604421587157E-3</c:v>
                </c:pt>
                <c:pt idx="28">
                  <c:v>7.4037336142883121E-4</c:v>
                </c:pt>
                <c:pt idx="29">
                  <c:v>-8.6753756765550499E-2</c:v>
                </c:pt>
                <c:pt idx="30">
                  <c:v>-3.7800550301213806E-2</c:v>
                </c:pt>
                <c:pt idx="31">
                  <c:v>-0.11159480227346269</c:v>
                </c:pt>
                <c:pt idx="32">
                  <c:v>4.5566696412835679E-2</c:v>
                </c:pt>
                <c:pt idx="33">
                  <c:v>2.9837197961882E-2</c:v>
                </c:pt>
                <c:pt idx="34">
                  <c:v>-3.3717430695469397E-2</c:v>
                </c:pt>
                <c:pt idx="35">
                  <c:v>3.3183713781148871E-2</c:v>
                </c:pt>
                <c:pt idx="36">
                  <c:v>-2.8285965325092935E-2</c:v>
                </c:pt>
                <c:pt idx="37">
                  <c:v>7.3796554022251713E-3</c:v>
                </c:pt>
                <c:pt idx="38">
                  <c:v>-4.9412822556427413E-2</c:v>
                </c:pt>
                <c:pt idx="39">
                  <c:v>7.9991144447499347E-3</c:v>
                </c:pt>
                <c:pt idx="40">
                  <c:v>6.7118097149125394E-2</c:v>
                </c:pt>
                <c:pt idx="41">
                  <c:v>2.8701497136930227E-2</c:v>
                </c:pt>
                <c:pt idx="42">
                  <c:v>9.8952472436706143E-3</c:v>
                </c:pt>
                <c:pt idx="43">
                  <c:v>2.5835922366201892E-2</c:v>
                </c:pt>
                <c:pt idx="44">
                  <c:v>-5.012036664001402E-2</c:v>
                </c:pt>
                <c:pt idx="45">
                  <c:v>4.9485474598991303E-3</c:v>
                </c:pt>
                <c:pt idx="46">
                  <c:v>-2.2589414214919772E-2</c:v>
                </c:pt>
                <c:pt idx="47">
                  <c:v>-2.6461707741077159E-2</c:v>
                </c:pt>
                <c:pt idx="48">
                  <c:v>1.2593365399819551E-2</c:v>
                </c:pt>
                <c:pt idx="49">
                  <c:v>-5.0721347394549171E-2</c:v>
                </c:pt>
                <c:pt idx="50">
                  <c:v>2.2196598130050704E-2</c:v>
                </c:pt>
                <c:pt idx="51">
                  <c:v>-1.3833591162365553E-3</c:v>
                </c:pt>
                <c:pt idx="52">
                  <c:v>-3.4742245819680989E-3</c:v>
                </c:pt>
                <c:pt idx="53">
                  <c:v>3.7815567863821932E-2</c:v>
                </c:pt>
                <c:pt idx="54">
                  <c:v>3.289943383488278E-2</c:v>
                </c:pt>
                <c:pt idx="55">
                  <c:v>-4.4944624745214524E-2</c:v>
                </c:pt>
                <c:pt idx="56">
                  <c:v>2.5649139473749938E-3</c:v>
                </c:pt>
                <c:pt idx="57">
                  <c:v>-3.9717735590554172E-2</c:v>
                </c:pt>
                <c:pt idx="58">
                  <c:v>-2.1223604777775674E-2</c:v>
                </c:pt>
                <c:pt idx="59">
                  <c:v>-3.2818564363201658E-2</c:v>
                </c:pt>
                <c:pt idx="60">
                  <c:v>-4.2714536800041537E-2</c:v>
                </c:pt>
                <c:pt idx="61">
                  <c:v>-4.8457958008876957E-2</c:v>
                </c:pt>
                <c:pt idx="62">
                  <c:v>7.332335039236873E-2</c:v>
                </c:pt>
                <c:pt idx="63">
                  <c:v>-1.2356409578757749E-3</c:v>
                </c:pt>
                <c:pt idx="64">
                  <c:v>5.0875738734601182E-3</c:v>
                </c:pt>
                <c:pt idx="65">
                  <c:v>-9.0131669051825101E-3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C-4BD2-9F29-C6992B6A6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827055"/>
        <c:axId val="2142743567"/>
      </c:scatterChart>
      <c:valAx>
        <c:axId val="690827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2743567"/>
        <c:crosses val="autoZero"/>
        <c:crossBetween val="midCat"/>
      </c:valAx>
      <c:valAx>
        <c:axId val="2142743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08270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'RAW11'!$G$4:$G$69</c:f>
              <c:numCache>
                <c:formatCode>General</c:formatCode>
                <c:ptCount val="66"/>
                <c:pt idx="0">
                  <c:v>4.7941176470588154E-2</c:v>
                </c:pt>
                <c:pt idx="1">
                  <c:v>5.9470068694799094E-2</c:v>
                </c:pt>
                <c:pt idx="2">
                  <c:v>6.5851272015655438E-2</c:v>
                </c:pt>
                <c:pt idx="3">
                  <c:v>9.3598448108632493E-2</c:v>
                </c:pt>
                <c:pt idx="4">
                  <c:v>0.15216972034715548</c:v>
                </c:pt>
                <c:pt idx="5">
                  <c:v>0.21738712776176761</c:v>
                </c:pt>
                <c:pt idx="6">
                  <c:v>0.23297974927676002</c:v>
                </c:pt>
                <c:pt idx="7">
                  <c:v>0.22133726647000995</c:v>
                </c:pt>
                <c:pt idx="8">
                  <c:v>0.10487077534791256</c:v>
                </c:pt>
                <c:pt idx="9">
                  <c:v>3.4034034034033933E-2</c:v>
                </c:pt>
                <c:pt idx="10">
                  <c:v>2.6579739217652998E-2</c:v>
                </c:pt>
                <c:pt idx="11">
                  <c:v>5.5698711595639327E-2</c:v>
                </c:pt>
                <c:pt idx="12">
                  <c:v>7.7362204724409356E-2</c:v>
                </c:pt>
                <c:pt idx="13">
                  <c:v>7.0837438423645427E-2</c:v>
                </c:pt>
                <c:pt idx="14">
                  <c:v>6.8891069676153105E-2</c:v>
                </c:pt>
                <c:pt idx="15">
                  <c:v>9.344422700587085E-2</c:v>
                </c:pt>
                <c:pt idx="16">
                  <c:v>0.10895813047711789</c:v>
                </c:pt>
                <c:pt idx="17">
                  <c:v>0.17643622200584219</c:v>
                </c:pt>
                <c:pt idx="18">
                  <c:v>0.18854368932038823</c:v>
                </c:pt>
                <c:pt idx="19">
                  <c:v>0.14912451361867696</c:v>
                </c:pt>
                <c:pt idx="20">
                  <c:v>0.11002921129503429</c:v>
                </c:pt>
                <c:pt idx="21">
                  <c:v>4.39453125E-2</c:v>
                </c:pt>
                <c:pt idx="22">
                  <c:v>3.7816764132553526E-2</c:v>
                </c:pt>
                <c:pt idx="23">
                  <c:v>4.5107632093933425E-2</c:v>
                </c:pt>
                <c:pt idx="24">
                  <c:v>4.8574237954769117E-2</c:v>
                </c:pt>
                <c:pt idx="25">
                  <c:v>5.0098425196850371E-2</c:v>
                </c:pt>
                <c:pt idx="26">
                  <c:v>5.143422354104854E-2</c:v>
                </c:pt>
                <c:pt idx="27">
                  <c:v>5.1984126984127021E-2</c:v>
                </c:pt>
                <c:pt idx="28">
                  <c:v>3.8706467661691724E-2</c:v>
                </c:pt>
                <c:pt idx="29">
                  <c:v>4.4577114427860831E-2</c:v>
                </c:pt>
                <c:pt idx="30">
                  <c:v>3.310069790628134E-2</c:v>
                </c:pt>
                <c:pt idx="31">
                  <c:v>2.0440881763527097E-2</c:v>
                </c:pt>
                <c:pt idx="32">
                  <c:v>1.0310310310310378E-2</c:v>
                </c:pt>
                <c:pt idx="33">
                  <c:v>4.9751243781095411E-3</c:v>
                </c:pt>
                <c:pt idx="34">
                  <c:v>-1.9960079840319889E-3</c:v>
                </c:pt>
                <c:pt idx="35">
                  <c:v>2.9910269192423566E-3</c:v>
                </c:pt>
                <c:pt idx="36">
                  <c:v>1.6899999999999915E-2</c:v>
                </c:pt>
                <c:pt idx="37">
                  <c:v>2.4000000000000021E-2</c:v>
                </c:pt>
                <c:pt idx="38">
                  <c:v>2.9282868525896566E-2</c:v>
                </c:pt>
                <c:pt idx="39">
                  <c:v>3.6003956478734223E-2</c:v>
                </c:pt>
                <c:pt idx="40">
                  <c:v>3.1034482758620863E-2</c:v>
                </c:pt>
                <c:pt idx="41">
                  <c:v>1.2240868706811625E-2</c:v>
                </c:pt>
                <c:pt idx="42">
                  <c:v>1.7716535433070835E-2</c:v>
                </c:pt>
                <c:pt idx="43">
                  <c:v>1.2833168805528317E-2</c:v>
                </c:pt>
                <c:pt idx="44">
                  <c:v>1.2426035502958621E-2</c:v>
                </c:pt>
                <c:pt idx="45">
                  <c:v>2.6176470588235246E-2</c:v>
                </c:pt>
                <c:pt idx="46">
                  <c:v>1.8413320274241141E-2</c:v>
                </c:pt>
                <c:pt idx="47">
                  <c:v>1.4581280788177553E-2</c:v>
                </c:pt>
                <c:pt idx="48">
                  <c:v>1.2820512820512775E-2</c:v>
                </c:pt>
                <c:pt idx="49">
                  <c:v>8.4896347482725787E-3</c:v>
                </c:pt>
                <c:pt idx="50">
                  <c:v>1.1706349206349165E-2</c:v>
                </c:pt>
                <c:pt idx="51">
                  <c:v>3.8795656465942852E-2</c:v>
                </c:pt>
                <c:pt idx="52">
                  <c:v>4.170804369414105E-2</c:v>
                </c:pt>
                <c:pt idx="53">
                  <c:v>2.8614157527417916E-2</c:v>
                </c:pt>
                <c:pt idx="54">
                  <c:v>3.28986960882649E-2</c:v>
                </c:pt>
                <c:pt idx="55">
                  <c:v>4.9147442326982205E-3</c:v>
                </c:pt>
                <c:pt idx="56">
                  <c:v>-1.3820335636720582E-3</c:v>
                </c:pt>
                <c:pt idx="57">
                  <c:v>4.9067713444554961E-3</c:v>
                </c:pt>
                <c:pt idx="58">
                  <c:v>-1.2959381044487461E-2</c:v>
                </c:pt>
                <c:pt idx="59">
                  <c:v>-3.0380952380952397E-2</c:v>
                </c:pt>
                <c:pt idx="60">
                  <c:v>-4.6461824953445086E-2</c:v>
                </c:pt>
                <c:pt idx="61">
                  <c:v>-4.9034038638454347E-2</c:v>
                </c:pt>
                <c:pt idx="62">
                  <c:v>-5.4231119199271927E-2</c:v>
                </c:pt>
                <c:pt idx="63">
                  <c:v>-4.2582417582417542E-2</c:v>
                </c:pt>
                <c:pt idx="64">
                  <c:v>-3.3208606173994237E-2</c:v>
                </c:pt>
                <c:pt idx="65">
                  <c:v>-3.3175355450236865E-2</c:v>
                </c:pt>
              </c:numCache>
            </c:numRef>
          </c:xVal>
          <c:yVal>
            <c:numRef>
              <c:f>'RAW1'!$C$25:$C$90</c:f>
              <c:numCache>
                <c:formatCode>General</c:formatCode>
                <c:ptCount val="66"/>
                <c:pt idx="0">
                  <c:v>1.7291756016438602E-2</c:v>
                </c:pt>
                <c:pt idx="1">
                  <c:v>4.7255034432509911E-2</c:v>
                </c:pt>
                <c:pt idx="2">
                  <c:v>1.5642834361764155E-2</c:v>
                </c:pt>
                <c:pt idx="3">
                  <c:v>8.4859519135985273E-2</c:v>
                </c:pt>
                <c:pt idx="4">
                  <c:v>4.4255741032114007E-2</c:v>
                </c:pt>
                <c:pt idx="5">
                  <c:v>-0.11448414738632798</c:v>
                </c:pt>
                <c:pt idx="6">
                  <c:v>4.6325152897558744E-2</c:v>
                </c:pt>
                <c:pt idx="7">
                  <c:v>-3.3165870551419098E-2</c:v>
                </c:pt>
                <c:pt idx="8">
                  <c:v>5.6965151278465131E-2</c:v>
                </c:pt>
                <c:pt idx="9">
                  <c:v>4.246636903082289E-2</c:v>
                </c:pt>
                <c:pt idx="10">
                  <c:v>8.4235066099718654E-3</c:v>
                </c:pt>
                <c:pt idx="11">
                  <c:v>-2.8427259489617569E-2</c:v>
                </c:pt>
                <c:pt idx="12">
                  <c:v>-9.7531345307222753E-2</c:v>
                </c:pt>
                <c:pt idx="13">
                  <c:v>0.13426050387706415</c:v>
                </c:pt>
                <c:pt idx="14">
                  <c:v>-2.085185374885919E-2</c:v>
                </c:pt>
                <c:pt idx="15">
                  <c:v>0.13205185435715025</c:v>
                </c:pt>
                <c:pt idx="16">
                  <c:v>4.3520088921328191E-3</c:v>
                </c:pt>
                <c:pt idx="17">
                  <c:v>-6.203068902041492E-2</c:v>
                </c:pt>
                <c:pt idx="18">
                  <c:v>-2.2066919514460798E-2</c:v>
                </c:pt>
                <c:pt idx="19">
                  <c:v>2.0713896063313E-2</c:v>
                </c:pt>
                <c:pt idx="20">
                  <c:v>-5.0070862202913395E-2</c:v>
                </c:pt>
                <c:pt idx="21">
                  <c:v>1.1300747967060579E-2</c:v>
                </c:pt>
                <c:pt idx="22">
                  <c:v>1.9656604202646033E-2</c:v>
                </c:pt>
                <c:pt idx="23">
                  <c:v>-2.7567465374515997E-2</c:v>
                </c:pt>
                <c:pt idx="24">
                  <c:v>2.2935835845964019E-2</c:v>
                </c:pt>
                <c:pt idx="25">
                  <c:v>3.3188826144703421E-2</c:v>
                </c:pt>
                <c:pt idx="26">
                  <c:v>1.0825388464501706E-2</c:v>
                </c:pt>
                <c:pt idx="27">
                  <c:v>-1.819604421587157E-3</c:v>
                </c:pt>
                <c:pt idx="28">
                  <c:v>7.4037336142883121E-4</c:v>
                </c:pt>
                <c:pt idx="29">
                  <c:v>-8.6753756765550499E-2</c:v>
                </c:pt>
                <c:pt idx="30">
                  <c:v>-3.7800550301213806E-2</c:v>
                </c:pt>
                <c:pt idx="31">
                  <c:v>-0.11159480227346269</c:v>
                </c:pt>
                <c:pt idx="32">
                  <c:v>4.5566696412835679E-2</c:v>
                </c:pt>
                <c:pt idx="33">
                  <c:v>2.9837197961882E-2</c:v>
                </c:pt>
                <c:pt idx="34">
                  <c:v>-3.3717430695469397E-2</c:v>
                </c:pt>
                <c:pt idx="35">
                  <c:v>3.3183713781148871E-2</c:v>
                </c:pt>
                <c:pt idx="36">
                  <c:v>-2.8285965325092935E-2</c:v>
                </c:pt>
                <c:pt idx="37">
                  <c:v>7.3796554022251713E-3</c:v>
                </c:pt>
                <c:pt idx="38">
                  <c:v>-4.9412822556427413E-2</c:v>
                </c:pt>
                <c:pt idx="39">
                  <c:v>7.9991144447499347E-3</c:v>
                </c:pt>
                <c:pt idx="40">
                  <c:v>6.7118097149125394E-2</c:v>
                </c:pt>
                <c:pt idx="41">
                  <c:v>2.8701497136930227E-2</c:v>
                </c:pt>
                <c:pt idx="42">
                  <c:v>9.8952472436706143E-3</c:v>
                </c:pt>
                <c:pt idx="43">
                  <c:v>2.5835922366201892E-2</c:v>
                </c:pt>
                <c:pt idx="44">
                  <c:v>-5.012036664001402E-2</c:v>
                </c:pt>
                <c:pt idx="45">
                  <c:v>4.9485474598991303E-3</c:v>
                </c:pt>
                <c:pt idx="46">
                  <c:v>-2.2589414214919772E-2</c:v>
                </c:pt>
                <c:pt idx="47">
                  <c:v>-2.6461707741077159E-2</c:v>
                </c:pt>
                <c:pt idx="48">
                  <c:v>1.2593365399819551E-2</c:v>
                </c:pt>
                <c:pt idx="49">
                  <c:v>-5.0721347394549171E-2</c:v>
                </c:pt>
                <c:pt idx="50">
                  <c:v>2.2196598130050704E-2</c:v>
                </c:pt>
                <c:pt idx="51">
                  <c:v>-1.3833591162365553E-3</c:v>
                </c:pt>
                <c:pt idx="52">
                  <c:v>-3.4742245819680989E-3</c:v>
                </c:pt>
                <c:pt idx="53">
                  <c:v>3.7815567863821932E-2</c:v>
                </c:pt>
                <c:pt idx="54">
                  <c:v>3.289943383488278E-2</c:v>
                </c:pt>
                <c:pt idx="55">
                  <c:v>-4.4944624745214524E-2</c:v>
                </c:pt>
                <c:pt idx="56">
                  <c:v>2.5649139473749938E-3</c:v>
                </c:pt>
                <c:pt idx="57">
                  <c:v>-3.9717735590554172E-2</c:v>
                </c:pt>
                <c:pt idx="58">
                  <c:v>-2.1223604777775674E-2</c:v>
                </c:pt>
                <c:pt idx="59">
                  <c:v>-3.2818564363201658E-2</c:v>
                </c:pt>
                <c:pt idx="60">
                  <c:v>-4.2714536800041537E-2</c:v>
                </c:pt>
                <c:pt idx="61">
                  <c:v>-4.8457958008876957E-2</c:v>
                </c:pt>
                <c:pt idx="62">
                  <c:v>7.332335039236873E-2</c:v>
                </c:pt>
                <c:pt idx="63">
                  <c:v>-1.2356409578757749E-3</c:v>
                </c:pt>
                <c:pt idx="64">
                  <c:v>5.0875738734601182E-3</c:v>
                </c:pt>
                <c:pt idx="65">
                  <c:v>-9.0131669051825101E-3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4E-4BDA-B4F6-82AA59EE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161327"/>
        <c:axId val="1252161807"/>
      </c:scatterChart>
      <c:valAx>
        <c:axId val="1252161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161807"/>
        <c:crosses val="autoZero"/>
        <c:crossBetween val="midCat"/>
      </c:valAx>
      <c:valAx>
        <c:axId val="1252161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1613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gdpdiff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'RAW7'!$D$2:$D$67</c:f>
              <c:numCache>
                <c:formatCode>General</c:formatCode>
                <c:ptCount val="66"/>
                <c:pt idx="0">
                  <c:v>-7.0190679999999999</c:v>
                </c:pt>
                <c:pt idx="1">
                  <c:v>-7.113175</c:v>
                </c:pt>
                <c:pt idx="2">
                  <c:v>-7.7416549999999997</c:v>
                </c:pt>
                <c:pt idx="3">
                  <c:v>-7.9846700000000004</c:v>
                </c:pt>
                <c:pt idx="4">
                  <c:v>-6.9066049999999999</c:v>
                </c:pt>
                <c:pt idx="5">
                  <c:v>-6.9394799999999996</c:v>
                </c:pt>
                <c:pt idx="6">
                  <c:v>-7.0634489999999994</c:v>
                </c:pt>
                <c:pt idx="7">
                  <c:v>-7.9423110000000001</c:v>
                </c:pt>
                <c:pt idx="8">
                  <c:v>-6.181781</c:v>
                </c:pt>
                <c:pt idx="9">
                  <c:v>-3.9344380000000001</c:v>
                </c:pt>
                <c:pt idx="10">
                  <c:v>-3.9882770000000001</c:v>
                </c:pt>
                <c:pt idx="11">
                  <c:v>-4.9709289999999999</c:v>
                </c:pt>
                <c:pt idx="12">
                  <c:v>-5.5364040000000001</c:v>
                </c:pt>
                <c:pt idx="13">
                  <c:v>-5.1524839999999994</c:v>
                </c:pt>
                <c:pt idx="14">
                  <c:v>-6.1652889999999996</c:v>
                </c:pt>
                <c:pt idx="15">
                  <c:v>-6.2069710000000002</c:v>
                </c:pt>
                <c:pt idx="16">
                  <c:v>-4.4845420000000003</c:v>
                </c:pt>
                <c:pt idx="17">
                  <c:v>-5.5790249999999997</c:v>
                </c:pt>
                <c:pt idx="18">
                  <c:v>-5.6948949999999998</c:v>
                </c:pt>
                <c:pt idx="19">
                  <c:v>-6.2730069999999998</c:v>
                </c:pt>
                <c:pt idx="20">
                  <c:v>-4.9862120000000001</c:v>
                </c:pt>
                <c:pt idx="21">
                  <c:v>-5.1217600000000001</c:v>
                </c:pt>
                <c:pt idx="22">
                  <c:v>-5.1486479999999997</c:v>
                </c:pt>
                <c:pt idx="23">
                  <c:v>-5.8428960000000005</c:v>
                </c:pt>
                <c:pt idx="24">
                  <c:v>-5.1194429999999995</c:v>
                </c:pt>
                <c:pt idx="25">
                  <c:v>-4.3803020000000004</c:v>
                </c:pt>
                <c:pt idx="26">
                  <c:v>-5.2276170000000004</c:v>
                </c:pt>
                <c:pt idx="27">
                  <c:v>-5.7205360000000001</c:v>
                </c:pt>
                <c:pt idx="28">
                  <c:v>-4.6645349999999999</c:v>
                </c:pt>
                <c:pt idx="29">
                  <c:v>-5.1333950000000002</c:v>
                </c:pt>
                <c:pt idx="30">
                  <c:v>-5.6062260000000004</c:v>
                </c:pt>
                <c:pt idx="31">
                  <c:v>-6.6011790000000001</c:v>
                </c:pt>
                <c:pt idx="32">
                  <c:v>-5.5041590000000005</c:v>
                </c:pt>
                <c:pt idx="33">
                  <c:v>-5.9690759999999994</c:v>
                </c:pt>
                <c:pt idx="34">
                  <c:v>-6.4705200000000005</c:v>
                </c:pt>
                <c:pt idx="35">
                  <c:v>-6.519012</c:v>
                </c:pt>
                <c:pt idx="36">
                  <c:v>-4.9857970000000007</c:v>
                </c:pt>
                <c:pt idx="37">
                  <c:v>-5.5047420000000002</c:v>
                </c:pt>
                <c:pt idx="38">
                  <c:v>-6.1345909999999995</c:v>
                </c:pt>
                <c:pt idx="39">
                  <c:v>-5.9406609999999995</c:v>
                </c:pt>
                <c:pt idx="40">
                  <c:v>-4.3897130000000004</c:v>
                </c:pt>
                <c:pt idx="41">
                  <c:v>-5.5224500000000001</c:v>
                </c:pt>
                <c:pt idx="42">
                  <c:v>-6.7118700000000002</c:v>
                </c:pt>
                <c:pt idx="43">
                  <c:v>-6.8850280000000001</c:v>
                </c:pt>
                <c:pt idx="44">
                  <c:v>-7.4507950000000003</c:v>
                </c:pt>
                <c:pt idx="45">
                  <c:v>-6.2487830000000004</c:v>
                </c:pt>
                <c:pt idx="46">
                  <c:v>-6.8043570000000004</c:v>
                </c:pt>
                <c:pt idx="47">
                  <c:v>-6.6193719999999994</c:v>
                </c:pt>
                <c:pt idx="48">
                  <c:v>-6.1677399999999993</c:v>
                </c:pt>
                <c:pt idx="49">
                  <c:v>-6.3935870000000001</c:v>
                </c:pt>
                <c:pt idx="50">
                  <c:v>-7.1456789999999994</c:v>
                </c:pt>
                <c:pt idx="51">
                  <c:v>-6.7875050000000003</c:v>
                </c:pt>
                <c:pt idx="52">
                  <c:v>-7.8249580000000005</c:v>
                </c:pt>
                <c:pt idx="53">
                  <c:v>-11.520375000000001</c:v>
                </c:pt>
                <c:pt idx="54">
                  <c:v>8.9866120000000009</c:v>
                </c:pt>
                <c:pt idx="55">
                  <c:v>-3.5270710000000003</c:v>
                </c:pt>
                <c:pt idx="56">
                  <c:v>-4.302257</c:v>
                </c:pt>
                <c:pt idx="57">
                  <c:v>-4.4392050000000003</c:v>
                </c:pt>
                <c:pt idx="58">
                  <c:v>8.041777999999999</c:v>
                </c:pt>
                <c:pt idx="59">
                  <c:v>-4.6381809999999994</c:v>
                </c:pt>
                <c:pt idx="60">
                  <c:v>-4.4550200000000002</c:v>
                </c:pt>
                <c:pt idx="61">
                  <c:v>-6.9418509999999998</c:v>
                </c:pt>
                <c:pt idx="62">
                  <c:v>-13.260268</c:v>
                </c:pt>
                <c:pt idx="63">
                  <c:v>-5.9919310000000001</c:v>
                </c:pt>
                <c:pt idx="64">
                  <c:v>-3.4022770000000002</c:v>
                </c:pt>
                <c:pt idx="65">
                  <c:v>-4.1163879999999997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7-46DA-8683-646545028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987472"/>
        <c:axId val="1362436640"/>
      </c:scatterChart>
      <c:valAx>
        <c:axId val="134498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436640"/>
        <c:crosses val="autoZero"/>
        <c:crossBetween val="midCat"/>
      </c:valAx>
      <c:valAx>
        <c:axId val="1362436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987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inflationdiff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'RAW7'!$E$2:$E$67</c:f>
              <c:numCache>
                <c:formatCode>General</c:formatCode>
                <c:ptCount val="66"/>
                <c:pt idx="0">
                  <c:v>4.7941176470588154E-2</c:v>
                </c:pt>
                <c:pt idx="1">
                  <c:v>5.9470068694799094E-2</c:v>
                </c:pt>
                <c:pt idx="2">
                  <c:v>6.5851272015655438E-2</c:v>
                </c:pt>
                <c:pt idx="3">
                  <c:v>9.3598448108632493E-2</c:v>
                </c:pt>
                <c:pt idx="4">
                  <c:v>0.15216972034715548</c:v>
                </c:pt>
                <c:pt idx="5">
                  <c:v>0.21738712776176761</c:v>
                </c:pt>
                <c:pt idx="6">
                  <c:v>0.23297974927676002</c:v>
                </c:pt>
                <c:pt idx="7">
                  <c:v>0.22133726647000995</c:v>
                </c:pt>
                <c:pt idx="8">
                  <c:v>0.10487077534791256</c:v>
                </c:pt>
                <c:pt idx="9">
                  <c:v>3.4034034034033933E-2</c:v>
                </c:pt>
                <c:pt idx="10">
                  <c:v>2.6579739217652998E-2</c:v>
                </c:pt>
                <c:pt idx="11">
                  <c:v>5.5698711595639327E-2</c:v>
                </c:pt>
                <c:pt idx="12">
                  <c:v>7.7362204724409356E-2</c:v>
                </c:pt>
                <c:pt idx="13">
                  <c:v>7.0837438423645427E-2</c:v>
                </c:pt>
                <c:pt idx="14">
                  <c:v>6.8891069676153105E-2</c:v>
                </c:pt>
                <c:pt idx="15">
                  <c:v>9.344422700587085E-2</c:v>
                </c:pt>
                <c:pt idx="16">
                  <c:v>0.10895813047711789</c:v>
                </c:pt>
                <c:pt idx="17">
                  <c:v>0.17643622200584219</c:v>
                </c:pt>
                <c:pt idx="18">
                  <c:v>0.18854368932038823</c:v>
                </c:pt>
                <c:pt idx="19">
                  <c:v>0.14912451361867696</c:v>
                </c:pt>
                <c:pt idx="20">
                  <c:v>0.11002921129503429</c:v>
                </c:pt>
                <c:pt idx="21">
                  <c:v>4.39453125E-2</c:v>
                </c:pt>
                <c:pt idx="22">
                  <c:v>3.7816764132553526E-2</c:v>
                </c:pt>
                <c:pt idx="23">
                  <c:v>4.5107632093933425E-2</c:v>
                </c:pt>
                <c:pt idx="24">
                  <c:v>4.8574237954769117E-2</c:v>
                </c:pt>
                <c:pt idx="25">
                  <c:v>5.0098425196850371E-2</c:v>
                </c:pt>
                <c:pt idx="26">
                  <c:v>5.143422354104854E-2</c:v>
                </c:pt>
                <c:pt idx="27">
                  <c:v>5.1984126984127021E-2</c:v>
                </c:pt>
                <c:pt idx="28">
                  <c:v>3.8706467661691724E-2</c:v>
                </c:pt>
                <c:pt idx="29">
                  <c:v>4.4577114427860831E-2</c:v>
                </c:pt>
                <c:pt idx="30">
                  <c:v>3.310069790628134E-2</c:v>
                </c:pt>
                <c:pt idx="31">
                  <c:v>2.0440881763527097E-2</c:v>
                </c:pt>
                <c:pt idx="32">
                  <c:v>1.0310310310310378E-2</c:v>
                </c:pt>
                <c:pt idx="33">
                  <c:v>4.9751243781095411E-3</c:v>
                </c:pt>
                <c:pt idx="34">
                  <c:v>-1.9960079840319889E-3</c:v>
                </c:pt>
                <c:pt idx="35">
                  <c:v>2.9910269192423566E-3</c:v>
                </c:pt>
                <c:pt idx="36">
                  <c:v>1.6899999999999915E-2</c:v>
                </c:pt>
                <c:pt idx="37">
                  <c:v>2.4000000000000021E-2</c:v>
                </c:pt>
                <c:pt idx="38">
                  <c:v>2.9282868525896566E-2</c:v>
                </c:pt>
                <c:pt idx="39">
                  <c:v>3.6003956478734223E-2</c:v>
                </c:pt>
                <c:pt idx="40">
                  <c:v>3.1034482758620863E-2</c:v>
                </c:pt>
                <c:pt idx="41">
                  <c:v>1.2240868706811625E-2</c:v>
                </c:pt>
                <c:pt idx="42">
                  <c:v>1.7716535433070835E-2</c:v>
                </c:pt>
                <c:pt idx="43">
                  <c:v>1.2833168805528317E-2</c:v>
                </c:pt>
                <c:pt idx="44">
                  <c:v>1.2426035502958621E-2</c:v>
                </c:pt>
                <c:pt idx="45">
                  <c:v>2.6176470588235246E-2</c:v>
                </c:pt>
                <c:pt idx="46">
                  <c:v>1.8413320274241141E-2</c:v>
                </c:pt>
                <c:pt idx="47">
                  <c:v>1.4581280788177553E-2</c:v>
                </c:pt>
                <c:pt idx="48">
                  <c:v>1.2820512820512775E-2</c:v>
                </c:pt>
                <c:pt idx="49">
                  <c:v>8.4896347482725787E-3</c:v>
                </c:pt>
                <c:pt idx="50">
                  <c:v>1.1706349206349165E-2</c:v>
                </c:pt>
                <c:pt idx="51">
                  <c:v>3.8795656465942852E-2</c:v>
                </c:pt>
                <c:pt idx="52">
                  <c:v>4.170804369414105E-2</c:v>
                </c:pt>
                <c:pt idx="53">
                  <c:v>2.8614157527417916E-2</c:v>
                </c:pt>
                <c:pt idx="54">
                  <c:v>3.28986960882649E-2</c:v>
                </c:pt>
                <c:pt idx="55">
                  <c:v>4.9147442326982205E-3</c:v>
                </c:pt>
                <c:pt idx="56">
                  <c:v>-1.3820335636720582E-3</c:v>
                </c:pt>
                <c:pt idx="57">
                  <c:v>4.9067713444554961E-3</c:v>
                </c:pt>
                <c:pt idx="58">
                  <c:v>-1.2959381044487461E-2</c:v>
                </c:pt>
                <c:pt idx="59">
                  <c:v>-3.0380952380952397E-2</c:v>
                </c:pt>
                <c:pt idx="60">
                  <c:v>-4.6461824953445086E-2</c:v>
                </c:pt>
                <c:pt idx="61">
                  <c:v>-4.9034038638454347E-2</c:v>
                </c:pt>
                <c:pt idx="62">
                  <c:v>-5.4231119199271927E-2</c:v>
                </c:pt>
                <c:pt idx="63">
                  <c:v>-4.2582417582417542E-2</c:v>
                </c:pt>
                <c:pt idx="64">
                  <c:v>-3.3208606173994237E-2</c:v>
                </c:pt>
                <c:pt idx="65">
                  <c:v>-3.3175355450236865E-2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7F-4172-A17D-716FC263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381728"/>
        <c:axId val="1290421376"/>
      </c:scatterChart>
      <c:valAx>
        <c:axId val="143938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0421376"/>
        <c:crosses val="autoZero"/>
        <c:crossBetween val="midCat"/>
      </c:valAx>
      <c:valAx>
        <c:axId val="129042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9381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stirdiff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'RAW7'!$F$2:$F$67</c:f>
              <c:numCache>
                <c:formatCode>General</c:formatCode>
                <c:ptCount val="66"/>
                <c:pt idx="0">
                  <c:v>2.5810704957139219E-2</c:v>
                </c:pt>
                <c:pt idx="1">
                  <c:v>2.5322720673885302E-2</c:v>
                </c:pt>
                <c:pt idx="2">
                  <c:v>2.248317695272628E-2</c:v>
                </c:pt>
                <c:pt idx="3">
                  <c:v>2.1248379354990687E-2</c:v>
                </c:pt>
                <c:pt idx="4">
                  <c:v>2.8905023681965014E-2</c:v>
                </c:pt>
                <c:pt idx="5">
                  <c:v>9.6695465077212495E-2</c:v>
                </c:pt>
                <c:pt idx="6">
                  <c:v>9.5428065783853766E-2</c:v>
                </c:pt>
                <c:pt idx="7">
                  <c:v>5.0715809967101011E-2</c:v>
                </c:pt>
                <c:pt idx="8">
                  <c:v>5.8702337904220636E-2</c:v>
                </c:pt>
                <c:pt idx="9">
                  <c:v>5.6157614250321286E-2</c:v>
                </c:pt>
                <c:pt idx="10">
                  <c:v>6.0779970565803865E-2</c:v>
                </c:pt>
                <c:pt idx="11">
                  <c:v>7.2259232179352928E-2</c:v>
                </c:pt>
                <c:pt idx="12">
                  <c:v>7.28959747950646E-2</c:v>
                </c:pt>
                <c:pt idx="13">
                  <c:v>7.2638784939366152E-2</c:v>
                </c:pt>
                <c:pt idx="14">
                  <c:v>7.063261350012473E-2</c:v>
                </c:pt>
                <c:pt idx="15">
                  <c:v>7.8989246445110073E-2</c:v>
                </c:pt>
                <c:pt idx="16">
                  <c:v>0.10788889161520099</c:v>
                </c:pt>
                <c:pt idx="17">
                  <c:v>0.12413141492245239</c:v>
                </c:pt>
                <c:pt idx="18">
                  <c:v>0.12246647298681923</c:v>
                </c:pt>
                <c:pt idx="19">
                  <c:v>0.13305466069939209</c:v>
                </c:pt>
                <c:pt idx="20">
                  <c:v>0.12823265550617213</c:v>
                </c:pt>
                <c:pt idx="21">
                  <c:v>0.10232749921720541</c:v>
                </c:pt>
                <c:pt idx="22">
                  <c:v>9.6069725021614039E-2</c:v>
                </c:pt>
                <c:pt idx="23">
                  <c:v>8.7877237013658238E-2</c:v>
                </c:pt>
                <c:pt idx="24">
                  <c:v>7.7721305262019813E-2</c:v>
                </c:pt>
                <c:pt idx="25">
                  <c:v>6.7791870356349149E-2</c:v>
                </c:pt>
                <c:pt idx="26">
                  <c:v>6.7613753317757208E-2</c:v>
                </c:pt>
                <c:pt idx="27">
                  <c:v>6.7428539601467774E-2</c:v>
                </c:pt>
                <c:pt idx="28">
                  <c:v>6.1865801191569592E-2</c:v>
                </c:pt>
                <c:pt idx="29">
                  <c:v>6.1829553923576475E-2</c:v>
                </c:pt>
                <c:pt idx="30">
                  <c:v>6.3250223935537919E-2</c:v>
                </c:pt>
                <c:pt idx="31">
                  <c:v>6.413303854915875E-2</c:v>
                </c:pt>
                <c:pt idx="32">
                  <c:v>6.4510153287442584E-2</c:v>
                </c:pt>
                <c:pt idx="33">
                  <c:v>6.5069504703227921E-2</c:v>
                </c:pt>
                <c:pt idx="34">
                  <c:v>6.5296334374927989E-2</c:v>
                </c:pt>
                <c:pt idx="35">
                  <c:v>6.5950572574813071E-2</c:v>
                </c:pt>
                <c:pt idx="36">
                  <c:v>6.6985465183518222E-2</c:v>
                </c:pt>
                <c:pt idx="37">
                  <c:v>6.7755811496225116E-2</c:v>
                </c:pt>
                <c:pt idx="38">
                  <c:v>6.8184534273875164E-2</c:v>
                </c:pt>
                <c:pt idx="39">
                  <c:v>6.833835695569368E-2</c:v>
                </c:pt>
                <c:pt idx="40">
                  <c:v>6.8502884691434618E-2</c:v>
                </c:pt>
                <c:pt idx="41">
                  <c:v>6.8525576755263939E-2</c:v>
                </c:pt>
                <c:pt idx="42">
                  <c:v>6.6013924727155837E-2</c:v>
                </c:pt>
                <c:pt idx="43">
                  <c:v>6.6005167805835097E-2</c:v>
                </c:pt>
                <c:pt idx="44">
                  <c:v>6.599953186867169E-2</c:v>
                </c:pt>
                <c:pt idx="45">
                  <c:v>6.5966968349427946E-2</c:v>
                </c:pt>
                <c:pt idx="46">
                  <c:v>6.5905843722197543E-2</c:v>
                </c:pt>
                <c:pt idx="47">
                  <c:v>6.5860851208985771E-2</c:v>
                </c:pt>
                <c:pt idx="48">
                  <c:v>6.5788456447815502E-2</c:v>
                </c:pt>
                <c:pt idx="49">
                  <c:v>6.5879597359099096E-2</c:v>
                </c:pt>
                <c:pt idx="50">
                  <c:v>6.4221848998301523E-2</c:v>
                </c:pt>
                <c:pt idx="51">
                  <c:v>6.4288569520599248E-2</c:v>
                </c:pt>
                <c:pt idx="52">
                  <c:v>5.4275518522137522E-2</c:v>
                </c:pt>
                <c:pt idx="53">
                  <c:v>4.8151442002286826E-2</c:v>
                </c:pt>
                <c:pt idx="54">
                  <c:v>4.4929308967933235E-2</c:v>
                </c:pt>
                <c:pt idx="55">
                  <c:v>4.5464589097363062E-2</c:v>
                </c:pt>
                <c:pt idx="56">
                  <c:v>4.5672203403352762E-2</c:v>
                </c:pt>
                <c:pt idx="57">
                  <c:v>4.565053631189242E-2</c:v>
                </c:pt>
                <c:pt idx="58">
                  <c:v>4.5707662550868555E-2</c:v>
                </c:pt>
                <c:pt idx="59">
                  <c:v>4.5923867628359538E-2</c:v>
                </c:pt>
                <c:pt idx="60">
                  <c:v>4.5531130261850183E-2</c:v>
                </c:pt>
                <c:pt idx="61">
                  <c:v>4.3732559089763701E-2</c:v>
                </c:pt>
                <c:pt idx="62">
                  <c:v>4.497637425831269E-2</c:v>
                </c:pt>
                <c:pt idx="63">
                  <c:v>4.1542580454283273E-2</c:v>
                </c:pt>
                <c:pt idx="64">
                  <c:v>3.2817017446167718E-2</c:v>
                </c:pt>
                <c:pt idx="65">
                  <c:v>1.1064305942318775E-2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93-4BF5-A4B2-7D207A74E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383648"/>
        <c:axId val="1338406496"/>
      </c:scatterChart>
      <c:valAx>
        <c:axId val="143938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stirdiff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406496"/>
        <c:crosses val="autoZero"/>
        <c:crossBetween val="midCat"/>
      </c:valAx>
      <c:valAx>
        <c:axId val="133840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93836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ltirdiff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'RAW7'!$G$2:$G$67</c:f>
              <c:numCache>
                <c:formatCode>General</c:formatCode>
                <c:ptCount val="66"/>
                <c:pt idx="0">
                  <c:v>4.3898351877312169E-2</c:v>
                </c:pt>
                <c:pt idx="1">
                  <c:v>4.0443940865117378E-2</c:v>
                </c:pt>
                <c:pt idx="2">
                  <c:v>4.0443143782305402E-2</c:v>
                </c:pt>
                <c:pt idx="3">
                  <c:v>4.2220663739746422E-2</c:v>
                </c:pt>
                <c:pt idx="4">
                  <c:v>4.7363635814045013E-2</c:v>
                </c:pt>
                <c:pt idx="5">
                  <c:v>0.12051958771940874</c:v>
                </c:pt>
                <c:pt idx="6">
                  <c:v>9.4594469516444235E-2</c:v>
                </c:pt>
                <c:pt idx="7">
                  <c:v>5.4078674134014237E-2</c:v>
                </c:pt>
                <c:pt idx="8">
                  <c:v>4.7554989992558694E-2</c:v>
                </c:pt>
                <c:pt idx="9">
                  <c:v>5.296631528368656E-2</c:v>
                </c:pt>
                <c:pt idx="10">
                  <c:v>5.0518947609798248E-2</c:v>
                </c:pt>
                <c:pt idx="11">
                  <c:v>6.9345210311137384E-2</c:v>
                </c:pt>
                <c:pt idx="12">
                  <c:v>7.5141906613513498E-2</c:v>
                </c:pt>
                <c:pt idx="13">
                  <c:v>7.1526318791866439E-2</c:v>
                </c:pt>
                <c:pt idx="14">
                  <c:v>7.287236596260338E-2</c:v>
                </c:pt>
                <c:pt idx="15">
                  <c:v>7.436296717374824E-2</c:v>
                </c:pt>
                <c:pt idx="16">
                  <c:v>7.2214330593466158E-2</c:v>
                </c:pt>
                <c:pt idx="17">
                  <c:v>7.1701722899981224E-2</c:v>
                </c:pt>
                <c:pt idx="18">
                  <c:v>7.3337451463304726E-2</c:v>
                </c:pt>
                <c:pt idx="19">
                  <c:v>7.4924935599725018E-2</c:v>
                </c:pt>
                <c:pt idx="20">
                  <c:v>7.44589773887816E-2</c:v>
                </c:pt>
                <c:pt idx="21">
                  <c:v>6.2560672416492658E-2</c:v>
                </c:pt>
                <c:pt idx="22">
                  <c:v>6.7869753587051385E-2</c:v>
                </c:pt>
                <c:pt idx="23">
                  <c:v>7.4527256476861314E-2</c:v>
                </c:pt>
                <c:pt idx="24">
                  <c:v>6.3900671579071533E-2</c:v>
                </c:pt>
                <c:pt idx="25">
                  <c:v>5.8602012077020982E-2</c:v>
                </c:pt>
                <c:pt idx="26">
                  <c:v>5.5506750982691644E-2</c:v>
                </c:pt>
                <c:pt idx="27">
                  <c:v>5.5527816946959296E-2</c:v>
                </c:pt>
                <c:pt idx="28">
                  <c:v>5.2710109448548481E-2</c:v>
                </c:pt>
                <c:pt idx="29">
                  <c:v>5.9491013349319388E-2</c:v>
                </c:pt>
                <c:pt idx="30">
                  <c:v>4.5697585048450007E-2</c:v>
                </c:pt>
                <c:pt idx="31">
                  <c:v>5.4783340247896994E-2</c:v>
                </c:pt>
                <c:pt idx="32">
                  <c:v>5.2722015359552898E-2</c:v>
                </c:pt>
                <c:pt idx="33">
                  <c:v>5.4324499106420898E-2</c:v>
                </c:pt>
                <c:pt idx="34">
                  <c:v>5.4931185495070478E-2</c:v>
                </c:pt>
                <c:pt idx="35">
                  <c:v>5.8001546477524313E-2</c:v>
                </c:pt>
                <c:pt idx="36">
                  <c:v>5.7808410433541013E-2</c:v>
                </c:pt>
                <c:pt idx="37">
                  <c:v>5.9051077117905804E-2</c:v>
                </c:pt>
                <c:pt idx="38">
                  <c:v>5.5256455935160487E-2</c:v>
                </c:pt>
                <c:pt idx="39">
                  <c:v>4.9454394576152749E-2</c:v>
                </c:pt>
                <c:pt idx="40">
                  <c:v>4.3645880873237619E-2</c:v>
                </c:pt>
                <c:pt idx="41">
                  <c:v>4.4145488850678927E-2</c:v>
                </c:pt>
                <c:pt idx="42">
                  <c:v>4.1969838253438363E-2</c:v>
                </c:pt>
                <c:pt idx="43">
                  <c:v>4.0217060960303641E-2</c:v>
                </c:pt>
                <c:pt idx="44">
                  <c:v>3.0044496068242221E-2</c:v>
                </c:pt>
                <c:pt idx="45">
                  <c:v>3.4842596118762392E-2</c:v>
                </c:pt>
                <c:pt idx="46">
                  <c:v>3.6855835943645276E-2</c:v>
                </c:pt>
                <c:pt idx="47">
                  <c:v>3.7231056735225643E-2</c:v>
                </c:pt>
                <c:pt idx="48">
                  <c:v>3.6830328352158048E-2</c:v>
                </c:pt>
                <c:pt idx="49">
                  <c:v>3.8247436598589424E-2</c:v>
                </c:pt>
                <c:pt idx="50">
                  <c:v>3.8825112408568119E-2</c:v>
                </c:pt>
                <c:pt idx="51">
                  <c:v>3.1029340404545636E-2</c:v>
                </c:pt>
                <c:pt idx="52">
                  <c:v>3.2356161737753242E-2</c:v>
                </c:pt>
                <c:pt idx="53">
                  <c:v>2.560311267380988E-2</c:v>
                </c:pt>
                <c:pt idx="54">
                  <c:v>2.5706328126112288E-2</c:v>
                </c:pt>
                <c:pt idx="55">
                  <c:v>2.5010048898791881E-2</c:v>
                </c:pt>
                <c:pt idx="56">
                  <c:v>2.3352947473780805E-2</c:v>
                </c:pt>
                <c:pt idx="57">
                  <c:v>1.8731682483617673E-2</c:v>
                </c:pt>
                <c:pt idx="58">
                  <c:v>1.9890521961789309E-2</c:v>
                </c:pt>
                <c:pt idx="59">
                  <c:v>1.7798356153416739E-2</c:v>
                </c:pt>
                <c:pt idx="60">
                  <c:v>1.6211976253872162E-2</c:v>
                </c:pt>
                <c:pt idx="61">
                  <c:v>1.3810185557495247E-2</c:v>
                </c:pt>
                <c:pt idx="62">
                  <c:v>2.6333708956284507E-2</c:v>
                </c:pt>
                <c:pt idx="63">
                  <c:v>1.9383180710828674E-2</c:v>
                </c:pt>
                <c:pt idx="64">
                  <c:v>2.9306922255238899E-3</c:v>
                </c:pt>
                <c:pt idx="65">
                  <c:v>-4.2719407101956541E-3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2F-4AF5-9F70-CBAFAA99D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278960"/>
        <c:axId val="1338406992"/>
      </c:scatterChart>
      <c:valAx>
        <c:axId val="162527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ltirdiff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406992"/>
        <c:crosses val="autoZero"/>
        <c:crossBetween val="midCat"/>
      </c:valAx>
      <c:valAx>
        <c:axId val="133840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5278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cabeur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'RAW7'!$H$2:$H$67</c:f>
              <c:numCache>
                <c:formatCode>General</c:formatCode>
                <c:ptCount val="66"/>
                <c:pt idx="0">
                  <c:v>1.6867442444702017</c:v>
                </c:pt>
                <c:pt idx="1">
                  <c:v>-9.7031022475161599E-2</c:v>
                </c:pt>
                <c:pt idx="2">
                  <c:v>-0.31414948822916439</c:v>
                </c:pt>
                <c:pt idx="3">
                  <c:v>-1.6243070887952413</c:v>
                </c:pt>
                <c:pt idx="4">
                  <c:v>-1.3645437760410206</c:v>
                </c:pt>
                <c:pt idx="5">
                  <c:v>-6.4388180556791239</c:v>
                </c:pt>
                <c:pt idx="6">
                  <c:v>-1.006832697004866</c:v>
                </c:pt>
                <c:pt idx="7">
                  <c:v>-49.809630038738476</c:v>
                </c:pt>
                <c:pt idx="8">
                  <c:v>-4.4105250170669352</c:v>
                </c:pt>
                <c:pt idx="9">
                  <c:v>0.15962408572341819</c:v>
                </c:pt>
                <c:pt idx="10">
                  <c:v>6.46425823543883E-2</c:v>
                </c:pt>
                <c:pt idx="11">
                  <c:v>-0.81276227573739335</c:v>
                </c:pt>
                <c:pt idx="12">
                  <c:v>0.84189098217769098</c:v>
                </c:pt>
                <c:pt idx="13">
                  <c:v>0.47178831222366857</c:v>
                </c:pt>
                <c:pt idx="14">
                  <c:v>-5.4926839509974517E-3</c:v>
                </c:pt>
                <c:pt idx="15">
                  <c:v>-1.5203653798477743</c:v>
                </c:pt>
                <c:pt idx="16">
                  <c:v>-2.0208370946320198</c:v>
                </c:pt>
                <c:pt idx="17">
                  <c:v>0.42586272244225593</c:v>
                </c:pt>
                <c:pt idx="18">
                  <c:v>1.6292304151037833</c:v>
                </c:pt>
                <c:pt idx="19">
                  <c:v>-0.43360275160228784</c:v>
                </c:pt>
                <c:pt idx="20">
                  <c:v>1.6997414579947183</c:v>
                </c:pt>
                <c:pt idx="21">
                  <c:v>0.14587578378029065</c:v>
                </c:pt>
                <c:pt idx="22">
                  <c:v>0.14367134349857077</c:v>
                </c:pt>
                <c:pt idx="23">
                  <c:v>-4.9007235361597783E-2</c:v>
                </c:pt>
                <c:pt idx="24">
                  <c:v>0.37433911346545146</c:v>
                </c:pt>
                <c:pt idx="25">
                  <c:v>-0.16403087098624392</c:v>
                </c:pt>
                <c:pt idx="26">
                  <c:v>0.19553773623783019</c:v>
                </c:pt>
                <c:pt idx="27">
                  <c:v>-0.2125968368248887</c:v>
                </c:pt>
                <c:pt idx="28">
                  <c:v>0.36123338108976261</c:v>
                </c:pt>
                <c:pt idx="29">
                  <c:v>-5.7337285173607186E-2</c:v>
                </c:pt>
                <c:pt idx="30">
                  <c:v>0.24452457857852214</c:v>
                </c:pt>
                <c:pt idx="31">
                  <c:v>-0.10542081604177547</c:v>
                </c:pt>
                <c:pt idx="32">
                  <c:v>0.17840080413133783</c:v>
                </c:pt>
                <c:pt idx="33">
                  <c:v>-7.171196321815611E-3</c:v>
                </c:pt>
                <c:pt idx="34">
                  <c:v>9.1566227611541331E-2</c:v>
                </c:pt>
                <c:pt idx="35">
                  <c:v>-0.19809042817345041</c:v>
                </c:pt>
                <c:pt idx="36">
                  <c:v>0.34758240004085184</c:v>
                </c:pt>
                <c:pt idx="37">
                  <c:v>-0.12115419718642036</c:v>
                </c:pt>
                <c:pt idx="38">
                  <c:v>-1.2708886668884442E-2</c:v>
                </c:pt>
                <c:pt idx="39">
                  <c:v>-0.25893640584584043</c:v>
                </c:pt>
                <c:pt idx="40">
                  <c:v>0.30455921301793781</c:v>
                </c:pt>
                <c:pt idx="41">
                  <c:v>0.11534781767290143</c:v>
                </c:pt>
                <c:pt idx="42">
                  <c:v>7.0714598329339323E-2</c:v>
                </c:pt>
                <c:pt idx="43">
                  <c:v>-0.2377783552482669</c:v>
                </c:pt>
                <c:pt idx="44">
                  <c:v>7.6519119000211688E-2</c:v>
                </c:pt>
                <c:pt idx="45">
                  <c:v>-0.18073399678802937</c:v>
                </c:pt>
                <c:pt idx="46">
                  <c:v>-6.091595325285944E-3</c:v>
                </c:pt>
                <c:pt idx="47">
                  <c:v>-8.6739272732610673E-2</c:v>
                </c:pt>
                <c:pt idx="48">
                  <c:v>0.15032101474569284</c:v>
                </c:pt>
                <c:pt idx="49">
                  <c:v>4.1248740845915573E-2</c:v>
                </c:pt>
                <c:pt idx="50">
                  <c:v>0.16170636388908718</c:v>
                </c:pt>
                <c:pt idx="51">
                  <c:v>-0.17399520839121188</c:v>
                </c:pt>
                <c:pt idx="52">
                  <c:v>-0.27433935795693537</c:v>
                </c:pt>
                <c:pt idx="53">
                  <c:v>0.77304865725434535</c:v>
                </c:pt>
                <c:pt idx="54">
                  <c:v>0.25350707193099348</c:v>
                </c:pt>
                <c:pt idx="55">
                  <c:v>-0.17091087877290848</c:v>
                </c:pt>
                <c:pt idx="56">
                  <c:v>-7.2803581542019546E-2</c:v>
                </c:pt>
                <c:pt idx="57">
                  <c:v>-0.16937694475155388</c:v>
                </c:pt>
                <c:pt idx="58">
                  <c:v>-0.5079839119564068</c:v>
                </c:pt>
                <c:pt idx="59">
                  <c:v>-1.0173605766703964</c:v>
                </c:pt>
                <c:pt idx="60">
                  <c:v>42.011394920218031</c:v>
                </c:pt>
                <c:pt idx="61">
                  <c:v>0.88684976312230113</c:v>
                </c:pt>
                <c:pt idx="62">
                  <c:v>-1.1902798684484845</c:v>
                </c:pt>
                <c:pt idx="63">
                  <c:v>3.5700801749693949</c:v>
                </c:pt>
                <c:pt idx="64">
                  <c:v>0.16267706784077615</c:v>
                </c:pt>
                <c:pt idx="65">
                  <c:v>0.32312777043958313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5-41BD-9068-C0B3D649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276560"/>
        <c:axId val="1336418432"/>
      </c:scatterChart>
      <c:valAx>
        <c:axId val="162527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cabeur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418432"/>
        <c:crosses val="autoZero"/>
        <c:crossBetween val="midCat"/>
      </c:valAx>
      <c:valAx>
        <c:axId val="133641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5276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cabvnd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'RAW7'!$I$2:$I$67</c:f>
              <c:numCache>
                <c:formatCode>General</c:formatCode>
                <c:ptCount val="66"/>
                <c:pt idx="0">
                  <c:v>0.9914551607445008</c:v>
                </c:pt>
                <c:pt idx="1">
                  <c:v>-7.3070223883767366E-4</c:v>
                </c:pt>
                <c:pt idx="2">
                  <c:v>0.93438427331241658</c:v>
                </c:pt>
                <c:pt idx="3">
                  <c:v>0.53625698348578688</c:v>
                </c:pt>
                <c:pt idx="4">
                  <c:v>-0.36208869814020028</c:v>
                </c:pt>
                <c:pt idx="5">
                  <c:v>-0.94572774164610895</c:v>
                </c:pt>
                <c:pt idx="6">
                  <c:v>3.5123966942148761</c:v>
                </c:pt>
                <c:pt idx="7">
                  <c:v>-3.2481684981684982</c:v>
                </c:pt>
                <c:pt idx="8">
                  <c:v>-2.0101832993890021</c:v>
                </c:pt>
                <c:pt idx="9">
                  <c:v>0.39677419354838711</c:v>
                </c:pt>
                <c:pt idx="10">
                  <c:v>0.18879907621247113</c:v>
                </c:pt>
                <c:pt idx="11">
                  <c:v>-0.51214181641573575</c:v>
                </c:pt>
                <c:pt idx="12">
                  <c:v>-0.49178695868591338</c:v>
                </c:pt>
                <c:pt idx="13">
                  <c:v>-0.5132223310479922</c:v>
                </c:pt>
                <c:pt idx="14">
                  <c:v>2.2374245472837022</c:v>
                </c:pt>
                <c:pt idx="15">
                  <c:v>-0.1920447482908639</c:v>
                </c:pt>
                <c:pt idx="16">
                  <c:v>-0.39769230769230768</c:v>
                </c:pt>
                <c:pt idx="17">
                  <c:v>-2.6564495530012771</c:v>
                </c:pt>
                <c:pt idx="18">
                  <c:v>-0.74094063222821893</c:v>
                </c:pt>
                <c:pt idx="19">
                  <c:v>5.520833333333333</c:v>
                </c:pt>
                <c:pt idx="20">
                  <c:v>-0.11866727521679599</c:v>
                </c:pt>
                <c:pt idx="21">
                  <c:v>0.39513205592957018</c:v>
                </c:pt>
                <c:pt idx="22">
                  <c:v>0.1495916852264291</c:v>
                </c:pt>
                <c:pt idx="23">
                  <c:v>-0.24087826929286407</c:v>
                </c:pt>
                <c:pt idx="24">
                  <c:v>-0.66099532113994042</c:v>
                </c:pt>
                <c:pt idx="25">
                  <c:v>2.5219573400250943</c:v>
                </c:pt>
                <c:pt idx="26">
                  <c:v>-1.7456359102244388E-2</c:v>
                </c:pt>
                <c:pt idx="27">
                  <c:v>0.17947788252356781</c:v>
                </c:pt>
                <c:pt idx="28">
                  <c:v>-5.8407623731939751E-3</c:v>
                </c:pt>
                <c:pt idx="29">
                  <c:v>-3.0921459492888067E-4</c:v>
                </c:pt>
                <c:pt idx="30">
                  <c:v>-0.25579956696566658</c:v>
                </c:pt>
                <c:pt idx="31">
                  <c:v>-1.0141313383208646</c:v>
                </c:pt>
                <c:pt idx="32">
                  <c:v>-58.705882352941174</c:v>
                </c:pt>
                <c:pt idx="33">
                  <c:v>0.32619775739041795</c:v>
                </c:pt>
                <c:pt idx="34">
                  <c:v>9.3005380476556501E-2</c:v>
                </c:pt>
                <c:pt idx="35">
                  <c:v>0.16279887482419128</c:v>
                </c:pt>
                <c:pt idx="36">
                  <c:v>-0.31297248261263988</c:v>
                </c:pt>
                <c:pt idx="37">
                  <c:v>0.80589788732394363</c:v>
                </c:pt>
                <c:pt idx="38">
                  <c:v>-0.66853521813307337</c:v>
                </c:pt>
                <c:pt idx="39">
                  <c:v>-1.1338235294117647</c:v>
                </c:pt>
                <c:pt idx="40">
                  <c:v>-9.0109890109890109</c:v>
                </c:pt>
                <c:pt idx="41">
                  <c:v>2.4074074074074074</c:v>
                </c:pt>
                <c:pt idx="42">
                  <c:v>-7.3671497584541057E-2</c:v>
                </c:pt>
                <c:pt idx="43">
                  <c:v>5.6156019122120815E-2</c:v>
                </c:pt>
                <c:pt idx="44">
                  <c:v>-0.39262328641704541</c:v>
                </c:pt>
                <c:pt idx="45">
                  <c:v>0.95780918881126464</c:v>
                </c:pt>
                <c:pt idx="46">
                  <c:v>-0.49003766995773634</c:v>
                </c:pt>
                <c:pt idx="47">
                  <c:v>0.29299742316570998</c:v>
                </c:pt>
                <c:pt idx="48">
                  <c:v>-0.25190238782471791</c:v>
                </c:pt>
                <c:pt idx="49">
                  <c:v>1.8674149421255699</c:v>
                </c:pt>
                <c:pt idx="50">
                  <c:v>-0.18565785932721351</c:v>
                </c:pt>
                <c:pt idx="51">
                  <c:v>-6.0422423863802525E-2</c:v>
                </c:pt>
                <c:pt idx="52">
                  <c:v>-0.29624300559552358</c:v>
                </c:pt>
                <c:pt idx="53">
                  <c:v>2.0949568378009995</c:v>
                </c:pt>
                <c:pt idx="54">
                  <c:v>-0.52825895478567231</c:v>
                </c:pt>
                <c:pt idx="55">
                  <c:v>-8.8377158861054919E-2</c:v>
                </c:pt>
                <c:pt idx="56">
                  <c:v>-1.0300392558457074</c:v>
                </c:pt>
                <c:pt idx="57">
                  <c:v>-10.863636363636363</c:v>
                </c:pt>
                <c:pt idx="58">
                  <c:v>4.7874423963133639</c:v>
                </c:pt>
                <c:pt idx="59">
                  <c:v>-0.4005175674330646</c:v>
                </c:pt>
                <c:pt idx="60">
                  <c:v>-0.32591731695168519</c:v>
                </c:pt>
                <c:pt idx="61">
                  <c:v>1.4800492610837439</c:v>
                </c:pt>
                <c:pt idx="62">
                  <c:v>-8.1736021451981333E-2</c:v>
                </c:pt>
                <c:pt idx="63">
                  <c:v>-7.9385680294181263E-2</c:v>
                </c:pt>
                <c:pt idx="64">
                  <c:v>0.38263627819548873</c:v>
                </c:pt>
                <c:pt idx="65">
                  <c:v>8.3694451525193309E-2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B-467D-9B9F-5511B2668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728464"/>
        <c:axId val="1336420912"/>
      </c:scatterChart>
      <c:valAx>
        <c:axId val="95972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cabvnd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420912"/>
        <c:crosses val="autoZero"/>
        <c:crossBetween val="midCat"/>
      </c:valAx>
      <c:valAx>
        <c:axId val="1336420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728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stockeur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'RAW7'!$J$2:$J$67</c:f>
              <c:numCache>
                <c:formatCode>General</c:formatCode>
                <c:ptCount val="66"/>
                <c:pt idx="0">
                  <c:v>7.3843048244093129E-2</c:v>
                </c:pt>
                <c:pt idx="1">
                  <c:v>-2.4068048029186436E-2</c:v>
                </c:pt>
                <c:pt idx="2">
                  <c:v>4.1102674526612253E-3</c:v>
                </c:pt>
                <c:pt idx="3">
                  <c:v>-0.17538843380942429</c:v>
                </c:pt>
                <c:pt idx="4">
                  <c:v>-7.586699227686422E-2</c:v>
                </c:pt>
                <c:pt idx="5">
                  <c:v>-9.3834723709366213E-2</c:v>
                </c:pt>
                <c:pt idx="6">
                  <c:v>-0.19438483312487656</c:v>
                </c:pt>
                <c:pt idx="7">
                  <c:v>-0.15381881174365294</c:v>
                </c:pt>
                <c:pt idx="8">
                  <c:v>0.1596036946014977</c:v>
                </c:pt>
                <c:pt idx="9">
                  <c:v>0.19608692212566986</c:v>
                </c:pt>
                <c:pt idx="10">
                  <c:v>3.2141278201508694E-2</c:v>
                </c:pt>
                <c:pt idx="11">
                  <c:v>-1.1399816523663113E-2</c:v>
                </c:pt>
                <c:pt idx="12">
                  <c:v>-0.12208136028057141</c:v>
                </c:pt>
                <c:pt idx="13">
                  <c:v>6.784232042653067E-2</c:v>
                </c:pt>
                <c:pt idx="14">
                  <c:v>1.6347028640052431E-2</c:v>
                </c:pt>
                <c:pt idx="15">
                  <c:v>4.2283426787261505E-2</c:v>
                </c:pt>
                <c:pt idx="16">
                  <c:v>-2.1429724725257619E-2</c:v>
                </c:pt>
                <c:pt idx="17">
                  <c:v>-0.23481234180436938</c:v>
                </c:pt>
                <c:pt idx="18">
                  <c:v>6.2803373003129076E-2</c:v>
                </c:pt>
                <c:pt idx="19">
                  <c:v>6.93833502406596E-2</c:v>
                </c:pt>
                <c:pt idx="20">
                  <c:v>-8.5803784796228272E-2</c:v>
                </c:pt>
                <c:pt idx="21">
                  <c:v>8.369246529372304E-2</c:v>
                </c:pt>
                <c:pt idx="22">
                  <c:v>7.4022312224458528E-2</c:v>
                </c:pt>
                <c:pt idx="23">
                  <c:v>-4.5183293941796088E-3</c:v>
                </c:pt>
                <c:pt idx="24">
                  <c:v>-8.1668584843102715E-3</c:v>
                </c:pt>
                <c:pt idx="25">
                  <c:v>0.11164263291567243</c:v>
                </c:pt>
                <c:pt idx="26">
                  <c:v>7.4607261980885853E-2</c:v>
                </c:pt>
                <c:pt idx="27">
                  <c:v>1.6918623351559959E-2</c:v>
                </c:pt>
                <c:pt idx="28">
                  <c:v>2.1077935222672026E-2</c:v>
                </c:pt>
                <c:pt idx="29">
                  <c:v>-7.1556018139913558E-4</c:v>
                </c:pt>
                <c:pt idx="30">
                  <c:v>-2.4644056132650121E-2</c:v>
                </c:pt>
                <c:pt idx="31">
                  <c:v>0.17510321221193553</c:v>
                </c:pt>
                <c:pt idx="32">
                  <c:v>-7.3857704644910704E-2</c:v>
                </c:pt>
                <c:pt idx="33">
                  <c:v>-9.4509826825920656E-2</c:v>
                </c:pt>
                <c:pt idx="34">
                  <c:v>-1.7925158110988892E-2</c:v>
                </c:pt>
                <c:pt idx="35">
                  <c:v>-1.3188444348114607E-2</c:v>
                </c:pt>
                <c:pt idx="36">
                  <c:v>-4.6653333022732661E-2</c:v>
                </c:pt>
                <c:pt idx="37">
                  <c:v>4.7997374979928377E-2</c:v>
                </c:pt>
                <c:pt idx="38">
                  <c:v>9.6021637177574157E-2</c:v>
                </c:pt>
                <c:pt idx="39">
                  <c:v>6.3944300596866108E-2</c:v>
                </c:pt>
                <c:pt idx="40">
                  <c:v>-1.6866946782711945E-2</c:v>
                </c:pt>
                <c:pt idx="41">
                  <c:v>4.4443734238265073E-2</c:v>
                </c:pt>
                <c:pt idx="42">
                  <c:v>-2.5283391518422151E-2</c:v>
                </c:pt>
                <c:pt idx="43">
                  <c:v>-4.065685681343395E-2</c:v>
                </c:pt>
                <c:pt idx="44">
                  <c:v>1.0144280827011723E-2</c:v>
                </c:pt>
                <c:pt idx="45">
                  <c:v>1.0601955471786751E-3</c:v>
                </c:pt>
                <c:pt idx="46">
                  <c:v>-0.1170216521534478</c:v>
                </c:pt>
                <c:pt idx="47">
                  <c:v>0.11670809150335507</c:v>
                </c:pt>
                <c:pt idx="48">
                  <c:v>3.6393363387643922E-2</c:v>
                </c:pt>
                <c:pt idx="49">
                  <c:v>2.7567226781894688E-2</c:v>
                </c:pt>
                <c:pt idx="50">
                  <c:v>4.9223269691409118E-2</c:v>
                </c:pt>
                <c:pt idx="51">
                  <c:v>-0.25586425109808686</c:v>
                </c:pt>
                <c:pt idx="52">
                  <c:v>0.16045426818328612</c:v>
                </c:pt>
                <c:pt idx="53">
                  <c:v>-1.2510551719659759E-2</c:v>
                </c:pt>
                <c:pt idx="54">
                  <c:v>0.11242136641606199</c:v>
                </c:pt>
                <c:pt idx="55">
                  <c:v>0.10318242208611066</c:v>
                </c:pt>
                <c:pt idx="56">
                  <c:v>3.7020215808798239E-2</c:v>
                </c:pt>
                <c:pt idx="57">
                  <c:v>-3.9908471323475761E-3</c:v>
                </c:pt>
                <c:pt idx="58">
                  <c:v>6.1839192901326043E-2</c:v>
                </c:pt>
                <c:pt idx="59">
                  <c:v>-9.2101497995770498E-2</c:v>
                </c:pt>
                <c:pt idx="60">
                  <c:v>-0.11471049475723374</c:v>
                </c:pt>
                <c:pt idx="61">
                  <c:v>-3.9555872017968979E-2</c:v>
                </c:pt>
                <c:pt idx="62">
                  <c:v>0.1432764751973962</c:v>
                </c:pt>
                <c:pt idx="63">
                  <c:v>0.13744919101016978</c:v>
                </c:pt>
                <c:pt idx="64">
                  <c:v>1.9476019976593543E-2</c:v>
                </c:pt>
                <c:pt idx="65">
                  <c:v>2.7860307472681735E-2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C-4DE2-BF67-8D90823CD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727984"/>
        <c:axId val="1338405008"/>
      </c:scatterChart>
      <c:valAx>
        <c:axId val="95972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405008"/>
        <c:crosses val="autoZero"/>
        <c:crossBetween val="midCat"/>
      </c:valAx>
      <c:valAx>
        <c:axId val="1338405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727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stockvnd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'RAW7'!$K$2:$K$67</c:f>
              <c:numCache>
                <c:formatCode>General</c:formatCode>
                <c:ptCount val="66"/>
                <c:pt idx="0">
                  <c:v>-4.3544006048556343E-2</c:v>
                </c:pt>
                <c:pt idx="1">
                  <c:v>2.16457820978255E-2</c:v>
                </c:pt>
                <c:pt idx="2">
                  <c:v>-0.11447567009915359</c:v>
                </c:pt>
                <c:pt idx="3">
                  <c:v>-0.44246078833250629</c:v>
                </c:pt>
                <c:pt idx="4">
                  <c:v>-0.22724194640611403</c:v>
                </c:pt>
                <c:pt idx="5">
                  <c:v>0.14346519779669509</c:v>
                </c:pt>
                <c:pt idx="6">
                  <c:v>-0.30891175826582001</c:v>
                </c:pt>
                <c:pt idx="7">
                  <c:v>-0.1107344274760788</c:v>
                </c:pt>
                <c:pt idx="8">
                  <c:v>0.59721380981223504</c:v>
                </c:pt>
                <c:pt idx="9">
                  <c:v>0.29581297820607183</c:v>
                </c:pt>
                <c:pt idx="10">
                  <c:v>-0.14826992597693234</c:v>
                </c:pt>
                <c:pt idx="11">
                  <c:v>9.0345008791964491E-3</c:v>
                </c:pt>
                <c:pt idx="12">
                  <c:v>1.5824052559890989E-2</c:v>
                </c:pt>
                <c:pt idx="13">
                  <c:v>-0.1037583310328509</c:v>
                </c:pt>
                <c:pt idx="14">
                  <c:v>6.631171345595363E-2</c:v>
                </c:pt>
                <c:pt idx="15">
                  <c:v>-4.8549498617587644E-2</c:v>
                </c:pt>
                <c:pt idx="16">
                  <c:v>-6.1999869884848034E-2</c:v>
                </c:pt>
                <c:pt idx="17">
                  <c:v>-1.1420909048874087E-2</c:v>
                </c:pt>
                <c:pt idx="18">
                  <c:v>-0.17785313376987841</c:v>
                </c:pt>
                <c:pt idx="19">
                  <c:v>0.25452993884226982</c:v>
                </c:pt>
                <c:pt idx="20">
                  <c:v>-4.2310046935582546E-2</c:v>
                </c:pt>
                <c:pt idx="21">
                  <c:v>-7.0554253379738169E-2</c:v>
                </c:pt>
                <c:pt idx="22">
                  <c:v>5.3901215069923902E-2</c:v>
                </c:pt>
                <c:pt idx="23">
                  <c:v>0.18686099630193603</c:v>
                </c:pt>
                <c:pt idx="24">
                  <c:v>-2.0181655262300473E-2</c:v>
                </c:pt>
                <c:pt idx="25">
                  <c:v>2.3902063891256001E-2</c:v>
                </c:pt>
                <c:pt idx="26">
                  <c:v>2.4359052432860361E-2</c:v>
                </c:pt>
                <c:pt idx="27">
                  <c:v>0.17228464419475667</c:v>
                </c:pt>
                <c:pt idx="28">
                  <c:v>-2.2719204827831116E-2</c:v>
                </c:pt>
                <c:pt idx="29">
                  <c:v>3.575320429661142E-2</c:v>
                </c:pt>
                <c:pt idx="30">
                  <c:v>-8.8794255177020651E-2</c:v>
                </c:pt>
                <c:pt idx="31">
                  <c:v>1.0080090904092518E-2</c:v>
                </c:pt>
                <c:pt idx="32">
                  <c:v>7.6061909168435679E-2</c:v>
                </c:pt>
                <c:pt idx="33">
                  <c:v>-5.1277295337661191E-2</c:v>
                </c:pt>
                <c:pt idx="34">
                  <c:v>2.913052751315226E-2</c:v>
                </c:pt>
                <c:pt idx="35">
                  <c:v>-3.0758337219142267E-2</c:v>
                </c:pt>
                <c:pt idx="36">
                  <c:v>0.12658137628737387</c:v>
                </c:pt>
                <c:pt idx="37">
                  <c:v>8.4569639072533495E-2</c:v>
                </c:pt>
                <c:pt idx="38">
                  <c:v>-3.0420136205211983E-2</c:v>
                </c:pt>
                <c:pt idx="39">
                  <c:v>8.6392828673274386E-2</c:v>
                </c:pt>
                <c:pt idx="40">
                  <c:v>7.4981656075646316E-2</c:v>
                </c:pt>
                <c:pt idx="41">
                  <c:v>3.5996239391090361E-2</c:v>
                </c:pt>
                <c:pt idx="42">
                  <c:v>0.22353994182143663</c:v>
                </c:pt>
                <c:pt idx="43">
                  <c:v>0.1932658701129806</c:v>
                </c:pt>
                <c:pt idx="44">
                  <c:v>-0.18193893363758668</c:v>
                </c:pt>
                <c:pt idx="45">
                  <c:v>5.8650263327712927E-2</c:v>
                </c:pt>
                <c:pt idx="46">
                  <c:v>-0.12249171688967982</c:v>
                </c:pt>
                <c:pt idx="47">
                  <c:v>9.8841508503820591E-2</c:v>
                </c:pt>
                <c:pt idx="48">
                  <c:v>-3.1424609486520594E-2</c:v>
                </c:pt>
                <c:pt idx="49">
                  <c:v>4.9076783796871262E-2</c:v>
                </c:pt>
                <c:pt idx="50">
                  <c:v>-3.5692783174118906E-2</c:v>
                </c:pt>
                <c:pt idx="51">
                  <c:v>-0.31057555229502914</c:v>
                </c:pt>
                <c:pt idx="52">
                  <c:v>0.2453926614643866</c:v>
                </c:pt>
                <c:pt idx="53">
                  <c:v>9.7077965362194152E-2</c:v>
                </c:pt>
                <c:pt idx="54">
                  <c:v>0.21946288706487979</c:v>
                </c:pt>
                <c:pt idx="55">
                  <c:v>7.932999356808336E-2</c:v>
                </c:pt>
                <c:pt idx="56">
                  <c:v>0.18222487074464505</c:v>
                </c:pt>
                <c:pt idx="57">
                  <c:v>-4.7204572077668532E-2</c:v>
                </c:pt>
                <c:pt idx="58">
                  <c:v>0.11640314143927993</c:v>
                </c:pt>
                <c:pt idx="59">
                  <c:v>-4.0913580906104877E-3</c:v>
                </c:pt>
                <c:pt idx="60">
                  <c:v>-0.19739972522869695</c:v>
                </c:pt>
                <c:pt idx="61">
                  <c:v>-5.468436873747496E-2</c:v>
                </c:pt>
                <c:pt idx="62">
                  <c:v>-0.11043096518889496</c:v>
                </c:pt>
                <c:pt idx="63">
                  <c:v>5.7144843062685628E-2</c:v>
                </c:pt>
                <c:pt idx="64">
                  <c:v>5.2167868951006877E-2</c:v>
                </c:pt>
                <c:pt idx="65">
                  <c:v>3.0325483404452878E-2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C9-40AD-990A-160F5FE95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278000"/>
        <c:axId val="1336419920"/>
      </c:scatterChart>
      <c:valAx>
        <c:axId val="162527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stockvnd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419920"/>
        <c:crosses val="autoZero"/>
        <c:crossBetween val="midCat"/>
      </c:valAx>
      <c:valAx>
        <c:axId val="1336419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52780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'RAW7'!$L$2:$L$67</c:f>
              <c:numCache>
                <c:formatCode>General</c:formatCode>
                <c:ptCount val="66"/>
                <c:pt idx="0">
                  <c:v>0.19022979759549538</c:v>
                </c:pt>
                <c:pt idx="1">
                  <c:v>0.20866896816263916</c:v>
                </c:pt>
                <c:pt idx="2">
                  <c:v>-2.9408653337564806E-2</c:v>
                </c:pt>
                <c:pt idx="3">
                  <c:v>0.23662125340599449</c:v>
                </c:pt>
                <c:pt idx="4">
                  <c:v>9.3601269169751505E-2</c:v>
                </c:pt>
                <c:pt idx="5">
                  <c:v>-0.4534977433913604</c:v>
                </c:pt>
                <c:pt idx="6">
                  <c:v>-0.38534139507447279</c:v>
                </c:pt>
                <c:pt idx="7">
                  <c:v>0.22648752399232241</c:v>
                </c:pt>
                <c:pt idx="8">
                  <c:v>0.35856807511737099</c:v>
                </c:pt>
                <c:pt idx="9">
                  <c:v>0.10871130309575229</c:v>
                </c:pt>
                <c:pt idx="10">
                  <c:v>-5.3376623376623369E-2</c:v>
                </c:pt>
                <c:pt idx="11">
                  <c:v>0.18191795856770482</c:v>
                </c:pt>
                <c:pt idx="12">
                  <c:v>-8.3575159605339552E-2</c:v>
                </c:pt>
                <c:pt idx="13">
                  <c:v>3.1412286257124812E-2</c:v>
                </c:pt>
                <c:pt idx="14">
                  <c:v>0.13213803266609345</c:v>
                </c:pt>
                <c:pt idx="15">
                  <c:v>0.23581733376721997</c:v>
                </c:pt>
                <c:pt idx="16">
                  <c:v>-0.160010532783288</c:v>
                </c:pt>
                <c:pt idx="17">
                  <c:v>-2.6227795193312486E-2</c:v>
                </c:pt>
                <c:pt idx="18">
                  <c:v>5.6765747397789529E-2</c:v>
                </c:pt>
                <c:pt idx="19">
                  <c:v>6.4886271324126735E-2</c:v>
                </c:pt>
                <c:pt idx="20">
                  <c:v>-0.16029369695813867</c:v>
                </c:pt>
                <c:pt idx="21">
                  <c:v>-2.0667726550079573E-2</c:v>
                </c:pt>
                <c:pt idx="22">
                  <c:v>0.13044990723562153</c:v>
                </c:pt>
                <c:pt idx="23">
                  <c:v>-4.1337573084418926E-2</c:v>
                </c:pt>
                <c:pt idx="24">
                  <c:v>0.12379627648191749</c:v>
                </c:pt>
                <c:pt idx="25">
                  <c:v>-8.2357421689041282E-2</c:v>
                </c:pt>
                <c:pt idx="26">
                  <c:v>1.1516912222452786E-2</c:v>
                </c:pt>
                <c:pt idx="27">
                  <c:v>2.3079290183608575E-2</c:v>
                </c:pt>
                <c:pt idx="28">
                  <c:v>-1.5740926408662453E-2</c:v>
                </c:pt>
                <c:pt idx="29">
                  <c:v>-0.17958643170011201</c:v>
                </c:pt>
                <c:pt idx="30">
                  <c:v>-0.40104296001986595</c:v>
                </c:pt>
                <c:pt idx="31">
                  <c:v>0.2361111111111111</c:v>
                </c:pt>
                <c:pt idx="32">
                  <c:v>-0.20979372798926724</c:v>
                </c:pt>
                <c:pt idx="33">
                  <c:v>-1.1247877758913286E-2</c:v>
                </c:pt>
                <c:pt idx="34">
                  <c:v>-0.27838591972526305</c:v>
                </c:pt>
                <c:pt idx="35">
                  <c:v>0.36585365853658552</c:v>
                </c:pt>
                <c:pt idx="36">
                  <c:v>-9.4076655052264813E-2</c:v>
                </c:pt>
                <c:pt idx="37">
                  <c:v>0.12644230769230763</c:v>
                </c:pt>
                <c:pt idx="38">
                  <c:v>0.12697396500213406</c:v>
                </c:pt>
                <c:pt idx="39">
                  <c:v>-6.5896610490437491E-2</c:v>
                </c:pt>
                <c:pt idx="40">
                  <c:v>1.7028177579566258E-2</c:v>
                </c:pt>
                <c:pt idx="41">
                  <c:v>8.3914690053817034E-2</c:v>
                </c:pt>
                <c:pt idx="42">
                  <c:v>0.19032732622287607</c:v>
                </c:pt>
                <c:pt idx="43">
                  <c:v>5.9323343117565104E-2</c:v>
                </c:pt>
                <c:pt idx="44">
                  <c:v>2.7708910602305958E-3</c:v>
                </c:pt>
                <c:pt idx="45">
                  <c:v>-5.0174520069808062E-2</c:v>
                </c:pt>
                <c:pt idx="46">
                  <c:v>-0.17638952687184203</c:v>
                </c:pt>
                <c:pt idx="47">
                  <c:v>0.18813905930470343</c:v>
                </c:pt>
                <c:pt idx="48">
                  <c:v>-8.3398529181661685E-2</c:v>
                </c:pt>
                <c:pt idx="49">
                  <c:v>-7.5110959371799221E-2</c:v>
                </c:pt>
                <c:pt idx="50">
                  <c:v>-4.8357327427094823E-2</c:v>
                </c:pt>
                <c:pt idx="51">
                  <c:v>-0.63460046547711402</c:v>
                </c:pt>
                <c:pt idx="52">
                  <c:v>1.1374734607218686</c:v>
                </c:pt>
                <c:pt idx="53">
                  <c:v>-0.11124906878569664</c:v>
                </c:pt>
                <c:pt idx="54">
                  <c:v>0.45850796311818953</c:v>
                </c:pt>
                <c:pt idx="55">
                  <c:v>0.21800766283524894</c:v>
                </c:pt>
                <c:pt idx="56">
                  <c:v>0.16310160427807494</c:v>
                </c:pt>
                <c:pt idx="57">
                  <c:v>0.13008789722785652</c:v>
                </c:pt>
                <c:pt idx="58">
                  <c:v>5.4804355630010924E-2</c:v>
                </c:pt>
                <c:pt idx="59">
                  <c:v>0.18763471355643779</c:v>
                </c:pt>
                <c:pt idx="60">
                  <c:v>-5.7980704938389464E-2</c:v>
                </c:pt>
                <c:pt idx="61">
                  <c:v>-0.12259176637598868</c:v>
                </c:pt>
                <c:pt idx="62">
                  <c:v>-7.4193921183404621E-2</c:v>
                </c:pt>
                <c:pt idx="63">
                  <c:v>-4.1567844214205445E-2</c:v>
                </c:pt>
                <c:pt idx="64">
                  <c:v>6.5381609794217185E-2</c:v>
                </c:pt>
                <c:pt idx="65">
                  <c:v>0.10990220048899767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41-4828-AB06-21B73A558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726544"/>
        <c:axId val="1338610112"/>
      </c:scatterChart>
      <c:valAx>
        <c:axId val="95972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610112"/>
        <c:crosses val="autoZero"/>
        <c:crossBetween val="midCat"/>
      </c:valAx>
      <c:valAx>
        <c:axId val="1338610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726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'MACRO MODEL REGRESSION'!#REF!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1-4430-BC29-1EA76821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725616"/>
        <c:axId val="1338608624"/>
      </c:scatterChart>
      <c:valAx>
        <c:axId val="169572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608624"/>
        <c:crosses val="autoZero"/>
        <c:crossBetween val="midCat"/>
      </c:valAx>
      <c:valAx>
        <c:axId val="1338608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725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m2eur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'RAW7'!$M$2:$M$67</c:f>
              <c:numCache>
                <c:formatCode>General</c:formatCode>
                <c:ptCount val="66"/>
                <c:pt idx="0">
                  <c:v>2.3654378317684275E-2</c:v>
                </c:pt>
                <c:pt idx="1">
                  <c:v>2.5034213549223857E-2</c:v>
                </c:pt>
                <c:pt idx="2">
                  <c:v>2.7109241219383875E-2</c:v>
                </c:pt>
                <c:pt idx="3">
                  <c:v>2.4556060263733359E-2</c:v>
                </c:pt>
                <c:pt idx="4">
                  <c:v>2.1641959573298772E-2</c:v>
                </c:pt>
                <c:pt idx="5">
                  <c:v>2.1489098888271413E-2</c:v>
                </c:pt>
                <c:pt idx="6">
                  <c:v>2.2459105996702214E-2</c:v>
                </c:pt>
                <c:pt idx="7">
                  <c:v>6.4395069834069472E-3</c:v>
                </c:pt>
                <c:pt idx="8">
                  <c:v>7.4835928065585776E-3</c:v>
                </c:pt>
                <c:pt idx="9">
                  <c:v>4.3163856607257344E-3</c:v>
                </c:pt>
                <c:pt idx="10">
                  <c:v>2.283785537848406E-3</c:v>
                </c:pt>
                <c:pt idx="11">
                  <c:v>2.7272807015833967E-3</c:v>
                </c:pt>
                <c:pt idx="12">
                  <c:v>1.0049374514158329E-2</c:v>
                </c:pt>
                <c:pt idx="13">
                  <c:v>6.5697341384393197E-3</c:v>
                </c:pt>
                <c:pt idx="14">
                  <c:v>6.6372765416371389E-3</c:v>
                </c:pt>
                <c:pt idx="15">
                  <c:v>4.0815914657093373E-3</c:v>
                </c:pt>
                <c:pt idx="16">
                  <c:v>4.3422582982759958E-3</c:v>
                </c:pt>
                <c:pt idx="17">
                  <c:v>1.1516107352290066E-2</c:v>
                </c:pt>
                <c:pt idx="18">
                  <c:v>1.660428373528533E-3</c:v>
                </c:pt>
                <c:pt idx="19">
                  <c:v>1.344184970002189E-2</c:v>
                </c:pt>
                <c:pt idx="20">
                  <c:v>6.2885813482816549E-3</c:v>
                </c:pt>
                <c:pt idx="21">
                  <c:v>1.1409033073082343E-2</c:v>
                </c:pt>
                <c:pt idx="22">
                  <c:v>1.3772082006401266E-2</c:v>
                </c:pt>
                <c:pt idx="23">
                  <c:v>9.0116567843382678E-3</c:v>
                </c:pt>
                <c:pt idx="24">
                  <c:v>5.0926875746021743E-3</c:v>
                </c:pt>
                <c:pt idx="25">
                  <c:v>8.0391922262425669E-3</c:v>
                </c:pt>
                <c:pt idx="26">
                  <c:v>1.2645260445736193E-3</c:v>
                </c:pt>
                <c:pt idx="27">
                  <c:v>8.0236267817812984E-3</c:v>
                </c:pt>
                <c:pt idx="28">
                  <c:v>8.335278949694545E-3</c:v>
                </c:pt>
                <c:pt idx="29">
                  <c:v>1.2757774238638966E-2</c:v>
                </c:pt>
                <c:pt idx="30">
                  <c:v>2.0326835666603323E-2</c:v>
                </c:pt>
                <c:pt idx="31">
                  <c:v>1.4495466303906211E-2</c:v>
                </c:pt>
                <c:pt idx="32">
                  <c:v>1.3369311109999511E-2</c:v>
                </c:pt>
                <c:pt idx="33">
                  <c:v>1.1287918529136362E-2</c:v>
                </c:pt>
                <c:pt idx="34">
                  <c:v>1.5743899265130281E-2</c:v>
                </c:pt>
                <c:pt idx="35">
                  <c:v>1.2236961649096767E-2</c:v>
                </c:pt>
                <c:pt idx="36">
                  <c:v>1.0510702288524907E-2</c:v>
                </c:pt>
                <c:pt idx="37">
                  <c:v>1.1087893392110021E-2</c:v>
                </c:pt>
                <c:pt idx="38">
                  <c:v>1.3471885435601056E-2</c:v>
                </c:pt>
                <c:pt idx="39">
                  <c:v>1.5918779795830861E-2</c:v>
                </c:pt>
                <c:pt idx="40">
                  <c:v>9.7408693997767474E-3</c:v>
                </c:pt>
                <c:pt idx="41">
                  <c:v>9.9268925149936064E-3</c:v>
                </c:pt>
                <c:pt idx="42">
                  <c:v>1.0309260696166668E-2</c:v>
                </c:pt>
                <c:pt idx="43">
                  <c:v>7.1632385338983922E-3</c:v>
                </c:pt>
                <c:pt idx="44">
                  <c:v>1.8366746972541734E-2</c:v>
                </c:pt>
                <c:pt idx="45">
                  <c:v>5.8963528825120961E-3</c:v>
                </c:pt>
                <c:pt idx="46">
                  <c:v>1.2574170563372025E-2</c:v>
                </c:pt>
                <c:pt idx="47">
                  <c:v>1.6000164641145068E-2</c:v>
                </c:pt>
                <c:pt idx="48">
                  <c:v>1.5622284135298937E-2</c:v>
                </c:pt>
                <c:pt idx="49">
                  <c:v>1.5667577243216463E-2</c:v>
                </c:pt>
                <c:pt idx="50">
                  <c:v>8.7829475624819058E-3</c:v>
                </c:pt>
                <c:pt idx="51">
                  <c:v>3.3006385359752484E-2</c:v>
                </c:pt>
                <c:pt idx="52">
                  <c:v>3.4142040232675641E-2</c:v>
                </c:pt>
                <c:pt idx="53">
                  <c:v>1.6466556413791997E-2</c:v>
                </c:pt>
                <c:pt idx="54">
                  <c:v>2.2567223641924181E-2</c:v>
                </c:pt>
                <c:pt idx="55">
                  <c:v>1.9475842708439644E-2</c:v>
                </c:pt>
                <c:pt idx="56">
                  <c:v>1.5919591120003254E-2</c:v>
                </c:pt>
                <c:pt idx="57">
                  <c:v>1.7952896551835545E-2</c:v>
                </c:pt>
                <c:pt idx="58">
                  <c:v>1.5313938005990785E-2</c:v>
                </c:pt>
                <c:pt idx="59">
                  <c:v>1.7646097855139341E-2</c:v>
                </c:pt>
                <c:pt idx="60">
                  <c:v>1.1718559059566404E-2</c:v>
                </c:pt>
                <c:pt idx="61">
                  <c:v>1.8002129009416591E-2</c:v>
                </c:pt>
                <c:pt idx="62">
                  <c:v>-1.1332611445698963E-2</c:v>
                </c:pt>
                <c:pt idx="63">
                  <c:v>-4.4581607635815991E-3</c:v>
                </c:pt>
                <c:pt idx="64">
                  <c:v>-5.4888831096148233E-3</c:v>
                </c:pt>
                <c:pt idx="65">
                  <c:v>-1.6055788300457054E-3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D5-4060-9B09-5DDB6CDF3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472304"/>
        <c:axId val="1611149696"/>
      </c:scatterChart>
      <c:valAx>
        <c:axId val="160347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m2eur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149696"/>
        <c:crosses val="autoZero"/>
        <c:crossBetween val="midCat"/>
      </c:valAx>
      <c:valAx>
        <c:axId val="161114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472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m2vnd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'RAW7'!$N$2:$N$67</c:f>
              <c:numCache>
                <c:formatCode>General</c:formatCode>
                <c:ptCount val="66"/>
                <c:pt idx="0">
                  <c:v>2.2437246035472768E-2</c:v>
                </c:pt>
                <c:pt idx="1">
                  <c:v>3.5946991531461032E-2</c:v>
                </c:pt>
                <c:pt idx="2">
                  <c:v>3.5016605589838788E-2</c:v>
                </c:pt>
                <c:pt idx="3">
                  <c:v>3.3753005892054329E-2</c:v>
                </c:pt>
                <c:pt idx="4">
                  <c:v>3.2624838177566187E-2</c:v>
                </c:pt>
                <c:pt idx="5">
                  <c:v>-2.4011985772266537E-5</c:v>
                </c:pt>
                <c:pt idx="6">
                  <c:v>2.3693448045977738E-2</c:v>
                </c:pt>
                <c:pt idx="7">
                  <c:v>-1.3860493827160494E-2</c:v>
                </c:pt>
                <c:pt idx="8">
                  <c:v>0.10241583027969148</c:v>
                </c:pt>
                <c:pt idx="9">
                  <c:v>4.5806173204024622E-2</c:v>
                </c:pt>
                <c:pt idx="10">
                  <c:v>5.51396652897767E-2</c:v>
                </c:pt>
                <c:pt idx="11">
                  <c:v>1.49342128960219E-2</c:v>
                </c:pt>
                <c:pt idx="12">
                  <c:v>7.856214697428987E-2</c:v>
                </c:pt>
                <c:pt idx="13">
                  <c:v>8.7086402459374726E-2</c:v>
                </c:pt>
                <c:pt idx="14">
                  <c:v>5.4621676139987502E-2</c:v>
                </c:pt>
                <c:pt idx="15">
                  <c:v>4.435096178486278E-2</c:v>
                </c:pt>
                <c:pt idx="16">
                  <c:v>-8.2834568385925303E-3</c:v>
                </c:pt>
                <c:pt idx="17">
                  <c:v>5.1172869954624375E-2</c:v>
                </c:pt>
                <c:pt idx="18">
                  <c:v>3.6741749488756405E-3</c:v>
                </c:pt>
                <c:pt idx="19">
                  <c:v>0.19504353771004329</c:v>
                </c:pt>
                <c:pt idx="20">
                  <c:v>3.8243293396289804E-2</c:v>
                </c:pt>
                <c:pt idx="21">
                  <c:v>3.0917138065924828E-2</c:v>
                </c:pt>
                <c:pt idx="22">
                  <c:v>8.6242478094692182E-2</c:v>
                </c:pt>
                <c:pt idx="23">
                  <c:v>3.7688094117342051E-2</c:v>
                </c:pt>
                <c:pt idx="24">
                  <c:v>3.4100375778708267E-2</c:v>
                </c:pt>
                <c:pt idx="25">
                  <c:v>2.8198927430552148E-2</c:v>
                </c:pt>
                <c:pt idx="26">
                  <c:v>7.7149995985799524E-2</c:v>
                </c:pt>
                <c:pt idx="27">
                  <c:v>2.8221243386267431E-2</c:v>
                </c:pt>
                <c:pt idx="28">
                  <c:v>4.0534510821821988E-2</c:v>
                </c:pt>
                <c:pt idx="29">
                  <c:v>2.9462444929686922E-2</c:v>
                </c:pt>
                <c:pt idx="30">
                  <c:v>6.8536792835676041E-2</c:v>
                </c:pt>
                <c:pt idx="31">
                  <c:v>2.3478650050509576E-2</c:v>
                </c:pt>
                <c:pt idx="32">
                  <c:v>3.6204607704812299E-2</c:v>
                </c:pt>
                <c:pt idx="33">
                  <c:v>3.6964854095348929E-2</c:v>
                </c:pt>
                <c:pt idx="34">
                  <c:v>5.6856238376240327E-2</c:v>
                </c:pt>
                <c:pt idx="35">
                  <c:v>4.1256666338295396E-2</c:v>
                </c:pt>
                <c:pt idx="36">
                  <c:v>5.1761036050337286E-2</c:v>
                </c:pt>
                <c:pt idx="37">
                  <c:v>3.6026214452594914E-2</c:v>
                </c:pt>
                <c:pt idx="38">
                  <c:v>4.3325422521260579E-2</c:v>
                </c:pt>
                <c:pt idx="39">
                  <c:v>3.4874114503057267E-2</c:v>
                </c:pt>
                <c:pt idx="40">
                  <c:v>3.2891090647568649E-2</c:v>
                </c:pt>
                <c:pt idx="41">
                  <c:v>3.4252584005789267E-2</c:v>
                </c:pt>
                <c:pt idx="42">
                  <c:v>3.9959998745835265E-2</c:v>
                </c:pt>
                <c:pt idx="43">
                  <c:v>4.0103518465805753E-2</c:v>
                </c:pt>
                <c:pt idx="44">
                  <c:v>4.2070165135995381E-2</c:v>
                </c:pt>
                <c:pt idx="45">
                  <c:v>6.0648125103186165E-3</c:v>
                </c:pt>
                <c:pt idx="46">
                  <c:v>2.1061103595649378E-2</c:v>
                </c:pt>
                <c:pt idx="47">
                  <c:v>3.9091241070765899E-2</c:v>
                </c:pt>
                <c:pt idx="48">
                  <c:v>4.0970728803078491E-2</c:v>
                </c:pt>
                <c:pt idx="49">
                  <c:v>2.2019090083154242E-2</c:v>
                </c:pt>
                <c:pt idx="50">
                  <c:v>4.859211393397387E-2</c:v>
                </c:pt>
                <c:pt idx="51">
                  <c:v>1.7198007324760196E-2</c:v>
                </c:pt>
                <c:pt idx="52">
                  <c:v>3.373609511423474E-2</c:v>
                </c:pt>
                <c:pt idx="53">
                  <c:v>3.3046233265275123E-2</c:v>
                </c:pt>
                <c:pt idx="54">
                  <c:v>5.4393995391719109E-2</c:v>
                </c:pt>
                <c:pt idx="55">
                  <c:v>1.974665842485504E-2</c:v>
                </c:pt>
                <c:pt idx="56">
                  <c:v>2.4126237373226177E-2</c:v>
                </c:pt>
                <c:pt idx="57">
                  <c:v>1.8294784436351803E-2</c:v>
                </c:pt>
                <c:pt idx="58">
                  <c:v>4.0609002654690668E-2</c:v>
                </c:pt>
                <c:pt idx="59">
                  <c:v>3.4469531148744854E-2</c:v>
                </c:pt>
                <c:pt idx="60">
                  <c:v>3.1936529996514007E-3</c:v>
                </c:pt>
                <c:pt idx="61">
                  <c:v>-5.4601060169806055E-3</c:v>
                </c:pt>
                <c:pt idx="62">
                  <c:v>2.8512411840117081E-2</c:v>
                </c:pt>
                <c:pt idx="63">
                  <c:v>1.3230600405207302E-2</c:v>
                </c:pt>
                <c:pt idx="64">
                  <c:v>2.3531009770988192E-2</c:v>
                </c:pt>
                <c:pt idx="65">
                  <c:v>8.4364670964329466E-2</c:v>
                </c:pt>
              </c:numCache>
            </c:numRef>
          </c:xVal>
          <c:yVal>
            <c:numRef>
              <c:f>'RAW7'!$X$36:$X$101</c:f>
              <c:numCache>
                <c:formatCode>General</c:formatCode>
                <c:ptCount val="66"/>
                <c:pt idx="0">
                  <c:v>5.6196839557315255E-3</c:v>
                </c:pt>
                <c:pt idx="1">
                  <c:v>2.9604828630267591E-2</c:v>
                </c:pt>
                <c:pt idx="2">
                  <c:v>-4.264057895383172E-3</c:v>
                </c:pt>
                <c:pt idx="3">
                  <c:v>3.8978137735980786E-2</c:v>
                </c:pt>
                <c:pt idx="4">
                  <c:v>6.7383515000196265E-3</c:v>
                </c:pt>
                <c:pt idx="5">
                  <c:v>-6.5014944984986264E-2</c:v>
                </c:pt>
                <c:pt idx="6">
                  <c:v>5.2201580476787024E-2</c:v>
                </c:pt>
                <c:pt idx="7">
                  <c:v>-3.8514775252831673E-2</c:v>
                </c:pt>
                <c:pt idx="8">
                  <c:v>2.4619798927151028E-2</c:v>
                </c:pt>
                <c:pt idx="9">
                  <c:v>3.9782447262324314E-2</c:v>
                </c:pt>
                <c:pt idx="10">
                  <c:v>-1.6699010088867802E-2</c:v>
                </c:pt>
                <c:pt idx="11">
                  <c:v>-2.3976775173714274E-2</c:v>
                </c:pt>
                <c:pt idx="12">
                  <c:v>-0.10332347785891802</c:v>
                </c:pt>
                <c:pt idx="13">
                  <c:v>8.1470311511744012E-2</c:v>
                </c:pt>
                <c:pt idx="14">
                  <c:v>-3.1058390732748804E-2</c:v>
                </c:pt>
                <c:pt idx="15">
                  <c:v>0.10827536813663051</c:v>
                </c:pt>
                <c:pt idx="16">
                  <c:v>4.0428328776422377E-2</c:v>
                </c:pt>
                <c:pt idx="17">
                  <c:v>-3.860588473162116E-2</c:v>
                </c:pt>
                <c:pt idx="18">
                  <c:v>-3.035033675969075E-2</c:v>
                </c:pt>
                <c:pt idx="19">
                  <c:v>-1.2685626698316091E-2</c:v>
                </c:pt>
                <c:pt idx="20">
                  <c:v>-1.7594067397783488E-2</c:v>
                </c:pt>
                <c:pt idx="21">
                  <c:v>2.6432891384104328E-2</c:v>
                </c:pt>
                <c:pt idx="22">
                  <c:v>1.2564713319768044E-2</c:v>
                </c:pt>
                <c:pt idx="23">
                  <c:v>1.5200382819733106E-3</c:v>
                </c:pt>
                <c:pt idx="24">
                  <c:v>1.5024101703388318E-2</c:v>
                </c:pt>
                <c:pt idx="25">
                  <c:v>3.3017378598428071E-2</c:v>
                </c:pt>
                <c:pt idx="26">
                  <c:v>-2.4118608809252009E-2</c:v>
                </c:pt>
                <c:pt idx="27">
                  <c:v>9.4120224017764775E-3</c:v>
                </c:pt>
                <c:pt idx="28">
                  <c:v>-8.4465536771702529E-3</c:v>
                </c:pt>
                <c:pt idx="29">
                  <c:v>-7.4371965733893042E-2</c:v>
                </c:pt>
                <c:pt idx="30">
                  <c:v>-3.3542850589477625E-2</c:v>
                </c:pt>
                <c:pt idx="31">
                  <c:v>-0.1232329015692836</c:v>
                </c:pt>
                <c:pt idx="32">
                  <c:v>8.2779019467034698E-3</c:v>
                </c:pt>
                <c:pt idx="33">
                  <c:v>3.765939103450508E-2</c:v>
                </c:pt>
                <c:pt idx="34">
                  <c:v>-1.8609005282052147E-2</c:v>
                </c:pt>
                <c:pt idx="35">
                  <c:v>2.0049743781850884E-2</c:v>
                </c:pt>
                <c:pt idx="36">
                  <c:v>-9.5395375502299422E-3</c:v>
                </c:pt>
                <c:pt idx="37">
                  <c:v>1.2164550586045424E-2</c:v>
                </c:pt>
                <c:pt idx="38">
                  <c:v>-5.9748846745803122E-2</c:v>
                </c:pt>
                <c:pt idx="39">
                  <c:v>2.8742123450405683E-2</c:v>
                </c:pt>
                <c:pt idx="40">
                  <c:v>7.0063850357523993E-2</c:v>
                </c:pt>
                <c:pt idx="41">
                  <c:v>3.666325986633108E-2</c:v>
                </c:pt>
                <c:pt idx="42">
                  <c:v>2.58390494970391E-2</c:v>
                </c:pt>
                <c:pt idx="43">
                  <c:v>4.3746113307190887E-2</c:v>
                </c:pt>
                <c:pt idx="44">
                  <c:v>-5.1423523323007717E-2</c:v>
                </c:pt>
                <c:pt idx="45">
                  <c:v>2.4879619567959432E-2</c:v>
                </c:pt>
                <c:pt idx="46">
                  <c:v>-1.0042597884280524E-3</c:v>
                </c:pt>
                <c:pt idx="47">
                  <c:v>-2.3114975776850181E-2</c:v>
                </c:pt>
                <c:pt idx="48">
                  <c:v>2.5437021229227627E-2</c:v>
                </c:pt>
                <c:pt idx="49">
                  <c:v>-2.1454357863952601E-2</c:v>
                </c:pt>
                <c:pt idx="50">
                  <c:v>1.0507829398744416E-2</c:v>
                </c:pt>
                <c:pt idx="51">
                  <c:v>5.8434241259109981E-2</c:v>
                </c:pt>
                <c:pt idx="52">
                  <c:v>-1.814436309018972E-2</c:v>
                </c:pt>
                <c:pt idx="53">
                  <c:v>5.5354097117120832E-2</c:v>
                </c:pt>
                <c:pt idx="54">
                  <c:v>4.0315054436058997E-2</c:v>
                </c:pt>
                <c:pt idx="55">
                  <c:v>-2.7566890796661574E-2</c:v>
                </c:pt>
                <c:pt idx="56">
                  <c:v>2.1795407051307336E-2</c:v>
                </c:pt>
                <c:pt idx="57">
                  <c:v>-3.6748247576287307E-2</c:v>
                </c:pt>
                <c:pt idx="58">
                  <c:v>1.5326893942912805E-4</c:v>
                </c:pt>
                <c:pt idx="59">
                  <c:v>-1.6327860320030498E-2</c:v>
                </c:pt>
                <c:pt idx="60">
                  <c:v>-4.1260622958462424E-2</c:v>
                </c:pt>
                <c:pt idx="61">
                  <c:v>-1.7442124763255261E-2</c:v>
                </c:pt>
                <c:pt idx="62">
                  <c:v>2.8923133329822034E-2</c:v>
                </c:pt>
                <c:pt idx="63">
                  <c:v>-5.9919431861757567E-3</c:v>
                </c:pt>
                <c:pt idx="64">
                  <c:v>-9.842761184313379E-3</c:v>
                </c:pt>
                <c:pt idx="65">
                  <c:v>-7.0676090599234576E-2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D-453E-A7B5-A5B8519B2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033984"/>
        <c:axId val="1611155152"/>
      </c:scatterChart>
      <c:valAx>
        <c:axId val="129603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m2vnd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155152"/>
        <c:crosses val="autoZero"/>
        <c:crossBetween val="midCat"/>
      </c:valAx>
      <c:valAx>
        <c:axId val="161115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6033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USD/</a:t>
            </a:r>
            <a:r>
              <a:rPr lang="vi-VN" b="1"/>
              <a:t>CNY</a:t>
            </a:r>
            <a:r>
              <a:rPr lang="en-US" b="1"/>
              <a:t> and Trade</a:t>
            </a:r>
            <a:r>
              <a:rPr lang="en-US" b="1" baseline="0"/>
              <a:t> Balance of 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'RAW8'!$C$1</c:f>
              <c:strCache>
                <c:ptCount val="1"/>
                <c:pt idx="0">
                  <c:v>US Trade Balance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'RAW8'!$A$2:$A$24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'RAW8'!$C$2:$C$24</c:f>
              <c:numCache>
                <c:formatCode>0</c:formatCode>
                <c:ptCount val="23"/>
                <c:pt idx="0">
                  <c:v>-30031.166666666668</c:v>
                </c:pt>
                <c:pt idx="1">
                  <c:v>-35055.5</c:v>
                </c:pt>
                <c:pt idx="2">
                  <c:v>-41353.583333333336</c:v>
                </c:pt>
                <c:pt idx="3">
                  <c:v>-50903.166666666664</c:v>
                </c:pt>
                <c:pt idx="4">
                  <c:v>-59711.75</c:v>
                </c:pt>
                <c:pt idx="5">
                  <c:v>-63627.75</c:v>
                </c:pt>
                <c:pt idx="6">
                  <c:v>-59249.583333333336</c:v>
                </c:pt>
                <c:pt idx="7">
                  <c:v>-59362.416666666664</c:v>
                </c:pt>
                <c:pt idx="8">
                  <c:v>-32897.666666666664</c:v>
                </c:pt>
                <c:pt idx="9">
                  <c:v>-41923.833333333336</c:v>
                </c:pt>
                <c:pt idx="10">
                  <c:v>-46210.083333333336</c:v>
                </c:pt>
                <c:pt idx="11">
                  <c:v>-43825.583333333336</c:v>
                </c:pt>
                <c:pt idx="12">
                  <c:v>-37238.416666666664</c:v>
                </c:pt>
                <c:pt idx="13">
                  <c:v>-40329.333333333336</c:v>
                </c:pt>
                <c:pt idx="14">
                  <c:v>-40898</c:v>
                </c:pt>
                <c:pt idx="15">
                  <c:v>-39954.833333333336</c:v>
                </c:pt>
                <c:pt idx="16">
                  <c:v>-43078.333333333336</c:v>
                </c:pt>
                <c:pt idx="17">
                  <c:v>-48216.166666666664</c:v>
                </c:pt>
                <c:pt idx="18">
                  <c:v>-46616.333333333336</c:v>
                </c:pt>
                <c:pt idx="19">
                  <c:v>-54474.333333333336</c:v>
                </c:pt>
                <c:pt idx="20">
                  <c:v>-70672.416666666672</c:v>
                </c:pt>
                <c:pt idx="21">
                  <c:v>-78730.25</c:v>
                </c:pt>
                <c:pt idx="22">
                  <c:v>-65407.666666666664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D-431E-A0BF-DDFDCE582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3815344"/>
        <c:axId val="743806192"/>
      </c:barChart>
      <c:lineChart>
        <c:grouping val="standard"/>
        <c:varyColors val="0"/>
        <c:ser>
          <c:idx val="0"/>
          <c:order val="0"/>
          <c:tx>
            <c:strRef>
              <c:f>'RAW8'!$B$1</c:f>
              <c:strCache>
                <c:ptCount val="1"/>
                <c:pt idx="0">
                  <c:v>USD/CNY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'RAW8'!$A$2:$A$24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'RAW8'!$B$2:$B$24</c:f>
              <c:numCache>
                <c:formatCode>0.0000</c:formatCode>
                <c:ptCount val="23"/>
                <c:pt idx="0">
                  <c:v>8.2770132000000007</c:v>
                </c:pt>
                <c:pt idx="1">
                  <c:v>8.2770509960159355</c:v>
                </c:pt>
                <c:pt idx="2">
                  <c:v>8.2771709163346614</c:v>
                </c:pt>
                <c:pt idx="3">
                  <c:v>8.2767928853754942</c:v>
                </c:pt>
                <c:pt idx="4">
                  <c:v>8.1935876984126992</c:v>
                </c:pt>
                <c:pt idx="5">
                  <c:v>7.9723438247011948</c:v>
                </c:pt>
                <c:pt idx="6">
                  <c:v>7.6057803149606302</c:v>
                </c:pt>
                <c:pt idx="7">
                  <c:v>6.9477400793650794</c:v>
                </c:pt>
                <c:pt idx="8">
                  <c:v>6.8307388888888889</c:v>
                </c:pt>
                <c:pt idx="9">
                  <c:v>6.7696015999999997</c:v>
                </c:pt>
                <c:pt idx="10">
                  <c:v>6.4630199203187253</c:v>
                </c:pt>
                <c:pt idx="11">
                  <c:v>6.3092629482071709</c:v>
                </c:pt>
                <c:pt idx="12">
                  <c:v>6.1477541832669322</c:v>
                </c:pt>
                <c:pt idx="13">
                  <c:v>6.1619891999999998</c:v>
                </c:pt>
                <c:pt idx="14">
                  <c:v>6.2827434262948207</c:v>
                </c:pt>
                <c:pt idx="15">
                  <c:v>6.6400163346613548</c:v>
                </c:pt>
                <c:pt idx="16">
                  <c:v>6.7568702811244981</c:v>
                </c:pt>
                <c:pt idx="17">
                  <c:v>6.6090429718875505</c:v>
                </c:pt>
                <c:pt idx="18">
                  <c:v>6.908139357429719</c:v>
                </c:pt>
                <c:pt idx="19">
                  <c:v>6.9041904000000001</c:v>
                </c:pt>
                <c:pt idx="20">
                  <c:v>6.4508144578313251</c:v>
                </c:pt>
                <c:pt idx="21">
                  <c:v>6.7290124000000002</c:v>
                </c:pt>
                <c:pt idx="22">
                  <c:v>7.0809160642570284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D-431E-A0BF-DDFDCE582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815760"/>
        <c:axId val="743812432"/>
      </c:lineChart>
      <c:catAx>
        <c:axId val="7438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3806192"/>
        <c:crosses val="autoZero"/>
        <c:auto val="1"/>
        <c:lblAlgn val="ctr"/>
        <c:lblOffset val="100"/>
        <c:noMultiLvlLbl val="0"/>
      </c:catAx>
      <c:valAx>
        <c:axId val="7438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3815344"/>
        <c:crosses val="autoZero"/>
        <c:crossBetween val="between"/>
      </c:valAx>
      <c:valAx>
        <c:axId val="743812432"/>
        <c:scaling>
          <c:orientation val="minMax"/>
          <c:min val="6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3815760"/>
        <c:crosses val="max"/>
        <c:crossBetween val="between"/>
      </c:valAx>
      <c:catAx>
        <c:axId val="743815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3812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Trade Balance of US ($US billion)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'RAW8'!$C$1</c:f>
              <c:strCache>
                <c:ptCount val="1"/>
                <c:pt idx="0">
                  <c:v>US Trade Balance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'RAW8'!$A$2:$A$24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'RAW8'!$C$2:$C$24</c:f>
              <c:numCache>
                <c:formatCode>0</c:formatCode>
                <c:ptCount val="23"/>
                <c:pt idx="0">
                  <c:v>-30031.166666666668</c:v>
                </c:pt>
                <c:pt idx="1">
                  <c:v>-35055.5</c:v>
                </c:pt>
                <c:pt idx="2">
                  <c:v>-41353.583333333336</c:v>
                </c:pt>
                <c:pt idx="3">
                  <c:v>-50903.166666666664</c:v>
                </c:pt>
                <c:pt idx="4">
                  <c:v>-59711.75</c:v>
                </c:pt>
                <c:pt idx="5">
                  <c:v>-63627.75</c:v>
                </c:pt>
                <c:pt idx="6">
                  <c:v>-59249.583333333336</c:v>
                </c:pt>
                <c:pt idx="7">
                  <c:v>-59362.416666666664</c:v>
                </c:pt>
                <c:pt idx="8">
                  <c:v>-32897.666666666664</c:v>
                </c:pt>
                <c:pt idx="9">
                  <c:v>-41923.833333333336</c:v>
                </c:pt>
                <c:pt idx="10">
                  <c:v>-46210.083333333336</c:v>
                </c:pt>
                <c:pt idx="11">
                  <c:v>-43825.583333333336</c:v>
                </c:pt>
                <c:pt idx="12">
                  <c:v>-37238.416666666664</c:v>
                </c:pt>
                <c:pt idx="13">
                  <c:v>-40329.333333333336</c:v>
                </c:pt>
                <c:pt idx="14">
                  <c:v>-40898</c:v>
                </c:pt>
                <c:pt idx="15">
                  <c:v>-39954.833333333336</c:v>
                </c:pt>
                <c:pt idx="16">
                  <c:v>-43078.333333333336</c:v>
                </c:pt>
                <c:pt idx="17">
                  <c:v>-48216.166666666664</c:v>
                </c:pt>
                <c:pt idx="18">
                  <c:v>-46616.333333333336</c:v>
                </c:pt>
                <c:pt idx="19">
                  <c:v>-54474.333333333336</c:v>
                </c:pt>
                <c:pt idx="20">
                  <c:v>-70672.416666666672</c:v>
                </c:pt>
                <c:pt idx="21">
                  <c:v>-78730.25</c:v>
                </c:pt>
                <c:pt idx="22">
                  <c:v>-65407.666666666664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0CE-8043-3C0C9C29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71625184"/>
        <c:axId val="971626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'RAW8'!$B$1</c15:sqref>
                        </c15:formulaRef>
                      </c:ext>
                    </c:extLst>
                    <c:strCache>
                      <c:ptCount val="1"/>
                      <c:pt idx="0">
                        <c:v>USD/CNY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'RAW8'!$A$2:$A$24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2001</c:v>
                      </c:pt>
                      <c:pt idx="1">
                        <c:v>2002</c:v>
                      </c:pt>
                      <c:pt idx="2">
                        <c:v>2003</c:v>
                      </c:pt>
                      <c:pt idx="3">
                        <c:v>2004</c:v>
                      </c:pt>
                      <c:pt idx="4">
                        <c:v>2005</c:v>
                      </c:pt>
                      <c:pt idx="5">
                        <c:v>2006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  <c:pt idx="10">
                        <c:v>2011</c:v>
                      </c:pt>
                      <c:pt idx="11">
                        <c:v>2012</c:v>
                      </c:pt>
                      <c:pt idx="12">
                        <c:v>2013</c:v>
                      </c:pt>
                      <c:pt idx="13">
                        <c:v>2014</c:v>
                      </c:pt>
                      <c:pt idx="14">
                        <c:v>2015</c:v>
                      </c:pt>
                      <c:pt idx="15">
                        <c:v>2016</c:v>
                      </c:pt>
                      <c:pt idx="16">
                        <c:v>2017</c:v>
                      </c:pt>
                      <c:pt idx="17">
                        <c:v>2018</c:v>
                      </c:pt>
                      <c:pt idx="18">
                        <c:v>2019</c:v>
                      </c:pt>
                      <c:pt idx="19">
                        <c:v>2020</c:v>
                      </c:pt>
                      <c:pt idx="20">
                        <c:v>2021</c:v>
                      </c:pt>
                      <c:pt idx="21">
                        <c:v>2022</c:v>
                      </c:pt>
                      <c:pt idx="22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'RAW8'!$B$2:$B$24</c15:sqref>
                        </c15:formulaRef>
                      </c:ext>
                    </c:extLst>
                    <c:numCache>
                      <c:formatCode>0.0000</c:formatCode>
                      <c:ptCount val="23"/>
                      <c:pt idx="0">
                        <c:v>8.2770132000000007</c:v>
                      </c:pt>
                      <c:pt idx="1">
                        <c:v>8.2770509960159355</c:v>
                      </c:pt>
                      <c:pt idx="2">
                        <c:v>8.2771709163346614</c:v>
                      </c:pt>
                      <c:pt idx="3">
                        <c:v>8.2767928853754942</c:v>
                      </c:pt>
                      <c:pt idx="4">
                        <c:v>8.1935876984126992</c:v>
                      </c:pt>
                      <c:pt idx="5">
                        <c:v>7.9723438247011948</c:v>
                      </c:pt>
                      <c:pt idx="6">
                        <c:v>7.6057803149606302</c:v>
                      </c:pt>
                      <c:pt idx="7">
                        <c:v>6.9477400793650794</c:v>
                      </c:pt>
                      <c:pt idx="8">
                        <c:v>6.8307388888888889</c:v>
                      </c:pt>
                      <c:pt idx="9">
                        <c:v>6.7696015999999997</c:v>
                      </c:pt>
                      <c:pt idx="10">
                        <c:v>6.4630199203187253</c:v>
                      </c:pt>
                      <c:pt idx="11">
                        <c:v>6.3092629482071709</c:v>
                      </c:pt>
                      <c:pt idx="12">
                        <c:v>6.1477541832669322</c:v>
                      </c:pt>
                      <c:pt idx="13">
                        <c:v>6.1619891999999998</c:v>
                      </c:pt>
                      <c:pt idx="14">
                        <c:v>6.2827434262948207</c:v>
                      </c:pt>
                      <c:pt idx="15">
                        <c:v>6.6400163346613548</c:v>
                      </c:pt>
                      <c:pt idx="16">
                        <c:v>6.7568702811244981</c:v>
                      </c:pt>
                      <c:pt idx="17">
                        <c:v>6.6090429718875505</c:v>
                      </c:pt>
                      <c:pt idx="18">
                        <c:v>6.908139357429719</c:v>
                      </c:pt>
                      <c:pt idx="19">
                        <c:v>6.9041904000000001</c:v>
                      </c:pt>
                      <c:pt idx="20">
                        <c:v>6.4508144578313251</c:v>
                      </c:pt>
                      <c:pt idx="21">
                        <c:v>6.7290124000000002</c:v>
                      </c:pt>
                      <c:pt idx="22">
                        <c:v>7.0809160642570284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55C-40CE-8043-3C0C9C29961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'RAW8'!$D$1</c:f>
              <c:strCache>
                <c:ptCount val="1"/>
                <c:pt idx="0">
                  <c:v>US Export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'RAW8'!$A$2:$A$24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'RAW8'!$D$2:$D$24</c:f>
              <c:numCache>
                <c:formatCode>0</c:formatCode>
                <c:ptCount val="23"/>
                <c:pt idx="0">
                  <c:v>84613.833333333328</c:v>
                </c:pt>
                <c:pt idx="1">
                  <c:v>82174.5</c:v>
                </c:pt>
                <c:pt idx="2">
                  <c:v>85682.166666666672</c:v>
                </c:pt>
                <c:pt idx="3">
                  <c:v>97343.25</c:v>
                </c:pt>
                <c:pt idx="4">
                  <c:v>107625.33333333333</c:v>
                </c:pt>
                <c:pt idx="5">
                  <c:v>121999.25</c:v>
                </c:pt>
                <c:pt idx="6">
                  <c:v>138401.16666666666</c:v>
                </c:pt>
                <c:pt idx="7">
                  <c:v>154132.16666666666</c:v>
                </c:pt>
                <c:pt idx="8">
                  <c:v>132732.66666666666</c:v>
                </c:pt>
                <c:pt idx="9">
                  <c:v>156026.58333333334</c:v>
                </c:pt>
                <c:pt idx="10">
                  <c:v>178629.33333333334</c:v>
                </c:pt>
                <c:pt idx="11">
                  <c:v>187287.5</c:v>
                </c:pt>
                <c:pt idx="12">
                  <c:v>192760.08333333334</c:v>
                </c:pt>
                <c:pt idx="13">
                  <c:v>199384.75</c:v>
                </c:pt>
                <c:pt idx="14">
                  <c:v>190064.75</c:v>
                </c:pt>
                <c:pt idx="15">
                  <c:v>186735.41666666666</c:v>
                </c:pt>
                <c:pt idx="16">
                  <c:v>199539.83333333334</c:v>
                </c:pt>
                <c:pt idx="17">
                  <c:v>211871.91666666666</c:v>
                </c:pt>
                <c:pt idx="18">
                  <c:v>212189.75</c:v>
                </c:pt>
                <c:pt idx="19">
                  <c:v>180012.33333333334</c:v>
                </c:pt>
                <c:pt idx="20">
                  <c:v>214233.5</c:v>
                </c:pt>
                <c:pt idx="21">
                  <c:v>253283.83333333334</c:v>
                </c:pt>
                <c:pt idx="22">
                  <c:v>255984.66666666666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C-40CE-8043-3C0C9C29961E}"/>
            </c:ext>
          </c:extLst>
        </c:ser>
        <c:ser>
          <c:idx val="3"/>
          <c:order val="3"/>
          <c:tx>
            <c:strRef>
              <c:f>'RAW8'!$E$1</c:f>
              <c:strCache>
                <c:ptCount val="1"/>
                <c:pt idx="0">
                  <c:v>US Import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'RAW8'!$A$2:$A$24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'RAW8'!$E$2:$E$24</c:f>
              <c:numCache>
                <c:formatCode>0</c:formatCode>
                <c:ptCount val="23"/>
                <c:pt idx="0">
                  <c:v>114644.83333333333</c:v>
                </c:pt>
                <c:pt idx="1">
                  <c:v>117230.33333333333</c:v>
                </c:pt>
                <c:pt idx="2">
                  <c:v>127035.66666666667</c:v>
                </c:pt>
                <c:pt idx="3">
                  <c:v>148246.5</c:v>
                </c:pt>
                <c:pt idx="4">
                  <c:v>167337</c:v>
                </c:pt>
                <c:pt idx="5">
                  <c:v>185626.83333333334</c:v>
                </c:pt>
                <c:pt idx="6">
                  <c:v>197651</c:v>
                </c:pt>
                <c:pt idx="7">
                  <c:v>213494.66666666666</c:v>
                </c:pt>
                <c:pt idx="8">
                  <c:v>165630.25</c:v>
                </c:pt>
                <c:pt idx="9">
                  <c:v>197950.5</c:v>
                </c:pt>
                <c:pt idx="10">
                  <c:v>224839.5</c:v>
                </c:pt>
                <c:pt idx="11">
                  <c:v>231113.16666666666</c:v>
                </c:pt>
                <c:pt idx="12">
                  <c:v>229998.5</c:v>
                </c:pt>
                <c:pt idx="13">
                  <c:v>239713.91666666666</c:v>
                </c:pt>
                <c:pt idx="14">
                  <c:v>230963</c:v>
                </c:pt>
                <c:pt idx="15">
                  <c:v>226690.25</c:v>
                </c:pt>
                <c:pt idx="16">
                  <c:v>242618</c:v>
                </c:pt>
                <c:pt idx="17">
                  <c:v>260088.08333333334</c:v>
                </c:pt>
                <c:pt idx="18">
                  <c:v>258805.91666666666</c:v>
                </c:pt>
                <c:pt idx="19">
                  <c:v>234486.66666666666</c:v>
                </c:pt>
                <c:pt idx="20">
                  <c:v>284906</c:v>
                </c:pt>
                <c:pt idx="21">
                  <c:v>332014.08333333331</c:v>
                </c:pt>
                <c:pt idx="22">
                  <c:v>321392.25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C-40CE-8043-3C0C9C29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139920"/>
        <c:axId val="933140336"/>
      </c:lineChart>
      <c:catAx>
        <c:axId val="9716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1626432"/>
        <c:crosses val="autoZero"/>
        <c:auto val="1"/>
        <c:lblAlgn val="ctr"/>
        <c:lblOffset val="100"/>
        <c:noMultiLvlLbl val="0"/>
      </c:catAx>
      <c:valAx>
        <c:axId val="97162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1625184"/>
        <c:crosses val="autoZero"/>
        <c:crossBetween val="between"/>
      </c:valAx>
      <c:valAx>
        <c:axId val="933140336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3139920"/>
        <c:crosses val="max"/>
        <c:crossBetween val="between"/>
      </c:valAx>
      <c:catAx>
        <c:axId val="93313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14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vi-VN" sz="1400" b="1" i="0" baseline="0">
                <a:effectLst/>
              </a:rPr>
              <a:t>China</a:t>
            </a:r>
            <a:r>
              <a:rPr lang="en-US" sz="1400" b="1" i="0" baseline="0">
                <a:effectLst/>
              </a:rPr>
              <a:t> Currency Conversions- USD for </a:t>
            </a:r>
            <a:r>
              <a:rPr lang="vi-VN" sz="1400" b="1" i="0" baseline="0">
                <a:effectLst/>
              </a:rPr>
              <a:t>CNY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'RAW8'!$B$1</c:f>
              <c:strCache>
                <c:ptCount val="1"/>
                <c:pt idx="0">
                  <c:v>USD/CNY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'RAW8'!$A$2:$A$24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'RAW8'!$B$2:$B$24</c:f>
              <c:numCache>
                <c:formatCode>0.0000</c:formatCode>
                <c:ptCount val="23"/>
                <c:pt idx="0">
                  <c:v>8.2770132000000007</c:v>
                </c:pt>
                <c:pt idx="1">
                  <c:v>8.2770509960159355</c:v>
                </c:pt>
                <c:pt idx="2">
                  <c:v>8.2771709163346614</c:v>
                </c:pt>
                <c:pt idx="3">
                  <c:v>8.2767928853754942</c:v>
                </c:pt>
                <c:pt idx="4">
                  <c:v>8.1935876984126992</c:v>
                </c:pt>
                <c:pt idx="5">
                  <c:v>7.9723438247011948</c:v>
                </c:pt>
                <c:pt idx="6">
                  <c:v>7.6057803149606302</c:v>
                </c:pt>
                <c:pt idx="7">
                  <c:v>6.9477400793650794</c:v>
                </c:pt>
                <c:pt idx="8">
                  <c:v>6.8307388888888889</c:v>
                </c:pt>
                <c:pt idx="9">
                  <c:v>6.7696015999999997</c:v>
                </c:pt>
                <c:pt idx="10">
                  <c:v>6.4630199203187253</c:v>
                </c:pt>
                <c:pt idx="11">
                  <c:v>6.3092629482071709</c:v>
                </c:pt>
                <c:pt idx="12">
                  <c:v>6.1477541832669322</c:v>
                </c:pt>
                <c:pt idx="13">
                  <c:v>6.1619891999999998</c:v>
                </c:pt>
                <c:pt idx="14">
                  <c:v>6.2827434262948207</c:v>
                </c:pt>
                <c:pt idx="15">
                  <c:v>6.6400163346613548</c:v>
                </c:pt>
                <c:pt idx="16">
                  <c:v>6.7568702811244981</c:v>
                </c:pt>
                <c:pt idx="17">
                  <c:v>6.6090429718875505</c:v>
                </c:pt>
                <c:pt idx="18">
                  <c:v>6.908139357429719</c:v>
                </c:pt>
                <c:pt idx="19">
                  <c:v>6.9041904000000001</c:v>
                </c:pt>
                <c:pt idx="20">
                  <c:v>6.4508144578313251</c:v>
                </c:pt>
                <c:pt idx="21">
                  <c:v>6.7290124000000002</c:v>
                </c:pt>
                <c:pt idx="22">
                  <c:v>7.0809160642570284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9-4F40-869A-6A0E3EAC3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187872"/>
        <c:axId val="970190784"/>
      </c:lineChart>
      <c:catAx>
        <c:axId val="9701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0190784"/>
        <c:crosses val="autoZero"/>
        <c:auto val="1"/>
        <c:lblAlgn val="ctr"/>
        <c:lblOffset val="100"/>
        <c:noMultiLvlLbl val="0"/>
      </c:catAx>
      <c:valAx>
        <c:axId val="97019078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018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'RAW8'!$D$38</c:f>
              <c:strCache>
                <c:ptCount val="1"/>
                <c:pt idx="0">
                  <c:v>USD/MEX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'RAW8'!$C$39:$C$61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'RAW8'!$D$39:$D$61</c:f>
              <c:numCache>
                <c:formatCode>0.0000</c:formatCode>
                <c:ptCount val="23"/>
                <c:pt idx="0">
                  <c:v>8.2770132000000007</c:v>
                </c:pt>
                <c:pt idx="1">
                  <c:v>8.2770509960159355</c:v>
                </c:pt>
                <c:pt idx="2">
                  <c:v>8.2771709163346614</c:v>
                </c:pt>
                <c:pt idx="3">
                  <c:v>8.2767928853754942</c:v>
                </c:pt>
                <c:pt idx="4">
                  <c:v>8.1935876984126992</c:v>
                </c:pt>
                <c:pt idx="5">
                  <c:v>7.9723438247011948</c:v>
                </c:pt>
                <c:pt idx="6">
                  <c:v>7.6057803149606302</c:v>
                </c:pt>
                <c:pt idx="7">
                  <c:v>6.9477400793650794</c:v>
                </c:pt>
                <c:pt idx="8">
                  <c:v>6.8307388888888889</c:v>
                </c:pt>
                <c:pt idx="9">
                  <c:v>6.7696015999999997</c:v>
                </c:pt>
                <c:pt idx="10">
                  <c:v>6.4630199203187253</c:v>
                </c:pt>
                <c:pt idx="11">
                  <c:v>6.3092629482071709</c:v>
                </c:pt>
                <c:pt idx="12">
                  <c:v>6.1477541832669322</c:v>
                </c:pt>
                <c:pt idx="13">
                  <c:v>6.1619891999999998</c:v>
                </c:pt>
                <c:pt idx="14">
                  <c:v>6.2827434262948207</c:v>
                </c:pt>
                <c:pt idx="15">
                  <c:v>6.6400163346613548</c:v>
                </c:pt>
                <c:pt idx="16">
                  <c:v>6.7568702811244981</c:v>
                </c:pt>
                <c:pt idx="17">
                  <c:v>6.6090429718875505</c:v>
                </c:pt>
                <c:pt idx="18">
                  <c:v>6.908139357429719</c:v>
                </c:pt>
                <c:pt idx="19">
                  <c:v>6.9041904000000001</c:v>
                </c:pt>
                <c:pt idx="20">
                  <c:v>6.4508144578313251</c:v>
                </c:pt>
                <c:pt idx="21">
                  <c:v>6.7290124000000002</c:v>
                </c:pt>
                <c:pt idx="22">
                  <c:v>7.0809160642570284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E-4763-AF75-614042380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522144"/>
        <c:axId val="933513408"/>
      </c:lineChart>
      <c:lineChart>
        <c:grouping val="standard"/>
        <c:varyColors val="0"/>
        <c:ser>
          <c:idx val="1"/>
          <c:order val="1"/>
          <c:tx>
            <c:strRef>
              <c:f>'RAW8'!$E$38</c:f>
              <c:strCache>
                <c:ptCount val="1"/>
                <c:pt idx="0">
                  <c:v>capital account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'RAW8'!$C$39:$C$61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'RAW8'!$E$39:$E$61</c:f>
              <c:numCache>
                <c:formatCode>0</c:formatCode>
                <c:ptCount val="23"/>
                <c:pt idx="0">
                  <c:v>3042.25</c:v>
                </c:pt>
                <c:pt idx="1">
                  <c:v>-956.25</c:v>
                </c:pt>
                <c:pt idx="2">
                  <c:v>-2124.75</c:v>
                </c:pt>
                <c:pt idx="3">
                  <c:v>-1085.75</c:v>
                </c:pt>
                <c:pt idx="4">
                  <c:v>237.5</c:v>
                </c:pt>
                <c:pt idx="5">
                  <c:v>-1859.75</c:v>
                </c:pt>
                <c:pt idx="6">
                  <c:v>-1514.25</c:v>
                </c:pt>
                <c:pt idx="7">
                  <c:v>-43</c:v>
                </c:pt>
                <c:pt idx="8">
                  <c:v>-1469</c:v>
                </c:pt>
                <c:pt idx="9">
                  <c:v>-1722.75</c:v>
                </c:pt>
                <c:pt idx="10">
                  <c:v>-2255.25</c:v>
                </c:pt>
                <c:pt idx="11">
                  <c:v>232.75</c:v>
                </c:pt>
                <c:pt idx="12">
                  <c:v>-1639.75</c:v>
                </c:pt>
                <c:pt idx="13">
                  <c:v>-1633.5</c:v>
                </c:pt>
                <c:pt idx="14">
                  <c:v>-1984.75</c:v>
                </c:pt>
                <c:pt idx="15">
                  <c:v>-1651.5</c:v>
                </c:pt>
                <c:pt idx="16">
                  <c:v>3098.75</c:v>
                </c:pt>
                <c:pt idx="17">
                  <c:v>-1065.25</c:v>
                </c:pt>
                <c:pt idx="18">
                  <c:v>-1613.75</c:v>
                </c:pt>
                <c:pt idx="19">
                  <c:v>-1402.25</c:v>
                </c:pt>
                <c:pt idx="20">
                  <c:v>-355.75</c:v>
                </c:pt>
                <c:pt idx="21">
                  <c:v>-45.25</c:v>
                </c:pt>
                <c:pt idx="22">
                  <c:v>-1580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E-4763-AF75-614042380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516736"/>
        <c:axId val="933515072"/>
      </c:lineChart>
      <c:catAx>
        <c:axId val="93352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13408"/>
        <c:crosses val="autoZero"/>
        <c:auto val="1"/>
        <c:lblAlgn val="ctr"/>
        <c:lblOffset val="100"/>
        <c:noMultiLvlLbl val="0"/>
      </c:catAx>
      <c:valAx>
        <c:axId val="9335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22144"/>
        <c:crosses val="autoZero"/>
        <c:crossBetween val="between"/>
      </c:valAx>
      <c:valAx>
        <c:axId val="93351507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16736"/>
        <c:crosses val="max"/>
        <c:crossBetween val="between"/>
      </c:valAx>
      <c:catAx>
        <c:axId val="93351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515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'RAW8'!$G$38</c:f>
              <c:strCache>
                <c:ptCount val="1"/>
                <c:pt idx="0">
                  <c:v>USD/JPY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'RAW8'!$F$39:$F$61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'RAW8'!$G$39:$G$61</c:f>
              <c:numCache>
                <c:formatCode>0.0000</c:formatCode>
                <c:ptCount val="23"/>
                <c:pt idx="0">
                  <c:v>8.2770132000000007</c:v>
                </c:pt>
                <c:pt idx="1">
                  <c:v>8.2770509960159355</c:v>
                </c:pt>
                <c:pt idx="2">
                  <c:v>8.2771709163346614</c:v>
                </c:pt>
                <c:pt idx="3">
                  <c:v>8.2767928853754942</c:v>
                </c:pt>
                <c:pt idx="4">
                  <c:v>8.1935876984126992</c:v>
                </c:pt>
                <c:pt idx="5">
                  <c:v>7.9723438247011948</c:v>
                </c:pt>
                <c:pt idx="6">
                  <c:v>7.6057803149606302</c:v>
                </c:pt>
                <c:pt idx="7">
                  <c:v>6.9477400793650794</c:v>
                </c:pt>
                <c:pt idx="8">
                  <c:v>6.8307388888888889</c:v>
                </c:pt>
                <c:pt idx="9">
                  <c:v>6.7696015999999997</c:v>
                </c:pt>
                <c:pt idx="10">
                  <c:v>6.4630199203187253</c:v>
                </c:pt>
                <c:pt idx="11">
                  <c:v>6.3092629482071709</c:v>
                </c:pt>
                <c:pt idx="12">
                  <c:v>6.1477541832669322</c:v>
                </c:pt>
                <c:pt idx="13">
                  <c:v>6.1619891999999998</c:v>
                </c:pt>
                <c:pt idx="14">
                  <c:v>6.2827434262948207</c:v>
                </c:pt>
                <c:pt idx="15">
                  <c:v>6.6400163346613548</c:v>
                </c:pt>
                <c:pt idx="16">
                  <c:v>6.7568702811244981</c:v>
                </c:pt>
                <c:pt idx="17">
                  <c:v>6.6090429718875505</c:v>
                </c:pt>
                <c:pt idx="18">
                  <c:v>6.908139357429719</c:v>
                </c:pt>
                <c:pt idx="19">
                  <c:v>6.9041904000000001</c:v>
                </c:pt>
                <c:pt idx="20">
                  <c:v>6.4508144578313251</c:v>
                </c:pt>
                <c:pt idx="21">
                  <c:v>6.7290124000000002</c:v>
                </c:pt>
                <c:pt idx="22">
                  <c:v>7.0809160642570284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26-4A4B-8B20-71BEFEA5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369471"/>
        <c:axId val="722546159"/>
      </c:lineChart>
      <c:lineChart>
        <c:grouping val="standard"/>
        <c:varyColors val="0"/>
        <c:ser>
          <c:idx val="1"/>
          <c:order val="1"/>
          <c:tx>
            <c:strRef>
              <c:f>'RAW8'!$H$38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'RAW8'!$F$39:$F$61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'RAW8'!$H$39:$H$61</c:f>
              <c:numCache>
                <c:formatCode>0.00</c:formatCode>
                <c:ptCount val="23"/>
                <c:pt idx="0">
                  <c:v>3.8875000000000002</c:v>
                </c:pt>
                <c:pt idx="1">
                  <c:v>1.6666666666666667</c:v>
                </c:pt>
                <c:pt idx="2">
                  <c:v>1.1274999999999999</c:v>
                </c:pt>
                <c:pt idx="3">
                  <c:v>1.3491666666666666</c:v>
                </c:pt>
                <c:pt idx="4">
                  <c:v>3.2133333333333334</c:v>
                </c:pt>
                <c:pt idx="5">
                  <c:v>4.9641666666666664</c:v>
                </c:pt>
                <c:pt idx="6">
                  <c:v>5.019166666666667</c:v>
                </c:pt>
                <c:pt idx="7">
                  <c:v>1.9275</c:v>
                </c:pt>
                <c:pt idx="8">
                  <c:v>0.16</c:v>
                </c:pt>
                <c:pt idx="9">
                  <c:v>0.17499999999999999</c:v>
                </c:pt>
                <c:pt idx="10">
                  <c:v>0.10166666666666667</c:v>
                </c:pt>
                <c:pt idx="11">
                  <c:v>0.14000000000000001</c:v>
                </c:pt>
                <c:pt idx="12">
                  <c:v>0.1075</c:v>
                </c:pt>
                <c:pt idx="13">
                  <c:v>8.9166666666666672E-2</c:v>
                </c:pt>
                <c:pt idx="14">
                  <c:v>0.13250000000000001</c:v>
                </c:pt>
                <c:pt idx="15">
                  <c:v>0.39500000000000002</c:v>
                </c:pt>
                <c:pt idx="16">
                  <c:v>1.0016666666666667</c:v>
                </c:pt>
                <c:pt idx="17">
                  <c:v>1.8316666666666668</c:v>
                </c:pt>
                <c:pt idx="18">
                  <c:v>2.1583333333333332</c:v>
                </c:pt>
                <c:pt idx="19">
                  <c:v>0.37583333333333335</c:v>
                </c:pt>
                <c:pt idx="20">
                  <c:v>0.08</c:v>
                </c:pt>
                <c:pt idx="21">
                  <c:v>1.6833333333333333</c:v>
                </c:pt>
                <c:pt idx="22">
                  <c:v>5.0241666666666669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6-4A4B-8B20-71BEFEA5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133103"/>
        <c:axId val="722557567"/>
      </c:lineChart>
      <c:catAx>
        <c:axId val="71936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46159"/>
        <c:crosses val="autoZero"/>
        <c:auto val="1"/>
        <c:lblAlgn val="ctr"/>
        <c:lblOffset val="100"/>
        <c:noMultiLvlLbl val="0"/>
      </c:catAx>
      <c:valAx>
        <c:axId val="72254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69471"/>
        <c:crosses val="autoZero"/>
        <c:crossBetween val="between"/>
      </c:valAx>
      <c:valAx>
        <c:axId val="72255756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33103"/>
        <c:crosses val="max"/>
        <c:crossBetween val="between"/>
      </c:valAx>
      <c:catAx>
        <c:axId val="5731331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557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'RAW8'!$Q$63</c:f>
              <c:strCache>
                <c:ptCount val="1"/>
                <c:pt idx="0">
                  <c:v>Crude Oil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'RAW8'!$P$64:$P$80</c:f>
              <c:strCache>
                <c:ptCount val="17"/>
                <c:pt idx="0">
                  <c:v>Q1/2005</c:v>
                </c:pt>
                <c:pt idx="1">
                  <c:v>Q2/2005</c:v>
                </c:pt>
                <c:pt idx="2">
                  <c:v>Q3/2005</c:v>
                </c:pt>
                <c:pt idx="3">
                  <c:v>Q4/2005</c:v>
                </c:pt>
                <c:pt idx="4">
                  <c:v>Q1/2006</c:v>
                </c:pt>
                <c:pt idx="5">
                  <c:v>Q2/2006</c:v>
                </c:pt>
                <c:pt idx="6">
                  <c:v>Q3/2006</c:v>
                </c:pt>
                <c:pt idx="7">
                  <c:v>Q4/2006</c:v>
                </c:pt>
                <c:pt idx="8">
                  <c:v>Q1/2007</c:v>
                </c:pt>
                <c:pt idx="9">
                  <c:v>Q2/2007</c:v>
                </c:pt>
                <c:pt idx="10">
                  <c:v>Q3/2007</c:v>
                </c:pt>
                <c:pt idx="11">
                  <c:v>Q4/2007</c:v>
                </c:pt>
                <c:pt idx="12">
                  <c:v>Q1/2008</c:v>
                </c:pt>
                <c:pt idx="13">
                  <c:v>Q2/2008</c:v>
                </c:pt>
                <c:pt idx="14">
                  <c:v>Q3/2008</c:v>
                </c:pt>
                <c:pt idx="15">
                  <c:v>Q4/2008</c:v>
                </c:pt>
                <c:pt idx="16">
                  <c:v>Q1/2009</c:v>
                </c:pt>
              </c:strCache>
            </c:strRef>
          </c:cat>
          <c:val>
            <c:numRef>
              <c:f>'RAW8'!$Q$64:$Q$80</c:f>
              <c:numCache>
                <c:formatCode>0.00</c:formatCode>
                <c:ptCount val="17"/>
                <c:pt idx="0">
                  <c:v>49.896393442622951</c:v>
                </c:pt>
                <c:pt idx="1">
                  <c:v>53.106562500000003</c:v>
                </c:pt>
                <c:pt idx="2">
                  <c:v>63.310781249999998</c:v>
                </c:pt>
                <c:pt idx="3">
                  <c:v>60.025161290322579</c:v>
                </c:pt>
                <c:pt idx="4">
                  <c:v>63.265322580645162</c:v>
                </c:pt>
                <c:pt idx="5">
                  <c:v>70.459047619047624</c:v>
                </c:pt>
                <c:pt idx="6">
                  <c:v>70.48</c:v>
                </c:pt>
                <c:pt idx="7">
                  <c:v>59.943225806451615</c:v>
                </c:pt>
                <c:pt idx="8">
                  <c:v>58.075000000000003</c:v>
                </c:pt>
                <c:pt idx="9">
                  <c:v>64.965238095238092</c:v>
                </c:pt>
                <c:pt idx="10">
                  <c:v>75.222857142857137</c:v>
                </c:pt>
                <c:pt idx="11">
                  <c:v>90.583281249999999</c:v>
                </c:pt>
                <c:pt idx="12">
                  <c:v>97.855409836065576</c:v>
                </c:pt>
                <c:pt idx="13">
                  <c:v>123.77500000000001</c:v>
                </c:pt>
                <c:pt idx="14">
                  <c:v>118.28984375</c:v>
                </c:pt>
                <c:pt idx="15">
                  <c:v>58.680624999999999</c:v>
                </c:pt>
                <c:pt idx="16">
                  <c:v>43.139672131147542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E-4C33-8D2C-463E664A4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427039"/>
        <c:axId val="385178815"/>
      </c:lineChart>
      <c:catAx>
        <c:axId val="47842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5178815"/>
        <c:crosses val="autoZero"/>
        <c:auto val="1"/>
        <c:lblAlgn val="ctr"/>
        <c:lblOffset val="100"/>
        <c:noMultiLvlLbl val="0"/>
      </c:catAx>
      <c:valAx>
        <c:axId val="385178815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842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Unemployment rate</a:t>
            </a:r>
            <a:r>
              <a:rPr lang="vi-VN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of US</a:t>
            </a:r>
            <a:endPara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'RAW8'!$C$77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'RAW8'!$B$91:$B$103</c:f>
              <c:numCache>
                <c:formatCode>mmm\-yy</c:formatCode>
                <c:ptCount val="13"/>
                <c:pt idx="0">
                  <c:v>45078</c:v>
                </c:pt>
                <c:pt idx="1">
                  <c:v>45108</c:v>
                </c:pt>
                <c:pt idx="2">
                  <c:v>45139</c:v>
                </c:pt>
                <c:pt idx="3">
                  <c:v>45170</c:v>
                </c:pt>
                <c:pt idx="4">
                  <c:v>45200</c:v>
                </c:pt>
                <c:pt idx="5">
                  <c:v>45231</c:v>
                </c:pt>
                <c:pt idx="6">
                  <c:v>45261</c:v>
                </c:pt>
                <c:pt idx="7">
                  <c:v>45292</c:v>
                </c:pt>
                <c:pt idx="8">
                  <c:v>45323</c:v>
                </c:pt>
                <c:pt idx="9">
                  <c:v>45352</c:v>
                </c:pt>
                <c:pt idx="10">
                  <c:v>45383</c:v>
                </c:pt>
                <c:pt idx="11">
                  <c:v>45413</c:v>
                </c:pt>
                <c:pt idx="12">
                  <c:v>45444</c:v>
                </c:pt>
              </c:numCache>
            </c:numRef>
          </c:cat>
          <c:val>
            <c:numRef>
              <c:f>'RAW8'!$C$91:$C$103</c:f>
              <c:numCache>
                <c:formatCode>0.0</c:formatCode>
                <c:ptCount val="13"/>
                <c:pt idx="0">
                  <c:v>3.6</c:v>
                </c:pt>
                <c:pt idx="1">
                  <c:v>3.5</c:v>
                </c:pt>
                <c:pt idx="2">
                  <c:v>3.8</c:v>
                </c:pt>
                <c:pt idx="3">
                  <c:v>3.8</c:v>
                </c:pt>
                <c:pt idx="4">
                  <c:v>3.8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3.9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C-4EE6-A080-F9838255D0B8}"/>
            </c:ext>
          </c:extLst>
        </c:ser>
        <c:ser>
          <c:idx val="1"/>
          <c:order val="1"/>
          <c:tx>
            <c:strRef>
              <c:f>'RAW8'!$D$77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'RAW8'!$B$91:$B$103</c:f>
              <c:numCache>
                <c:formatCode>mmm\-yy</c:formatCode>
                <c:ptCount val="13"/>
                <c:pt idx="0">
                  <c:v>45078</c:v>
                </c:pt>
                <c:pt idx="1">
                  <c:v>45108</c:v>
                </c:pt>
                <c:pt idx="2">
                  <c:v>45139</c:v>
                </c:pt>
                <c:pt idx="3">
                  <c:v>45170</c:v>
                </c:pt>
                <c:pt idx="4">
                  <c:v>45200</c:v>
                </c:pt>
                <c:pt idx="5">
                  <c:v>45231</c:v>
                </c:pt>
                <c:pt idx="6">
                  <c:v>45261</c:v>
                </c:pt>
                <c:pt idx="7">
                  <c:v>45292</c:v>
                </c:pt>
                <c:pt idx="8">
                  <c:v>45323</c:v>
                </c:pt>
                <c:pt idx="9">
                  <c:v>45352</c:v>
                </c:pt>
                <c:pt idx="10">
                  <c:v>45383</c:v>
                </c:pt>
                <c:pt idx="11">
                  <c:v>45413</c:v>
                </c:pt>
                <c:pt idx="12">
                  <c:v>45444</c:v>
                </c:pt>
              </c:numCache>
            </c:numRef>
          </c:cat>
          <c:val>
            <c:numRef>
              <c:f>'RAW8'!$D$91:$D$103</c:f>
              <c:numCache>
                <c:formatCode>#,##0.00</c:formatCode>
                <c:ptCount val="13"/>
                <c:pt idx="0">
                  <c:v>2.9</c:v>
                </c:pt>
                <c:pt idx="1">
                  <c:v>2.62</c:v>
                </c:pt>
                <c:pt idx="2">
                  <c:v>2.95</c:v>
                </c:pt>
                <c:pt idx="3">
                  <c:v>2.86</c:v>
                </c:pt>
                <c:pt idx="4">
                  <c:v>3.12</c:v>
                </c:pt>
                <c:pt idx="5">
                  <c:v>3.06</c:v>
                </c:pt>
                <c:pt idx="6">
                  <c:v>3.06</c:v>
                </c:pt>
                <c:pt idx="7">
                  <c:v>3.03</c:v>
                </c:pt>
                <c:pt idx="8">
                  <c:v>3.22</c:v>
                </c:pt>
                <c:pt idx="9">
                  <c:v>3.04</c:v>
                </c:pt>
                <c:pt idx="10">
                  <c:v>3.24</c:v>
                </c:pt>
                <c:pt idx="11">
                  <c:v>3.22</c:v>
                </c:pt>
                <c:pt idx="12">
                  <c:v>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7C-4EE6-A080-F9838255D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596144"/>
        <c:axId val="813600720"/>
      </c:lineChart>
      <c:dateAx>
        <c:axId val="8135961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3600720"/>
        <c:crosses val="autoZero"/>
        <c:auto val="1"/>
        <c:lblOffset val="100"/>
        <c:baseTimeUnit val="months"/>
      </c:dateAx>
      <c:valAx>
        <c:axId val="81360072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59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vi-VN"/>
              <a:t>Unemployment rate and Job losses in 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'RAW8'!$C$90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'RAW8'!$B$91:$B$103</c:f>
              <c:numCache>
                <c:formatCode>mmm\-yy</c:formatCode>
                <c:ptCount val="13"/>
                <c:pt idx="0">
                  <c:v>45078</c:v>
                </c:pt>
                <c:pt idx="1">
                  <c:v>45108</c:v>
                </c:pt>
                <c:pt idx="2">
                  <c:v>45139</c:v>
                </c:pt>
                <c:pt idx="3">
                  <c:v>45170</c:v>
                </c:pt>
                <c:pt idx="4">
                  <c:v>45200</c:v>
                </c:pt>
                <c:pt idx="5">
                  <c:v>45231</c:v>
                </c:pt>
                <c:pt idx="6">
                  <c:v>45261</c:v>
                </c:pt>
                <c:pt idx="7">
                  <c:v>45292</c:v>
                </c:pt>
                <c:pt idx="8">
                  <c:v>45323</c:v>
                </c:pt>
                <c:pt idx="9">
                  <c:v>45352</c:v>
                </c:pt>
                <c:pt idx="10">
                  <c:v>45383</c:v>
                </c:pt>
                <c:pt idx="11">
                  <c:v>45413</c:v>
                </c:pt>
                <c:pt idx="12">
                  <c:v>45444</c:v>
                </c:pt>
              </c:numCache>
            </c:numRef>
          </c:cat>
          <c:val>
            <c:numRef>
              <c:f>'RAW8'!$C$91:$C$103</c:f>
              <c:numCache>
                <c:formatCode>0.0</c:formatCode>
                <c:ptCount val="13"/>
                <c:pt idx="0">
                  <c:v>3.6</c:v>
                </c:pt>
                <c:pt idx="1">
                  <c:v>3.5</c:v>
                </c:pt>
                <c:pt idx="2">
                  <c:v>3.8</c:v>
                </c:pt>
                <c:pt idx="3">
                  <c:v>3.8</c:v>
                </c:pt>
                <c:pt idx="4">
                  <c:v>3.8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3.9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2-4BAB-AADB-A0687BC3D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183888"/>
        <c:axId val="812197200"/>
      </c:lineChart>
      <c:lineChart>
        <c:grouping val="standard"/>
        <c:varyColors val="0"/>
        <c:ser>
          <c:idx val="1"/>
          <c:order val="1"/>
          <c:tx>
            <c:strRef>
              <c:f>'RAW8'!$D$90</c:f>
              <c:strCache>
                <c:ptCount val="1"/>
                <c:pt idx="0">
                  <c:v>Job losses (millions)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'RAW8'!$B$91:$B$103</c:f>
              <c:numCache>
                <c:formatCode>mmm\-yy</c:formatCode>
                <c:ptCount val="13"/>
                <c:pt idx="0">
                  <c:v>45078</c:v>
                </c:pt>
                <c:pt idx="1">
                  <c:v>45108</c:v>
                </c:pt>
                <c:pt idx="2">
                  <c:v>45139</c:v>
                </c:pt>
                <c:pt idx="3">
                  <c:v>45170</c:v>
                </c:pt>
                <c:pt idx="4">
                  <c:v>45200</c:v>
                </c:pt>
                <c:pt idx="5">
                  <c:v>45231</c:v>
                </c:pt>
                <c:pt idx="6">
                  <c:v>45261</c:v>
                </c:pt>
                <c:pt idx="7">
                  <c:v>45292</c:v>
                </c:pt>
                <c:pt idx="8">
                  <c:v>45323</c:v>
                </c:pt>
                <c:pt idx="9">
                  <c:v>45352</c:v>
                </c:pt>
                <c:pt idx="10">
                  <c:v>45383</c:v>
                </c:pt>
                <c:pt idx="11">
                  <c:v>45413</c:v>
                </c:pt>
                <c:pt idx="12">
                  <c:v>45444</c:v>
                </c:pt>
              </c:numCache>
            </c:numRef>
          </c:cat>
          <c:val>
            <c:numRef>
              <c:f>'RAW8'!$D$91:$D$103</c:f>
              <c:numCache>
                <c:formatCode>#,##0.00</c:formatCode>
                <c:ptCount val="13"/>
                <c:pt idx="0">
                  <c:v>2.9</c:v>
                </c:pt>
                <c:pt idx="1">
                  <c:v>2.62</c:v>
                </c:pt>
                <c:pt idx="2">
                  <c:v>2.95</c:v>
                </c:pt>
                <c:pt idx="3">
                  <c:v>2.86</c:v>
                </c:pt>
                <c:pt idx="4">
                  <c:v>3.12</c:v>
                </c:pt>
                <c:pt idx="5">
                  <c:v>3.06</c:v>
                </c:pt>
                <c:pt idx="6">
                  <c:v>3.06</c:v>
                </c:pt>
                <c:pt idx="7">
                  <c:v>3.03</c:v>
                </c:pt>
                <c:pt idx="8">
                  <c:v>3.22</c:v>
                </c:pt>
                <c:pt idx="9">
                  <c:v>3.04</c:v>
                </c:pt>
                <c:pt idx="10">
                  <c:v>3.24</c:v>
                </c:pt>
                <c:pt idx="11">
                  <c:v>3.22</c:v>
                </c:pt>
                <c:pt idx="12">
                  <c:v>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2-4BAB-AADB-A0687BC3D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188048"/>
        <c:axId val="812181392"/>
      </c:lineChart>
      <c:dateAx>
        <c:axId val="812183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2197200"/>
        <c:crosses val="autoZero"/>
        <c:auto val="1"/>
        <c:lblOffset val="100"/>
        <c:baseTimeUnit val="months"/>
      </c:dateAx>
      <c:valAx>
        <c:axId val="8121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2183888"/>
        <c:crosses val="autoZero"/>
        <c:crossBetween val="between"/>
      </c:valAx>
      <c:valAx>
        <c:axId val="812181392"/>
        <c:scaling>
          <c:orientation val="minMax"/>
          <c:min val="2.4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2188048"/>
        <c:crosses val="max"/>
        <c:crossBetween val="between"/>
      </c:valAx>
      <c:dateAx>
        <c:axId val="81218804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812181392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gdpdiff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'RAW10'!$D$2:$D$67</c:f>
              <c:numCache>
                <c:formatCode>General</c:formatCode>
                <c:ptCount val="66"/>
                <c:pt idx="0">
                  <c:v>-7.0190679999999999</c:v>
                </c:pt>
                <c:pt idx="1">
                  <c:v>-7.113175</c:v>
                </c:pt>
                <c:pt idx="2">
                  <c:v>-7.7416549999999997</c:v>
                </c:pt>
                <c:pt idx="3">
                  <c:v>-7.9846700000000004</c:v>
                </c:pt>
                <c:pt idx="4">
                  <c:v>-6.9066049999999999</c:v>
                </c:pt>
                <c:pt idx="5">
                  <c:v>-6.9394799999999996</c:v>
                </c:pt>
                <c:pt idx="6">
                  <c:v>-7.0634489999999994</c:v>
                </c:pt>
                <c:pt idx="7">
                  <c:v>-7.9423110000000001</c:v>
                </c:pt>
                <c:pt idx="8">
                  <c:v>-6.181781</c:v>
                </c:pt>
                <c:pt idx="9">
                  <c:v>-3.9344380000000001</c:v>
                </c:pt>
                <c:pt idx="10">
                  <c:v>-3.9882770000000001</c:v>
                </c:pt>
                <c:pt idx="11">
                  <c:v>-4.9709289999999999</c:v>
                </c:pt>
                <c:pt idx="12">
                  <c:v>-5.5364040000000001</c:v>
                </c:pt>
                <c:pt idx="13">
                  <c:v>-5.1524839999999994</c:v>
                </c:pt>
                <c:pt idx="14">
                  <c:v>-6.1652889999999996</c:v>
                </c:pt>
                <c:pt idx="15">
                  <c:v>-6.2069710000000002</c:v>
                </c:pt>
                <c:pt idx="16">
                  <c:v>-4.4845420000000003</c:v>
                </c:pt>
                <c:pt idx="17">
                  <c:v>-5.5790249999999997</c:v>
                </c:pt>
                <c:pt idx="18">
                  <c:v>-5.6948949999999998</c:v>
                </c:pt>
                <c:pt idx="19">
                  <c:v>-6.2730069999999998</c:v>
                </c:pt>
                <c:pt idx="20">
                  <c:v>-4.9862120000000001</c:v>
                </c:pt>
                <c:pt idx="21">
                  <c:v>-5.1217600000000001</c:v>
                </c:pt>
                <c:pt idx="22">
                  <c:v>-5.1486479999999997</c:v>
                </c:pt>
                <c:pt idx="23">
                  <c:v>-5.8428960000000005</c:v>
                </c:pt>
                <c:pt idx="24">
                  <c:v>-5.1194429999999995</c:v>
                </c:pt>
                <c:pt idx="25">
                  <c:v>-4.3803020000000004</c:v>
                </c:pt>
                <c:pt idx="26">
                  <c:v>-5.2276170000000004</c:v>
                </c:pt>
                <c:pt idx="27">
                  <c:v>-5.7205360000000001</c:v>
                </c:pt>
                <c:pt idx="28">
                  <c:v>-4.6645349999999999</c:v>
                </c:pt>
                <c:pt idx="29">
                  <c:v>-5.1333950000000002</c:v>
                </c:pt>
                <c:pt idx="30">
                  <c:v>-5.6062260000000004</c:v>
                </c:pt>
                <c:pt idx="31">
                  <c:v>-6.6011790000000001</c:v>
                </c:pt>
                <c:pt idx="32">
                  <c:v>-5.5041590000000005</c:v>
                </c:pt>
                <c:pt idx="33">
                  <c:v>-5.9690759999999994</c:v>
                </c:pt>
                <c:pt idx="34">
                  <c:v>-6.4705200000000005</c:v>
                </c:pt>
                <c:pt idx="35">
                  <c:v>-6.519012</c:v>
                </c:pt>
                <c:pt idx="36">
                  <c:v>-4.9857970000000007</c:v>
                </c:pt>
                <c:pt idx="37">
                  <c:v>-5.5047420000000002</c:v>
                </c:pt>
                <c:pt idx="38">
                  <c:v>-6.1345909999999995</c:v>
                </c:pt>
                <c:pt idx="39">
                  <c:v>-5.9406609999999995</c:v>
                </c:pt>
                <c:pt idx="40">
                  <c:v>-4.3897130000000004</c:v>
                </c:pt>
                <c:pt idx="41">
                  <c:v>-5.5224500000000001</c:v>
                </c:pt>
                <c:pt idx="42">
                  <c:v>-6.7118700000000002</c:v>
                </c:pt>
                <c:pt idx="43">
                  <c:v>-6.8850280000000001</c:v>
                </c:pt>
                <c:pt idx="44">
                  <c:v>-7.4507950000000003</c:v>
                </c:pt>
                <c:pt idx="45">
                  <c:v>-6.2487830000000004</c:v>
                </c:pt>
                <c:pt idx="46">
                  <c:v>-6.8043570000000004</c:v>
                </c:pt>
                <c:pt idx="47">
                  <c:v>-6.6193719999999994</c:v>
                </c:pt>
                <c:pt idx="48">
                  <c:v>-6.1677399999999993</c:v>
                </c:pt>
                <c:pt idx="49">
                  <c:v>-6.3935870000000001</c:v>
                </c:pt>
                <c:pt idx="50">
                  <c:v>-7.1456789999999994</c:v>
                </c:pt>
                <c:pt idx="51">
                  <c:v>-6.7875050000000003</c:v>
                </c:pt>
                <c:pt idx="52">
                  <c:v>-7.8249580000000005</c:v>
                </c:pt>
                <c:pt idx="53">
                  <c:v>-11.520375000000001</c:v>
                </c:pt>
                <c:pt idx="54">
                  <c:v>8.9866120000000009</c:v>
                </c:pt>
                <c:pt idx="55">
                  <c:v>-3.5270710000000003</c:v>
                </c:pt>
                <c:pt idx="56">
                  <c:v>-4.302257</c:v>
                </c:pt>
                <c:pt idx="57">
                  <c:v>-4.4392050000000003</c:v>
                </c:pt>
                <c:pt idx="58">
                  <c:v>8.041777999999999</c:v>
                </c:pt>
                <c:pt idx="59">
                  <c:v>-4.6381809999999994</c:v>
                </c:pt>
                <c:pt idx="60">
                  <c:v>-4.4550200000000002</c:v>
                </c:pt>
                <c:pt idx="61">
                  <c:v>-6.9418509999999998</c:v>
                </c:pt>
                <c:pt idx="62">
                  <c:v>-13.260268</c:v>
                </c:pt>
                <c:pt idx="63">
                  <c:v>-5.9919310000000001</c:v>
                </c:pt>
                <c:pt idx="64">
                  <c:v>-3.4022770000000002</c:v>
                </c:pt>
                <c:pt idx="65">
                  <c:v>-4.1163879999999997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D9-4113-8286-56A5E14EB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13743"/>
        <c:axId val="977553823"/>
      </c:scatterChart>
      <c:valAx>
        <c:axId val="698813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7553823"/>
        <c:crosses val="autoZero"/>
        <c:crossBetween val="midCat"/>
      </c:valAx>
      <c:valAx>
        <c:axId val="977553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8137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inflationdiff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8-4F34-A8BD-4DB05A856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14223"/>
        <c:axId val="981367807"/>
      </c:scatterChart>
      <c:valAx>
        <c:axId val="698814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67807"/>
        <c:crosses val="autoZero"/>
        <c:crossBetween val="midCat"/>
      </c:valAx>
      <c:valAx>
        <c:axId val="981367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814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stirdiff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'RAW10'!$E$2:$E$67</c:f>
              <c:numCache>
                <c:formatCode>General</c:formatCode>
                <c:ptCount val="66"/>
                <c:pt idx="0">
                  <c:v>2.5810704957139219E-2</c:v>
                </c:pt>
                <c:pt idx="1">
                  <c:v>2.5322720673885302E-2</c:v>
                </c:pt>
                <c:pt idx="2">
                  <c:v>2.248317695272628E-2</c:v>
                </c:pt>
                <c:pt idx="3">
                  <c:v>2.1248379354990687E-2</c:v>
                </c:pt>
                <c:pt idx="4">
                  <c:v>2.8905023681965014E-2</c:v>
                </c:pt>
                <c:pt idx="5">
                  <c:v>9.6695465077212495E-2</c:v>
                </c:pt>
                <c:pt idx="6">
                  <c:v>9.5428065783853766E-2</c:v>
                </c:pt>
                <c:pt idx="7">
                  <c:v>5.0715809967101011E-2</c:v>
                </c:pt>
                <c:pt idx="8">
                  <c:v>5.8702337904220636E-2</c:v>
                </c:pt>
                <c:pt idx="9">
                  <c:v>5.6157614250321286E-2</c:v>
                </c:pt>
                <c:pt idx="10">
                  <c:v>6.0779970565803865E-2</c:v>
                </c:pt>
                <c:pt idx="11">
                  <c:v>7.2259232179352928E-2</c:v>
                </c:pt>
                <c:pt idx="12">
                  <c:v>7.28959747950646E-2</c:v>
                </c:pt>
                <c:pt idx="13">
                  <c:v>7.2638784939366152E-2</c:v>
                </c:pt>
                <c:pt idx="14">
                  <c:v>7.063261350012473E-2</c:v>
                </c:pt>
                <c:pt idx="15">
                  <c:v>7.8989246445110073E-2</c:v>
                </c:pt>
                <c:pt idx="16">
                  <c:v>0.10788889161520099</c:v>
                </c:pt>
                <c:pt idx="17">
                  <c:v>0.12413141492245239</c:v>
                </c:pt>
                <c:pt idx="18">
                  <c:v>0.12246647298681923</c:v>
                </c:pt>
                <c:pt idx="19">
                  <c:v>0.13305466069939209</c:v>
                </c:pt>
                <c:pt idx="20">
                  <c:v>0.12823265550617213</c:v>
                </c:pt>
                <c:pt idx="21">
                  <c:v>0.10232749921720541</c:v>
                </c:pt>
                <c:pt idx="22">
                  <c:v>9.6069725021614039E-2</c:v>
                </c:pt>
                <c:pt idx="23">
                  <c:v>8.7877237013658238E-2</c:v>
                </c:pt>
                <c:pt idx="24">
                  <c:v>7.7721305262019813E-2</c:v>
                </c:pt>
                <c:pt idx="25">
                  <c:v>6.7791870356349149E-2</c:v>
                </c:pt>
                <c:pt idx="26">
                  <c:v>6.7613753317757208E-2</c:v>
                </c:pt>
                <c:pt idx="27">
                  <c:v>6.7428539601467774E-2</c:v>
                </c:pt>
                <c:pt idx="28">
                  <c:v>6.1865801191569592E-2</c:v>
                </c:pt>
                <c:pt idx="29">
                  <c:v>6.1829553923576475E-2</c:v>
                </c:pt>
                <c:pt idx="30">
                  <c:v>6.3250223935537919E-2</c:v>
                </c:pt>
                <c:pt idx="31">
                  <c:v>6.413303854915875E-2</c:v>
                </c:pt>
                <c:pt idx="32">
                  <c:v>6.4510153287442584E-2</c:v>
                </c:pt>
                <c:pt idx="33">
                  <c:v>6.5069504703227921E-2</c:v>
                </c:pt>
                <c:pt idx="34">
                  <c:v>6.5296334374927989E-2</c:v>
                </c:pt>
                <c:pt idx="35">
                  <c:v>6.5950572574813071E-2</c:v>
                </c:pt>
                <c:pt idx="36">
                  <c:v>6.6985465183518222E-2</c:v>
                </c:pt>
                <c:pt idx="37">
                  <c:v>6.7755811496225116E-2</c:v>
                </c:pt>
                <c:pt idx="38">
                  <c:v>6.8184534273875164E-2</c:v>
                </c:pt>
                <c:pt idx="39">
                  <c:v>6.833835695569368E-2</c:v>
                </c:pt>
                <c:pt idx="40">
                  <c:v>6.8502884691434618E-2</c:v>
                </c:pt>
                <c:pt idx="41">
                  <c:v>6.8525576755263939E-2</c:v>
                </c:pt>
                <c:pt idx="42">
                  <c:v>6.6013924727155837E-2</c:v>
                </c:pt>
                <c:pt idx="43">
                  <c:v>6.6005167805835097E-2</c:v>
                </c:pt>
                <c:pt idx="44">
                  <c:v>6.599953186867169E-2</c:v>
                </c:pt>
                <c:pt idx="45">
                  <c:v>6.5966968349427946E-2</c:v>
                </c:pt>
                <c:pt idx="46">
                  <c:v>6.5905843722197543E-2</c:v>
                </c:pt>
                <c:pt idx="47">
                  <c:v>6.5860851208985771E-2</c:v>
                </c:pt>
                <c:pt idx="48">
                  <c:v>6.5788456447815502E-2</c:v>
                </c:pt>
                <c:pt idx="49">
                  <c:v>6.5879597359099096E-2</c:v>
                </c:pt>
                <c:pt idx="50">
                  <c:v>6.4221848998301523E-2</c:v>
                </c:pt>
                <c:pt idx="51">
                  <c:v>6.4288569520599248E-2</c:v>
                </c:pt>
                <c:pt idx="52">
                  <c:v>5.4275518522137522E-2</c:v>
                </c:pt>
                <c:pt idx="53">
                  <c:v>4.8151442002286826E-2</c:v>
                </c:pt>
                <c:pt idx="54">
                  <c:v>4.4929308967933235E-2</c:v>
                </c:pt>
                <c:pt idx="55">
                  <c:v>4.5464589097363062E-2</c:v>
                </c:pt>
                <c:pt idx="56">
                  <c:v>4.5672203403352762E-2</c:v>
                </c:pt>
                <c:pt idx="57">
                  <c:v>4.565053631189242E-2</c:v>
                </c:pt>
                <c:pt idx="58">
                  <c:v>4.5707662550868555E-2</c:v>
                </c:pt>
                <c:pt idx="59">
                  <c:v>4.5923867628359538E-2</c:v>
                </c:pt>
                <c:pt idx="60">
                  <c:v>4.5531130261850183E-2</c:v>
                </c:pt>
                <c:pt idx="61">
                  <c:v>4.3732559089763701E-2</c:v>
                </c:pt>
                <c:pt idx="62">
                  <c:v>4.497637425831269E-2</c:v>
                </c:pt>
                <c:pt idx="63">
                  <c:v>4.1542580454283273E-2</c:v>
                </c:pt>
                <c:pt idx="64">
                  <c:v>3.2817017446167718E-2</c:v>
                </c:pt>
                <c:pt idx="65">
                  <c:v>1.1064305942318775E-2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94-4766-A768-5596EAF6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14703"/>
        <c:axId val="981368303"/>
      </c:scatterChart>
      <c:valAx>
        <c:axId val="698814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stirdiff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68303"/>
        <c:crosses val="autoZero"/>
        <c:crossBetween val="midCat"/>
      </c:valAx>
      <c:valAx>
        <c:axId val="981368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8147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cabeur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F8-4B02-8D31-E835D82A9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402191"/>
        <c:axId val="981364831"/>
      </c:scatterChart>
      <c:valAx>
        <c:axId val="720402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cabeur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64831"/>
        <c:crosses val="autoZero"/>
        <c:crossBetween val="midCat"/>
      </c:valAx>
      <c:valAx>
        <c:axId val="9813648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4021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cabvnd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'RAW10'!$F$2:$F$67</c:f>
              <c:numCache>
                <c:formatCode>General</c:formatCode>
                <c:ptCount val="66"/>
                <c:pt idx="0">
                  <c:v>1.6867442444702017</c:v>
                </c:pt>
                <c:pt idx="1">
                  <c:v>-9.7031022475161599E-2</c:v>
                </c:pt>
                <c:pt idx="2">
                  <c:v>-0.31414948822916439</c:v>
                </c:pt>
                <c:pt idx="3">
                  <c:v>-1.6243070887952413</c:v>
                </c:pt>
                <c:pt idx="4">
                  <c:v>-1.3645437760410206</c:v>
                </c:pt>
                <c:pt idx="5">
                  <c:v>-6.4388180556791239</c:v>
                </c:pt>
                <c:pt idx="6">
                  <c:v>-1.006832697004866</c:v>
                </c:pt>
                <c:pt idx="7">
                  <c:v>-49.809630038738476</c:v>
                </c:pt>
                <c:pt idx="8">
                  <c:v>-4.4105250170669352</c:v>
                </c:pt>
                <c:pt idx="9">
                  <c:v>0.15962408572341819</c:v>
                </c:pt>
                <c:pt idx="10">
                  <c:v>6.46425823543883E-2</c:v>
                </c:pt>
                <c:pt idx="11">
                  <c:v>-0.81276227573739335</c:v>
                </c:pt>
                <c:pt idx="12">
                  <c:v>0.84189098217769098</c:v>
                </c:pt>
                <c:pt idx="13">
                  <c:v>0.47178831222366857</c:v>
                </c:pt>
                <c:pt idx="14">
                  <c:v>-5.4926839509974517E-3</c:v>
                </c:pt>
                <c:pt idx="15">
                  <c:v>-1.5203653798477743</c:v>
                </c:pt>
                <c:pt idx="16">
                  <c:v>-2.0208370946320198</c:v>
                </c:pt>
                <c:pt idx="17">
                  <c:v>0.42586272244225593</c:v>
                </c:pt>
                <c:pt idx="18">
                  <c:v>1.6292304151037833</c:v>
                </c:pt>
                <c:pt idx="19">
                  <c:v>-0.43360275160228784</c:v>
                </c:pt>
                <c:pt idx="20">
                  <c:v>1.6997414579947183</c:v>
                </c:pt>
                <c:pt idx="21">
                  <c:v>0.14587578378029065</c:v>
                </c:pt>
                <c:pt idx="22">
                  <c:v>0.14367134349857077</c:v>
                </c:pt>
                <c:pt idx="23">
                  <c:v>-4.9007235361597783E-2</c:v>
                </c:pt>
                <c:pt idx="24">
                  <c:v>0.37433911346545146</c:v>
                </c:pt>
                <c:pt idx="25">
                  <c:v>-0.16403087098624392</c:v>
                </c:pt>
                <c:pt idx="26">
                  <c:v>0.19553773623783019</c:v>
                </c:pt>
                <c:pt idx="27">
                  <c:v>-0.2125968368248887</c:v>
                </c:pt>
                <c:pt idx="28">
                  <c:v>0.36123338108976261</c:v>
                </c:pt>
                <c:pt idx="29">
                  <c:v>-5.7337285173607186E-2</c:v>
                </c:pt>
                <c:pt idx="30">
                  <c:v>0.24452457857852214</c:v>
                </c:pt>
                <c:pt idx="31">
                  <c:v>-0.10542081604177547</c:v>
                </c:pt>
                <c:pt idx="32">
                  <c:v>0.17840080413133783</c:v>
                </c:pt>
                <c:pt idx="33">
                  <c:v>-7.171196321815611E-3</c:v>
                </c:pt>
                <c:pt idx="34">
                  <c:v>9.1566227611541331E-2</c:v>
                </c:pt>
                <c:pt idx="35">
                  <c:v>-0.19809042817345041</c:v>
                </c:pt>
                <c:pt idx="36">
                  <c:v>0.34758240004085184</c:v>
                </c:pt>
                <c:pt idx="37">
                  <c:v>-0.12115419718642036</c:v>
                </c:pt>
                <c:pt idx="38">
                  <c:v>-1.2708886668884442E-2</c:v>
                </c:pt>
                <c:pt idx="39">
                  <c:v>-0.25893640584584043</c:v>
                </c:pt>
                <c:pt idx="40">
                  <c:v>0.30455921301793781</c:v>
                </c:pt>
                <c:pt idx="41">
                  <c:v>0.11534781767290143</c:v>
                </c:pt>
                <c:pt idx="42">
                  <c:v>7.0714598329339323E-2</c:v>
                </c:pt>
                <c:pt idx="43">
                  <c:v>-0.2377783552482669</c:v>
                </c:pt>
                <c:pt idx="44">
                  <c:v>7.6519119000211688E-2</c:v>
                </c:pt>
                <c:pt idx="45">
                  <c:v>-0.18073399678802937</c:v>
                </c:pt>
                <c:pt idx="46">
                  <c:v>-6.091595325285944E-3</c:v>
                </c:pt>
                <c:pt idx="47">
                  <c:v>-8.6739272732610673E-2</c:v>
                </c:pt>
                <c:pt idx="48">
                  <c:v>0.15032101474569284</c:v>
                </c:pt>
                <c:pt idx="49">
                  <c:v>4.1248740845915573E-2</c:v>
                </c:pt>
                <c:pt idx="50">
                  <c:v>0.16170636388908718</c:v>
                </c:pt>
                <c:pt idx="51">
                  <c:v>-0.17399520839121188</c:v>
                </c:pt>
                <c:pt idx="52">
                  <c:v>-0.27433935795693537</c:v>
                </c:pt>
                <c:pt idx="53">
                  <c:v>0.77304865725434535</c:v>
                </c:pt>
                <c:pt idx="54">
                  <c:v>0.25350707193099348</c:v>
                </c:pt>
                <c:pt idx="55">
                  <c:v>-0.17091087877290848</c:v>
                </c:pt>
                <c:pt idx="56">
                  <c:v>-7.2803581542019546E-2</c:v>
                </c:pt>
                <c:pt idx="57">
                  <c:v>-0.16937694475155388</c:v>
                </c:pt>
                <c:pt idx="58">
                  <c:v>-0.5079839119564068</c:v>
                </c:pt>
                <c:pt idx="59">
                  <c:v>-1.0173605766703964</c:v>
                </c:pt>
                <c:pt idx="60">
                  <c:v>42.011394920218031</c:v>
                </c:pt>
                <c:pt idx="61">
                  <c:v>0.88684976312230113</c:v>
                </c:pt>
                <c:pt idx="62">
                  <c:v>-1.1902798684484845</c:v>
                </c:pt>
                <c:pt idx="63">
                  <c:v>3.5700801749693949</c:v>
                </c:pt>
                <c:pt idx="64">
                  <c:v>0.16267706784077615</c:v>
                </c:pt>
                <c:pt idx="65">
                  <c:v>0.32312777043958313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E-4AC0-90B7-4E6B7F147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919199"/>
        <c:axId val="981377231"/>
      </c:scatterChart>
      <c:valAx>
        <c:axId val="962919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cabvnd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77231"/>
        <c:crosses val="autoZero"/>
        <c:crossBetween val="midCat"/>
      </c:valAx>
      <c:valAx>
        <c:axId val="981377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9191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stockeur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'RAW10'!$G$2:$G$67</c:f>
              <c:numCache>
                <c:formatCode>General</c:formatCode>
                <c:ptCount val="66"/>
                <c:pt idx="0">
                  <c:v>0.9914551607445008</c:v>
                </c:pt>
                <c:pt idx="1">
                  <c:v>-7.3070223883767366E-4</c:v>
                </c:pt>
                <c:pt idx="2">
                  <c:v>0.93438427331241658</c:v>
                </c:pt>
                <c:pt idx="3">
                  <c:v>0.53625698348578688</c:v>
                </c:pt>
                <c:pt idx="4">
                  <c:v>-0.36208869814020028</c:v>
                </c:pt>
                <c:pt idx="5">
                  <c:v>-0.94572774164610895</c:v>
                </c:pt>
                <c:pt idx="6">
                  <c:v>3.5123966942148761</c:v>
                </c:pt>
                <c:pt idx="7">
                  <c:v>-3.2481684981684982</c:v>
                </c:pt>
                <c:pt idx="8">
                  <c:v>-2.0101832993890021</c:v>
                </c:pt>
                <c:pt idx="9">
                  <c:v>0.39677419354838711</c:v>
                </c:pt>
                <c:pt idx="10">
                  <c:v>0.18879907621247113</c:v>
                </c:pt>
                <c:pt idx="11">
                  <c:v>-0.51214181641573575</c:v>
                </c:pt>
                <c:pt idx="12">
                  <c:v>-0.49178695868591338</c:v>
                </c:pt>
                <c:pt idx="13">
                  <c:v>-0.5132223310479922</c:v>
                </c:pt>
                <c:pt idx="14">
                  <c:v>2.2374245472837022</c:v>
                </c:pt>
                <c:pt idx="15">
                  <c:v>-0.1920447482908639</c:v>
                </c:pt>
                <c:pt idx="16">
                  <c:v>-0.39769230769230768</c:v>
                </c:pt>
                <c:pt idx="17">
                  <c:v>-2.6564495530012771</c:v>
                </c:pt>
                <c:pt idx="18">
                  <c:v>-0.74094063222821893</c:v>
                </c:pt>
                <c:pt idx="19">
                  <c:v>5.520833333333333</c:v>
                </c:pt>
                <c:pt idx="20">
                  <c:v>-0.11866727521679599</c:v>
                </c:pt>
                <c:pt idx="21">
                  <c:v>0.39513205592957018</c:v>
                </c:pt>
                <c:pt idx="22">
                  <c:v>0.1495916852264291</c:v>
                </c:pt>
                <c:pt idx="23">
                  <c:v>-0.24087826929286407</c:v>
                </c:pt>
                <c:pt idx="24">
                  <c:v>-0.66099532113994042</c:v>
                </c:pt>
                <c:pt idx="25">
                  <c:v>2.5219573400250943</c:v>
                </c:pt>
                <c:pt idx="26">
                  <c:v>-1.7456359102244388E-2</c:v>
                </c:pt>
                <c:pt idx="27">
                  <c:v>0.17947788252356781</c:v>
                </c:pt>
                <c:pt idx="28">
                  <c:v>-5.8407623731939751E-3</c:v>
                </c:pt>
                <c:pt idx="29">
                  <c:v>-3.0921459492888067E-4</c:v>
                </c:pt>
                <c:pt idx="30">
                  <c:v>-0.25579956696566658</c:v>
                </c:pt>
                <c:pt idx="31">
                  <c:v>-1.0141313383208646</c:v>
                </c:pt>
                <c:pt idx="32">
                  <c:v>-58.705882352941174</c:v>
                </c:pt>
                <c:pt idx="33">
                  <c:v>0.32619775739041795</c:v>
                </c:pt>
                <c:pt idx="34">
                  <c:v>9.3005380476556501E-2</c:v>
                </c:pt>
                <c:pt idx="35">
                  <c:v>0.16279887482419128</c:v>
                </c:pt>
                <c:pt idx="36">
                  <c:v>-0.31297248261263988</c:v>
                </c:pt>
                <c:pt idx="37">
                  <c:v>0.80589788732394363</c:v>
                </c:pt>
                <c:pt idx="38">
                  <c:v>-0.66853521813307337</c:v>
                </c:pt>
                <c:pt idx="39">
                  <c:v>-1.1338235294117647</c:v>
                </c:pt>
                <c:pt idx="40">
                  <c:v>-9.0109890109890109</c:v>
                </c:pt>
                <c:pt idx="41">
                  <c:v>2.4074074074074074</c:v>
                </c:pt>
                <c:pt idx="42">
                  <c:v>-7.3671497584541057E-2</c:v>
                </c:pt>
                <c:pt idx="43">
                  <c:v>5.6156019122120815E-2</c:v>
                </c:pt>
                <c:pt idx="44">
                  <c:v>-0.39262328641704541</c:v>
                </c:pt>
                <c:pt idx="45">
                  <c:v>0.95780918881126464</c:v>
                </c:pt>
                <c:pt idx="46">
                  <c:v>-0.49003766995773634</c:v>
                </c:pt>
                <c:pt idx="47">
                  <c:v>0.29299742316570998</c:v>
                </c:pt>
                <c:pt idx="48">
                  <c:v>-0.25190238782471791</c:v>
                </c:pt>
                <c:pt idx="49">
                  <c:v>1.8674149421255699</c:v>
                </c:pt>
                <c:pt idx="50">
                  <c:v>-0.18565785932721351</c:v>
                </c:pt>
                <c:pt idx="51">
                  <c:v>-6.0422423863802525E-2</c:v>
                </c:pt>
                <c:pt idx="52">
                  <c:v>-0.29624300559552358</c:v>
                </c:pt>
                <c:pt idx="53">
                  <c:v>2.0949568378009995</c:v>
                </c:pt>
                <c:pt idx="54">
                  <c:v>-0.52825895478567231</c:v>
                </c:pt>
                <c:pt idx="55">
                  <c:v>-8.8377158861054919E-2</c:v>
                </c:pt>
                <c:pt idx="56">
                  <c:v>-1.0300392558457074</c:v>
                </c:pt>
                <c:pt idx="57">
                  <c:v>-10.863636363636363</c:v>
                </c:pt>
                <c:pt idx="58">
                  <c:v>4.7874423963133639</c:v>
                </c:pt>
                <c:pt idx="59">
                  <c:v>-0.4005175674330646</c:v>
                </c:pt>
                <c:pt idx="60">
                  <c:v>-0.32591731695168519</c:v>
                </c:pt>
                <c:pt idx="61">
                  <c:v>1.4800492610837439</c:v>
                </c:pt>
                <c:pt idx="62">
                  <c:v>-8.1736021451981333E-2</c:v>
                </c:pt>
                <c:pt idx="63">
                  <c:v>-7.9385680294181263E-2</c:v>
                </c:pt>
                <c:pt idx="64">
                  <c:v>0.38263627819548873</c:v>
                </c:pt>
                <c:pt idx="65">
                  <c:v>8.3694451525193309E-2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07-4306-840E-17A3B819B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921119"/>
        <c:axId val="981370783"/>
      </c:scatterChart>
      <c:valAx>
        <c:axId val="962921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70783"/>
        <c:crosses val="autoZero"/>
        <c:crossBetween val="midCat"/>
      </c:valAx>
      <c:valAx>
        <c:axId val="981370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9211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stockvnd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'RAW10'!$H$2:$H$67</c:f>
              <c:numCache>
                <c:formatCode>General</c:formatCode>
                <c:ptCount val="66"/>
                <c:pt idx="0">
                  <c:v>7.3843048244093129E-2</c:v>
                </c:pt>
                <c:pt idx="1">
                  <c:v>-2.4068048029186436E-2</c:v>
                </c:pt>
                <c:pt idx="2">
                  <c:v>4.1102674526612253E-3</c:v>
                </c:pt>
                <c:pt idx="3">
                  <c:v>-0.17538843380942429</c:v>
                </c:pt>
                <c:pt idx="4">
                  <c:v>-7.586699227686422E-2</c:v>
                </c:pt>
                <c:pt idx="5">
                  <c:v>-9.3834723709366213E-2</c:v>
                </c:pt>
                <c:pt idx="6">
                  <c:v>-0.19438483312487656</c:v>
                </c:pt>
                <c:pt idx="7">
                  <c:v>-0.15381881174365294</c:v>
                </c:pt>
                <c:pt idx="8">
                  <c:v>0.1596036946014977</c:v>
                </c:pt>
                <c:pt idx="9">
                  <c:v>0.19608692212566986</c:v>
                </c:pt>
                <c:pt idx="10">
                  <c:v>3.2141278201508694E-2</c:v>
                </c:pt>
                <c:pt idx="11">
                  <c:v>-1.1399816523663113E-2</c:v>
                </c:pt>
                <c:pt idx="12">
                  <c:v>-0.12208136028057141</c:v>
                </c:pt>
                <c:pt idx="13">
                  <c:v>6.784232042653067E-2</c:v>
                </c:pt>
                <c:pt idx="14">
                  <c:v>1.6347028640052431E-2</c:v>
                </c:pt>
                <c:pt idx="15">
                  <c:v>4.2283426787261505E-2</c:v>
                </c:pt>
                <c:pt idx="16">
                  <c:v>-2.1429724725257619E-2</c:v>
                </c:pt>
                <c:pt idx="17">
                  <c:v>-0.23481234180436938</c:v>
                </c:pt>
                <c:pt idx="18">
                  <c:v>6.2803373003129076E-2</c:v>
                </c:pt>
                <c:pt idx="19">
                  <c:v>6.93833502406596E-2</c:v>
                </c:pt>
                <c:pt idx="20">
                  <c:v>-8.5803784796228272E-2</c:v>
                </c:pt>
                <c:pt idx="21">
                  <c:v>8.369246529372304E-2</c:v>
                </c:pt>
                <c:pt idx="22">
                  <c:v>7.4022312224458528E-2</c:v>
                </c:pt>
                <c:pt idx="23">
                  <c:v>-4.5183293941796088E-3</c:v>
                </c:pt>
                <c:pt idx="24">
                  <c:v>-8.1668584843102715E-3</c:v>
                </c:pt>
                <c:pt idx="25">
                  <c:v>0.11164263291567243</c:v>
                </c:pt>
                <c:pt idx="26">
                  <c:v>7.4607261980885853E-2</c:v>
                </c:pt>
                <c:pt idx="27">
                  <c:v>1.6918623351559959E-2</c:v>
                </c:pt>
                <c:pt idx="28">
                  <c:v>2.1077935222672026E-2</c:v>
                </c:pt>
                <c:pt idx="29">
                  <c:v>-7.1556018139913558E-4</c:v>
                </c:pt>
                <c:pt idx="30">
                  <c:v>-2.4644056132650121E-2</c:v>
                </c:pt>
                <c:pt idx="31">
                  <c:v>0.17510321221193553</c:v>
                </c:pt>
                <c:pt idx="32">
                  <c:v>-7.3857704644910704E-2</c:v>
                </c:pt>
                <c:pt idx="33">
                  <c:v>-9.4509826825920656E-2</c:v>
                </c:pt>
                <c:pt idx="34">
                  <c:v>-1.7925158110988892E-2</c:v>
                </c:pt>
                <c:pt idx="35">
                  <c:v>-1.3188444348114607E-2</c:v>
                </c:pt>
                <c:pt idx="36">
                  <c:v>-4.6653333022732661E-2</c:v>
                </c:pt>
                <c:pt idx="37">
                  <c:v>4.7997374979928377E-2</c:v>
                </c:pt>
                <c:pt idx="38">
                  <c:v>9.6021637177574157E-2</c:v>
                </c:pt>
                <c:pt idx="39">
                  <c:v>6.3944300596866108E-2</c:v>
                </c:pt>
                <c:pt idx="40">
                  <c:v>-1.6866946782711945E-2</c:v>
                </c:pt>
                <c:pt idx="41">
                  <c:v>4.4443734238265073E-2</c:v>
                </c:pt>
                <c:pt idx="42">
                  <c:v>-2.5283391518422151E-2</c:v>
                </c:pt>
                <c:pt idx="43">
                  <c:v>-4.065685681343395E-2</c:v>
                </c:pt>
                <c:pt idx="44">
                  <c:v>1.0144280827011723E-2</c:v>
                </c:pt>
                <c:pt idx="45">
                  <c:v>1.0601955471786751E-3</c:v>
                </c:pt>
                <c:pt idx="46">
                  <c:v>-0.1170216521534478</c:v>
                </c:pt>
                <c:pt idx="47">
                  <c:v>0.11670809150335507</c:v>
                </c:pt>
                <c:pt idx="48">
                  <c:v>3.6393363387643922E-2</c:v>
                </c:pt>
                <c:pt idx="49">
                  <c:v>2.7567226781894688E-2</c:v>
                </c:pt>
                <c:pt idx="50">
                  <c:v>4.9223269691409118E-2</c:v>
                </c:pt>
                <c:pt idx="51">
                  <c:v>-0.25586425109808686</c:v>
                </c:pt>
                <c:pt idx="52">
                  <c:v>0.16045426818328612</c:v>
                </c:pt>
                <c:pt idx="53">
                  <c:v>-1.2510551719659759E-2</c:v>
                </c:pt>
                <c:pt idx="54">
                  <c:v>0.11242136641606199</c:v>
                </c:pt>
                <c:pt idx="55">
                  <c:v>0.10318242208611066</c:v>
                </c:pt>
                <c:pt idx="56">
                  <c:v>3.7020215808798239E-2</c:v>
                </c:pt>
                <c:pt idx="57">
                  <c:v>-3.9908471323475761E-3</c:v>
                </c:pt>
                <c:pt idx="58">
                  <c:v>6.1839192901326043E-2</c:v>
                </c:pt>
                <c:pt idx="59">
                  <c:v>-9.2101497995770498E-2</c:v>
                </c:pt>
                <c:pt idx="60">
                  <c:v>-0.11471049475723374</c:v>
                </c:pt>
                <c:pt idx="61">
                  <c:v>-3.9555872017968979E-2</c:v>
                </c:pt>
                <c:pt idx="62">
                  <c:v>0.1432764751973962</c:v>
                </c:pt>
                <c:pt idx="63">
                  <c:v>0.13744919101016978</c:v>
                </c:pt>
                <c:pt idx="64">
                  <c:v>1.9476019976593543E-2</c:v>
                </c:pt>
                <c:pt idx="65">
                  <c:v>2.7860307472681735E-2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DA-432A-A6E6-47B1C6B1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919199"/>
        <c:axId val="981377727"/>
      </c:scatterChart>
      <c:valAx>
        <c:axId val="962919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stockvnd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77727"/>
        <c:crosses val="autoZero"/>
        <c:crossBetween val="midCat"/>
      </c:valAx>
      <c:valAx>
        <c:axId val="981377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9191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0B-42E9-B12E-143841391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041871"/>
        <c:axId val="981378719"/>
      </c:scatterChart>
      <c:valAx>
        <c:axId val="712041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78719"/>
        <c:crosses val="autoZero"/>
        <c:crossBetween val="midCat"/>
      </c:valAx>
      <c:valAx>
        <c:axId val="981378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0418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m2eur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'RAW10'!$I$2:$I$67</c:f>
              <c:numCache>
                <c:formatCode>General</c:formatCode>
                <c:ptCount val="66"/>
                <c:pt idx="0">
                  <c:v>-4.3544006048556343E-2</c:v>
                </c:pt>
                <c:pt idx="1">
                  <c:v>2.16457820978255E-2</c:v>
                </c:pt>
                <c:pt idx="2">
                  <c:v>-0.11447567009915359</c:v>
                </c:pt>
                <c:pt idx="3">
                  <c:v>-0.44246078833250629</c:v>
                </c:pt>
                <c:pt idx="4">
                  <c:v>-0.22724194640611403</c:v>
                </c:pt>
                <c:pt idx="5">
                  <c:v>0.14346519779669509</c:v>
                </c:pt>
                <c:pt idx="6">
                  <c:v>-0.30891175826582001</c:v>
                </c:pt>
                <c:pt idx="7">
                  <c:v>-0.1107344274760788</c:v>
                </c:pt>
                <c:pt idx="8">
                  <c:v>0.59721380981223504</c:v>
                </c:pt>
                <c:pt idx="9">
                  <c:v>0.29581297820607183</c:v>
                </c:pt>
                <c:pt idx="10">
                  <c:v>-0.14826992597693234</c:v>
                </c:pt>
                <c:pt idx="11">
                  <c:v>9.0345008791964491E-3</c:v>
                </c:pt>
                <c:pt idx="12">
                  <c:v>1.5824052559890989E-2</c:v>
                </c:pt>
                <c:pt idx="13">
                  <c:v>-0.1037583310328509</c:v>
                </c:pt>
                <c:pt idx="14">
                  <c:v>6.631171345595363E-2</c:v>
                </c:pt>
                <c:pt idx="15">
                  <c:v>-4.8549498617587644E-2</c:v>
                </c:pt>
                <c:pt idx="16">
                  <c:v>-6.1999869884848034E-2</c:v>
                </c:pt>
                <c:pt idx="17">
                  <c:v>-1.1420909048874087E-2</c:v>
                </c:pt>
                <c:pt idx="18">
                  <c:v>-0.17785313376987841</c:v>
                </c:pt>
                <c:pt idx="19">
                  <c:v>0.25452993884226982</c:v>
                </c:pt>
                <c:pt idx="20">
                  <c:v>-4.2310046935582546E-2</c:v>
                </c:pt>
                <c:pt idx="21">
                  <c:v>-7.0554253379738169E-2</c:v>
                </c:pt>
                <c:pt idx="22">
                  <c:v>5.3901215069923902E-2</c:v>
                </c:pt>
                <c:pt idx="23">
                  <c:v>0.18686099630193603</c:v>
                </c:pt>
                <c:pt idx="24">
                  <c:v>-2.0181655262300473E-2</c:v>
                </c:pt>
                <c:pt idx="25">
                  <c:v>2.3902063891256001E-2</c:v>
                </c:pt>
                <c:pt idx="26">
                  <c:v>2.4359052432860361E-2</c:v>
                </c:pt>
                <c:pt idx="27">
                  <c:v>0.17228464419475667</c:v>
                </c:pt>
                <c:pt idx="28">
                  <c:v>-2.2719204827831116E-2</c:v>
                </c:pt>
                <c:pt idx="29">
                  <c:v>3.575320429661142E-2</c:v>
                </c:pt>
                <c:pt idx="30">
                  <c:v>-8.8794255177020651E-2</c:v>
                </c:pt>
                <c:pt idx="31">
                  <c:v>1.0080090904092518E-2</c:v>
                </c:pt>
                <c:pt idx="32">
                  <c:v>7.6061909168435679E-2</c:v>
                </c:pt>
                <c:pt idx="33">
                  <c:v>-5.1277295337661191E-2</c:v>
                </c:pt>
                <c:pt idx="34">
                  <c:v>2.913052751315226E-2</c:v>
                </c:pt>
                <c:pt idx="35">
                  <c:v>-3.0758337219142267E-2</c:v>
                </c:pt>
                <c:pt idx="36">
                  <c:v>0.12658137628737387</c:v>
                </c:pt>
                <c:pt idx="37">
                  <c:v>8.4569639072533495E-2</c:v>
                </c:pt>
                <c:pt idx="38">
                  <c:v>-3.0420136205211983E-2</c:v>
                </c:pt>
                <c:pt idx="39">
                  <c:v>8.6392828673274386E-2</c:v>
                </c:pt>
                <c:pt idx="40">
                  <c:v>7.4981656075646316E-2</c:v>
                </c:pt>
                <c:pt idx="41">
                  <c:v>3.5996239391090361E-2</c:v>
                </c:pt>
                <c:pt idx="42">
                  <c:v>0.22353994182143663</c:v>
                </c:pt>
                <c:pt idx="43">
                  <c:v>0.1932658701129806</c:v>
                </c:pt>
                <c:pt idx="44">
                  <c:v>-0.18193893363758668</c:v>
                </c:pt>
                <c:pt idx="45">
                  <c:v>5.8650263327712927E-2</c:v>
                </c:pt>
                <c:pt idx="46">
                  <c:v>-0.12249171688967982</c:v>
                </c:pt>
                <c:pt idx="47">
                  <c:v>9.8841508503820591E-2</c:v>
                </c:pt>
                <c:pt idx="48">
                  <c:v>-3.1424609486520594E-2</c:v>
                </c:pt>
                <c:pt idx="49">
                  <c:v>4.9076783796871262E-2</c:v>
                </c:pt>
                <c:pt idx="50">
                  <c:v>-3.5692783174118906E-2</c:v>
                </c:pt>
                <c:pt idx="51">
                  <c:v>-0.31057555229502914</c:v>
                </c:pt>
                <c:pt idx="52">
                  <c:v>0.2453926614643866</c:v>
                </c:pt>
                <c:pt idx="53">
                  <c:v>9.7077965362194152E-2</c:v>
                </c:pt>
                <c:pt idx="54">
                  <c:v>0.21946288706487979</c:v>
                </c:pt>
                <c:pt idx="55">
                  <c:v>7.932999356808336E-2</c:v>
                </c:pt>
                <c:pt idx="56">
                  <c:v>0.18222487074464505</c:v>
                </c:pt>
                <c:pt idx="57">
                  <c:v>-4.7204572077668532E-2</c:v>
                </c:pt>
                <c:pt idx="58">
                  <c:v>0.11640314143927993</c:v>
                </c:pt>
                <c:pt idx="59">
                  <c:v>-4.0913580906104877E-3</c:v>
                </c:pt>
                <c:pt idx="60">
                  <c:v>-0.19739972522869695</c:v>
                </c:pt>
                <c:pt idx="61">
                  <c:v>-5.468436873747496E-2</c:v>
                </c:pt>
                <c:pt idx="62">
                  <c:v>-0.11043096518889496</c:v>
                </c:pt>
                <c:pt idx="63">
                  <c:v>5.7144843062685628E-2</c:v>
                </c:pt>
                <c:pt idx="64">
                  <c:v>5.2167868951006877E-2</c:v>
                </c:pt>
                <c:pt idx="65">
                  <c:v>3.0325483404452878E-2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0B-4297-9DFE-B9BBA11F2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042831"/>
        <c:axId val="981374751"/>
      </c:scatterChart>
      <c:valAx>
        <c:axId val="712042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m2eur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74751"/>
        <c:crosses val="autoZero"/>
        <c:crossBetween val="midCat"/>
      </c:valAx>
      <c:valAx>
        <c:axId val="981374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0428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m2vnd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'RAW10'!$J$2:$J$67</c:f>
              <c:numCache>
                <c:formatCode>General</c:formatCode>
                <c:ptCount val="66"/>
                <c:pt idx="0">
                  <c:v>0.19022979759549538</c:v>
                </c:pt>
                <c:pt idx="1">
                  <c:v>0.20866896816263916</c:v>
                </c:pt>
                <c:pt idx="2">
                  <c:v>-2.9408653337564806E-2</c:v>
                </c:pt>
                <c:pt idx="3">
                  <c:v>0.23662125340599449</c:v>
                </c:pt>
                <c:pt idx="4">
                  <c:v>9.3601269169751505E-2</c:v>
                </c:pt>
                <c:pt idx="5">
                  <c:v>-0.4534977433913604</c:v>
                </c:pt>
                <c:pt idx="6">
                  <c:v>-0.38534139507447279</c:v>
                </c:pt>
                <c:pt idx="7">
                  <c:v>0.22648752399232241</c:v>
                </c:pt>
                <c:pt idx="8">
                  <c:v>0.35856807511737099</c:v>
                </c:pt>
                <c:pt idx="9">
                  <c:v>0.10871130309575229</c:v>
                </c:pt>
                <c:pt idx="10">
                  <c:v>-5.3376623376623369E-2</c:v>
                </c:pt>
                <c:pt idx="11">
                  <c:v>0.18191795856770482</c:v>
                </c:pt>
                <c:pt idx="12">
                  <c:v>-8.3575159605339552E-2</c:v>
                </c:pt>
                <c:pt idx="13">
                  <c:v>3.1412286257124812E-2</c:v>
                </c:pt>
                <c:pt idx="14">
                  <c:v>0.13213803266609345</c:v>
                </c:pt>
                <c:pt idx="15">
                  <c:v>0.23581733376721997</c:v>
                </c:pt>
                <c:pt idx="16">
                  <c:v>-0.160010532783288</c:v>
                </c:pt>
                <c:pt idx="17">
                  <c:v>-2.6227795193312486E-2</c:v>
                </c:pt>
                <c:pt idx="18">
                  <c:v>5.6765747397789529E-2</c:v>
                </c:pt>
                <c:pt idx="19">
                  <c:v>6.4886271324126735E-2</c:v>
                </c:pt>
                <c:pt idx="20">
                  <c:v>-0.16029369695813867</c:v>
                </c:pt>
                <c:pt idx="21">
                  <c:v>-2.0667726550079573E-2</c:v>
                </c:pt>
                <c:pt idx="22">
                  <c:v>0.13044990723562153</c:v>
                </c:pt>
                <c:pt idx="23">
                  <c:v>-4.1337573084418926E-2</c:v>
                </c:pt>
                <c:pt idx="24">
                  <c:v>0.12379627648191749</c:v>
                </c:pt>
                <c:pt idx="25">
                  <c:v>-8.2357421689041282E-2</c:v>
                </c:pt>
                <c:pt idx="26">
                  <c:v>1.1516912222452786E-2</c:v>
                </c:pt>
                <c:pt idx="27">
                  <c:v>2.3079290183608575E-2</c:v>
                </c:pt>
                <c:pt idx="28">
                  <c:v>-1.5740926408662453E-2</c:v>
                </c:pt>
                <c:pt idx="29">
                  <c:v>-0.17958643170011201</c:v>
                </c:pt>
                <c:pt idx="30">
                  <c:v>-0.40104296001986595</c:v>
                </c:pt>
                <c:pt idx="31">
                  <c:v>0.2361111111111111</c:v>
                </c:pt>
                <c:pt idx="32">
                  <c:v>-0.20979372798926724</c:v>
                </c:pt>
                <c:pt idx="33">
                  <c:v>-1.1247877758913286E-2</c:v>
                </c:pt>
                <c:pt idx="34">
                  <c:v>-0.27838591972526305</c:v>
                </c:pt>
                <c:pt idx="35">
                  <c:v>0.36585365853658552</c:v>
                </c:pt>
                <c:pt idx="36">
                  <c:v>-9.4076655052264813E-2</c:v>
                </c:pt>
                <c:pt idx="37">
                  <c:v>0.12644230769230763</c:v>
                </c:pt>
                <c:pt idx="38">
                  <c:v>0.12697396500213406</c:v>
                </c:pt>
                <c:pt idx="39">
                  <c:v>-6.5896610490437491E-2</c:v>
                </c:pt>
                <c:pt idx="40">
                  <c:v>1.7028177579566258E-2</c:v>
                </c:pt>
                <c:pt idx="41">
                  <c:v>8.3914690053817034E-2</c:v>
                </c:pt>
                <c:pt idx="42">
                  <c:v>0.19032732622287607</c:v>
                </c:pt>
                <c:pt idx="43">
                  <c:v>5.9323343117565104E-2</c:v>
                </c:pt>
                <c:pt idx="44">
                  <c:v>2.7708910602305958E-3</c:v>
                </c:pt>
                <c:pt idx="45">
                  <c:v>-5.0174520069808062E-2</c:v>
                </c:pt>
                <c:pt idx="46">
                  <c:v>-0.17638952687184203</c:v>
                </c:pt>
                <c:pt idx="47">
                  <c:v>0.18813905930470343</c:v>
                </c:pt>
                <c:pt idx="48">
                  <c:v>-8.3398529181661685E-2</c:v>
                </c:pt>
                <c:pt idx="49">
                  <c:v>-7.5110959371799221E-2</c:v>
                </c:pt>
                <c:pt idx="50">
                  <c:v>-4.8357327427094823E-2</c:v>
                </c:pt>
                <c:pt idx="51">
                  <c:v>-0.63460046547711402</c:v>
                </c:pt>
                <c:pt idx="52">
                  <c:v>1.1374734607218686</c:v>
                </c:pt>
                <c:pt idx="53">
                  <c:v>-0.11124906878569664</c:v>
                </c:pt>
                <c:pt idx="54">
                  <c:v>0.45850796311818953</c:v>
                </c:pt>
                <c:pt idx="55">
                  <c:v>0.21800766283524894</c:v>
                </c:pt>
                <c:pt idx="56">
                  <c:v>0.16310160427807494</c:v>
                </c:pt>
                <c:pt idx="57">
                  <c:v>0.13008789722785652</c:v>
                </c:pt>
                <c:pt idx="58">
                  <c:v>5.4804355630010924E-2</c:v>
                </c:pt>
                <c:pt idx="59">
                  <c:v>0.18763471355643779</c:v>
                </c:pt>
                <c:pt idx="60">
                  <c:v>-5.7980704938389464E-2</c:v>
                </c:pt>
                <c:pt idx="61">
                  <c:v>-0.12259176637598868</c:v>
                </c:pt>
                <c:pt idx="62">
                  <c:v>-7.4193921183404621E-2</c:v>
                </c:pt>
                <c:pt idx="63">
                  <c:v>-4.1567844214205445E-2</c:v>
                </c:pt>
                <c:pt idx="64">
                  <c:v>6.5381609794217185E-2</c:v>
                </c:pt>
                <c:pt idx="65">
                  <c:v>0.10990220048899767</c:v>
                </c:pt>
              </c:numCache>
            </c:numRef>
          </c:xVal>
          <c:yVal>
            <c:numRef>
              <c:f>'RAW10'!$D$109:$D$174</c:f>
              <c:numCache>
                <c:formatCode>General</c:formatCode>
                <c:ptCount val="66"/>
                <c:pt idx="0">
                  <c:v>3.6076399416886992E-2</c:v>
                </c:pt>
                <c:pt idx="1">
                  <c:v>-8.5894733856591299E-3</c:v>
                </c:pt>
                <c:pt idx="2">
                  <c:v>4.9647241543609111E-2</c:v>
                </c:pt>
                <c:pt idx="3">
                  <c:v>3.0802072557276211E-3</c:v>
                </c:pt>
                <c:pt idx="4">
                  <c:v>-7.5823361010653983E-2</c:v>
                </c:pt>
                <c:pt idx="5">
                  <c:v>5.1973450025004808E-2</c:v>
                </c:pt>
                <c:pt idx="6">
                  <c:v>-3.3413708252436537E-2</c:v>
                </c:pt>
                <c:pt idx="7">
                  <c:v>2.5722399987012694E-2</c:v>
                </c:pt>
                <c:pt idx="8">
                  <c:v>2.7197923695956812E-2</c:v>
                </c:pt>
                <c:pt idx="9">
                  <c:v>-2.150399705601546E-2</c:v>
                </c:pt>
                <c:pt idx="10">
                  <c:v>-2.033606553565746E-2</c:v>
                </c:pt>
                <c:pt idx="11">
                  <c:v>-0.10597397230482913</c:v>
                </c:pt>
                <c:pt idx="12">
                  <c:v>8.8433442101340062E-2</c:v>
                </c:pt>
                <c:pt idx="13">
                  <c:v>-3.0574348111185992E-2</c:v>
                </c:pt>
                <c:pt idx="14">
                  <c:v>0.11227066782626556</c:v>
                </c:pt>
                <c:pt idx="15">
                  <c:v>3.7004080505024441E-2</c:v>
                </c:pt>
                <c:pt idx="16">
                  <c:v>-3.0713316526256862E-2</c:v>
                </c:pt>
                <c:pt idx="17">
                  <c:v>-2.6131687757416124E-2</c:v>
                </c:pt>
                <c:pt idx="18">
                  <c:v>-1.6711454487678939E-2</c:v>
                </c:pt>
                <c:pt idx="19">
                  <c:v>-1.8102830861839638E-2</c:v>
                </c:pt>
                <c:pt idx="20">
                  <c:v>2.7472515679124655E-2</c:v>
                </c:pt>
                <c:pt idx="21">
                  <c:v>1.6510631025861394E-2</c:v>
                </c:pt>
                <c:pt idx="22">
                  <c:v>-4.0642682841520242E-4</c:v>
                </c:pt>
                <c:pt idx="23">
                  <c:v>2.5757843640319182E-2</c:v>
                </c:pt>
                <c:pt idx="24">
                  <c:v>2.8426819156322464E-2</c:v>
                </c:pt>
                <c:pt idx="25">
                  <c:v>-2.6252115189665404E-2</c:v>
                </c:pt>
                <c:pt idx="26">
                  <c:v>1.0623529721529579E-2</c:v>
                </c:pt>
                <c:pt idx="27">
                  <c:v>-7.6226153798436879E-3</c:v>
                </c:pt>
                <c:pt idx="28">
                  <c:v>-7.9407794309583807E-2</c:v>
                </c:pt>
                <c:pt idx="29">
                  <c:v>-4.5838309699609107E-2</c:v>
                </c:pt>
                <c:pt idx="30">
                  <c:v>-0.11772928764830469</c:v>
                </c:pt>
                <c:pt idx="31">
                  <c:v>6.9869314792770226E-3</c:v>
                </c:pt>
                <c:pt idx="32">
                  <c:v>4.6598993361845059E-2</c:v>
                </c:pt>
                <c:pt idx="33">
                  <c:v>-2.4858075932924249E-2</c:v>
                </c:pt>
                <c:pt idx="34">
                  <c:v>4.10141092996942E-2</c:v>
                </c:pt>
                <c:pt idx="35">
                  <c:v>-1.4046173517215446E-2</c:v>
                </c:pt>
                <c:pt idx="36">
                  <c:v>1.6151260920977354E-2</c:v>
                </c:pt>
                <c:pt idx="37">
                  <c:v>-5.8672439841315552E-2</c:v>
                </c:pt>
                <c:pt idx="38">
                  <c:v>1.6325279456515199E-2</c:v>
                </c:pt>
                <c:pt idx="39">
                  <c:v>7.243137662457784E-2</c:v>
                </c:pt>
                <c:pt idx="40">
                  <c:v>3.8685517729184424E-2</c:v>
                </c:pt>
                <c:pt idx="41">
                  <c:v>3.2179513703790887E-2</c:v>
                </c:pt>
                <c:pt idx="42">
                  <c:v>4.5387598981718055E-2</c:v>
                </c:pt>
                <c:pt idx="43">
                  <c:v>-5.3052486708867828E-2</c:v>
                </c:pt>
                <c:pt idx="44">
                  <c:v>2.4963921781162721E-2</c:v>
                </c:pt>
                <c:pt idx="45">
                  <c:v>-2.5396912312649171E-3</c:v>
                </c:pt>
                <c:pt idx="46">
                  <c:v>-2.202375185022799E-2</c:v>
                </c:pt>
                <c:pt idx="47">
                  <c:v>1.5967169728160497E-2</c:v>
                </c:pt>
                <c:pt idx="48">
                  <c:v>-2.7718916571963226E-2</c:v>
                </c:pt>
                <c:pt idx="49">
                  <c:v>1.0625360785549487E-2</c:v>
                </c:pt>
                <c:pt idx="50">
                  <c:v>4.1152762840108978E-2</c:v>
                </c:pt>
                <c:pt idx="51">
                  <c:v>1.3314865234957739E-2</c:v>
                </c:pt>
                <c:pt idx="52">
                  <c:v>4.2582130505574828E-2</c:v>
                </c:pt>
                <c:pt idx="53">
                  <c:v>4.1678845150827502E-2</c:v>
                </c:pt>
                <c:pt idx="54">
                  <c:v>-3.5993322088889175E-2</c:v>
                </c:pt>
                <c:pt idx="55">
                  <c:v>2.0123209834940793E-2</c:v>
                </c:pt>
                <c:pt idx="56">
                  <c:v>-4.0361734661243938E-2</c:v>
                </c:pt>
                <c:pt idx="57">
                  <c:v>5.8435198794424582E-4</c:v>
                </c:pt>
                <c:pt idx="58">
                  <c:v>-9.7555240440426946E-3</c:v>
                </c:pt>
                <c:pt idx="59">
                  <c:v>-3.5009250273292991E-2</c:v>
                </c:pt>
                <c:pt idx="60">
                  <c:v>-1.2863626705643619E-2</c:v>
                </c:pt>
                <c:pt idx="61">
                  <c:v>2.8810571976779477E-2</c:v>
                </c:pt>
                <c:pt idx="62">
                  <c:v>-1.7381578795729519E-2</c:v>
                </c:pt>
                <c:pt idx="63">
                  <c:v>-7.5071725051882414E-3</c:v>
                </c:pt>
                <c:pt idx="64">
                  <c:v>-6.7423391570270039E-2</c:v>
                </c:pt>
                <c:pt idx="65">
                  <c:v>-6.7265824591048504E-2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CA-42D3-B432-7EF80592F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043311"/>
        <c:axId val="981364335"/>
      </c:scatterChart>
      <c:valAx>
        <c:axId val="712043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m2vnd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364335"/>
        <c:crosses val="autoZero"/>
        <c:crossBetween val="midCat"/>
      </c:valAx>
      <c:valAx>
        <c:axId val="9813643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043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473075</xdr:colOff>
      <xdr:row>137</xdr:row>
      <xdr:rowOff>120650</xdr:rowOff>
    </xdr:from>
    <xdr:to>
      <xdr:col>4</xdr:col>
      <xdr:colOff>1000125</xdr:colOff>
      <xdr:row>152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DCB7E3-F092-00E1-8327-92C2FA5C7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566737</xdr:colOff>
      <xdr:row>71</xdr:row>
      <xdr:rowOff>71437</xdr:rowOff>
    </xdr:from>
    <xdr:to>
      <xdr:col>11</xdr:col>
      <xdr:colOff>576262</xdr:colOff>
      <xdr:row>85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A9E71-5C54-45E2-BCE2-3BC548EC5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36</xdr:row>
      <xdr:rowOff>42862</xdr:rowOff>
    </xdr:from>
    <xdr:to>
      <xdr:col>13</xdr:col>
      <xdr:colOff>495300</xdr:colOff>
      <xdr:row>50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4AEFE-DA5A-447B-BC79-CFF65CD83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DB52C-DD23-761D-40E2-C469E915A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960D98-34C6-4EB2-38BD-5FEB1D09C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D76B86-ACBF-9EE9-69F5-D9DB5D38E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238125</xdr:colOff>
      <xdr:row>0</xdr:row>
      <xdr:rowOff>180975</xdr:rowOff>
    </xdr:from>
    <xdr:to>
      <xdr:col>36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853A2-E69E-5808-6B52-8924AC173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238125</xdr:colOff>
      <xdr:row>2</xdr:row>
      <xdr:rowOff>180975</xdr:rowOff>
    </xdr:from>
    <xdr:to>
      <xdr:col>37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F80EA-2F0B-29F4-46A1-2FB830CBA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238125</xdr:colOff>
      <xdr:row>4</xdr:row>
      <xdr:rowOff>180975</xdr:rowOff>
    </xdr:from>
    <xdr:to>
      <xdr:col>38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37752E-80F8-5D72-A4BE-853D73428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238125</xdr:colOff>
      <xdr:row>6</xdr:row>
      <xdr:rowOff>180975</xdr:rowOff>
    </xdr:from>
    <xdr:to>
      <xdr:col>39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0C9329-79C4-EDBE-EA5C-77E6DBF5B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238125</xdr:colOff>
      <xdr:row>8</xdr:row>
      <xdr:rowOff>180975</xdr:rowOff>
    </xdr:from>
    <xdr:to>
      <xdr:col>40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2F353-D376-A777-D015-25E3899C4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238125</xdr:colOff>
      <xdr:row>10</xdr:row>
      <xdr:rowOff>180975</xdr:rowOff>
    </xdr:from>
    <xdr:to>
      <xdr:col>41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9D44C0-55F9-F223-47E3-51F342FB9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238125</xdr:colOff>
      <xdr:row>12</xdr:row>
      <xdr:rowOff>180975</xdr:rowOff>
    </xdr:from>
    <xdr:to>
      <xdr:col>42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BB11CB-CE39-B239-FCF5-D14E21EEE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238125</xdr:colOff>
      <xdr:row>14</xdr:row>
      <xdr:rowOff>180975</xdr:rowOff>
    </xdr:from>
    <xdr:to>
      <xdr:col>43</xdr:col>
      <xdr:colOff>238125</xdr:colOff>
      <xdr:row>24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5E8C0E-7276-237B-98D5-9B494BEFA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238125</xdr:colOff>
      <xdr:row>16</xdr:row>
      <xdr:rowOff>180975</xdr:rowOff>
    </xdr:from>
    <xdr:to>
      <xdr:col>44</xdr:col>
      <xdr:colOff>238125</xdr:colOff>
      <xdr:row>26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AE1652-A5F1-D928-EC51-22E24C55A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238125</xdr:colOff>
      <xdr:row>18</xdr:row>
      <xdr:rowOff>180975</xdr:rowOff>
    </xdr:from>
    <xdr:to>
      <xdr:col>45</xdr:col>
      <xdr:colOff>238125</xdr:colOff>
      <xdr:row>28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8B86555-1830-72BA-3D14-7EA756F29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238125</xdr:colOff>
      <xdr:row>20</xdr:row>
      <xdr:rowOff>180975</xdr:rowOff>
    </xdr:from>
    <xdr:to>
      <xdr:col>46</xdr:col>
      <xdr:colOff>238125</xdr:colOff>
      <xdr:row>30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82A2048-7BF0-47AE-2CB8-377A6BC87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41</xdr:col>
      <xdr:colOff>238125</xdr:colOff>
      <xdr:row>22</xdr:row>
      <xdr:rowOff>180975</xdr:rowOff>
    </xdr:from>
    <xdr:to>
      <xdr:col>47</xdr:col>
      <xdr:colOff>238125</xdr:colOff>
      <xdr:row>32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F4C6320-5183-2BC6-EFA7-9E0851301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538370</xdr:colOff>
      <xdr:row>55</xdr:row>
      <xdr:rowOff>174184</xdr:rowOff>
    </xdr:from>
    <xdr:to>
      <xdr:col>11</xdr:col>
      <xdr:colOff>68718</xdr:colOff>
      <xdr:row>74</xdr:row>
      <xdr:rowOff>10430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DDE72-0ACB-461A-B3AA-76D752B99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21354</xdr:colOff>
      <xdr:row>20</xdr:row>
      <xdr:rowOff>179778</xdr:rowOff>
    </xdr:from>
    <xdr:to>
      <xdr:col>15</xdr:col>
      <xdr:colOff>123039</xdr:colOff>
      <xdr:row>35</xdr:row>
      <xdr:rowOff>65478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DFA271-57BE-47D9-BA2F-3B17A3BE8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29307</xdr:colOff>
      <xdr:row>2</xdr:row>
      <xdr:rowOff>130418</xdr:rowOff>
    </xdr:from>
    <xdr:to>
      <xdr:col>13</xdr:col>
      <xdr:colOff>520211</xdr:colOff>
      <xdr:row>17</xdr:row>
      <xdr:rowOff>16118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0AD876-771D-4229-9DA1-98BABEFBF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329712</xdr:colOff>
      <xdr:row>41</xdr:row>
      <xdr:rowOff>174382</xdr:rowOff>
    </xdr:from>
    <xdr:to>
      <xdr:col>15</xdr:col>
      <xdr:colOff>87923</xdr:colOff>
      <xdr:row>56</xdr:row>
      <xdr:rowOff>60082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F572E1-28B9-4701-B5DF-8D1AD5A3A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608133</xdr:colOff>
      <xdr:row>55</xdr:row>
      <xdr:rowOff>174381</xdr:rowOff>
    </xdr:from>
    <xdr:to>
      <xdr:col>14</xdr:col>
      <xdr:colOff>490902</xdr:colOff>
      <xdr:row>70</xdr:row>
      <xdr:rowOff>60081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570352-9CDB-690E-6889-4B3C1652D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466935</xdr:colOff>
      <xdr:row>41</xdr:row>
      <xdr:rowOff>159517</xdr:rowOff>
    </xdr:from>
    <xdr:to>
      <xdr:col>11</xdr:col>
      <xdr:colOff>313069</xdr:colOff>
      <xdr:row>56</xdr:row>
      <xdr:rowOff>45217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BE3E56-DCF7-47F3-8401-8DC7D1229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74543</xdr:colOff>
      <xdr:row>88</xdr:row>
      <xdr:rowOff>135835</xdr:rowOff>
    </xdr:from>
    <xdr:to>
      <xdr:col>13</xdr:col>
      <xdr:colOff>546652</xdr:colOff>
      <xdr:row>103</xdr:row>
      <xdr:rowOff>21535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E1AF06-F1A5-469D-B34B-39F4B0C48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103532</xdr:colOff>
      <xdr:row>97</xdr:row>
      <xdr:rowOff>119269</xdr:rowOff>
    </xdr:from>
    <xdr:to>
      <xdr:col>14</xdr:col>
      <xdr:colOff>575641</xdr:colOff>
      <xdr:row>112</xdr:row>
      <xdr:rowOff>4969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094853-F1F8-4A45-8E2E-5C34A4AE2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44</xdr:row>
      <xdr:rowOff>180975</xdr:rowOff>
    </xdr:from>
    <xdr:to>
      <xdr:col>13</xdr:col>
      <xdr:colOff>238125</xdr:colOff>
      <xdr:row>55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70D13-8C49-1397-C694-A1A5FEBD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47</xdr:row>
      <xdr:rowOff>0</xdr:rowOff>
    </xdr:from>
    <xdr:to>
      <xdr:col>14</xdr:col>
      <xdr:colOff>238125</xdr:colOff>
      <xdr:row>57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4E80F8-E697-C3DD-CA77-DDAC2003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49</xdr:row>
      <xdr:rowOff>0</xdr:rowOff>
    </xdr:from>
    <xdr:to>
      <xdr:col>15</xdr:col>
      <xdr:colOff>238125</xdr:colOff>
      <xdr:row>59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D757C8-0398-396C-5985-300C7B940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238125</xdr:colOff>
      <xdr:row>51</xdr:row>
      <xdr:rowOff>0</xdr:rowOff>
    </xdr:from>
    <xdr:to>
      <xdr:col>16</xdr:col>
      <xdr:colOff>238125</xdr:colOff>
      <xdr:row>61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007212-1827-7A6C-1A48-F613896A8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238125</xdr:colOff>
      <xdr:row>53</xdr:row>
      <xdr:rowOff>9525</xdr:rowOff>
    </xdr:from>
    <xdr:to>
      <xdr:col>17</xdr:col>
      <xdr:colOff>238125</xdr:colOff>
      <xdr:row>63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2DC18B-8674-81A8-719A-A6C9F9E3B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238125</xdr:colOff>
      <xdr:row>55</xdr:row>
      <xdr:rowOff>19050</xdr:rowOff>
    </xdr:from>
    <xdr:to>
      <xdr:col>18</xdr:col>
      <xdr:colOff>238125</xdr:colOff>
      <xdr:row>65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1DFE59-19A1-5018-BCA7-336ACD10F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238125</xdr:colOff>
      <xdr:row>57</xdr:row>
      <xdr:rowOff>19050</xdr:rowOff>
    </xdr:from>
    <xdr:to>
      <xdr:col>19</xdr:col>
      <xdr:colOff>238125</xdr:colOff>
      <xdr:row>67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DFFE41-0AFB-7A20-D31D-9ECEFB303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238125</xdr:colOff>
      <xdr:row>59</xdr:row>
      <xdr:rowOff>28575</xdr:rowOff>
    </xdr:from>
    <xdr:to>
      <xdr:col>20</xdr:col>
      <xdr:colOff>238125</xdr:colOff>
      <xdr:row>69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8875BE-CA60-928E-449C-0174627E3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238125</xdr:colOff>
      <xdr:row>61</xdr:row>
      <xdr:rowOff>38100</xdr:rowOff>
    </xdr:from>
    <xdr:to>
      <xdr:col>21</xdr:col>
      <xdr:colOff>238125</xdr:colOff>
      <xdr:row>71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F4B5AB-21ED-B556-0306-B3634FAE6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238125</xdr:colOff>
      <xdr:row>63</xdr:row>
      <xdr:rowOff>38100</xdr:rowOff>
    </xdr:from>
    <xdr:to>
      <xdr:col>22</xdr:col>
      <xdr:colOff>238125</xdr:colOff>
      <xdr:row>73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C8A9A1-2EAA-46CA-18D9-C5DCBDC77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D329-97D2-4B5E-B3EA-ED91060FC3BB}">
  <sheetPr>
    <tabColor theme="4"/>
  </sheetPr>
  <dimension ref="A1:Y154"/>
  <sheetViews>
    <sheetView topLeftCell="C78" zoomScaleNormal="100" workbookViewId="0">
      <selection activeCell="G87" sqref="G87"/>
    </sheetView>
  </sheetViews>
  <sheetFormatPr defaultColWidth="9.1796875" defaultRowHeight="14"/>
  <cols>
    <col min="1" max="1" width="8.1796875" style="2" bestFit="1" customWidth="1"/>
    <col min="2" max="2" width="18.1796875" style="2" customWidth="1"/>
    <col min="3" max="3" width="19.81640625" style="2" customWidth="1"/>
    <col min="4" max="4" width="25.453125" style="2" customWidth="1"/>
    <col min="5" max="5" width="22.453125" style="2" customWidth="1"/>
    <col min="6" max="6" width="19.7265625" style="2" customWidth="1"/>
    <col min="7" max="7" width="22.81640625" style="2" customWidth="1"/>
    <col min="8" max="8" width="19" style="65" customWidth="1"/>
    <col min="9" max="9" width="24.81640625" style="2" customWidth="1"/>
    <col min="10" max="10" width="21.1796875" style="2" bestFit="1" customWidth="1"/>
    <col min="11" max="11" width="16.7265625" style="2" customWidth="1"/>
    <col min="12" max="14" width="9.1796875" style="50"/>
    <col min="15" max="15" width="17" style="50" customWidth="1"/>
    <col min="16" max="16" width="26.81640625" style="50" customWidth="1"/>
    <col min="17" max="17" width="15.81640625" style="50" customWidth="1"/>
    <col min="18" max="18" width="12.7265625" style="50" bestFit="1" customWidth="1"/>
    <col min="19" max="19" width="13.81640625" style="50" customWidth="1"/>
    <col min="20" max="16384" width="9.1796875" style="50"/>
  </cols>
  <sheetData>
    <row r="1" spans="1:25" ht="62.25" customHeight="1">
      <c r="A1" s="8" t="s">
        <v>157</v>
      </c>
      <c r="B1" s="10" t="s">
        <v>158</v>
      </c>
      <c r="C1" s="8" t="s">
        <v>159</v>
      </c>
      <c r="D1" s="8" t="s">
        <v>160</v>
      </c>
      <c r="E1" s="141" t="s">
        <v>161</v>
      </c>
      <c r="F1" s="141" t="s">
        <v>162</v>
      </c>
      <c r="G1" s="141" t="s">
        <v>163</v>
      </c>
      <c r="H1" s="141" t="s">
        <v>164</v>
      </c>
      <c r="I1" s="141" t="s">
        <v>165</v>
      </c>
      <c r="J1" s="141" t="s">
        <v>166</v>
      </c>
      <c r="K1" s="141" t="s">
        <v>167</v>
      </c>
      <c r="Q1" s="140" t="s">
        <v>0</v>
      </c>
      <c r="R1" s="140"/>
      <c r="S1" s="121"/>
      <c r="T1" s="122"/>
      <c r="U1" s="122"/>
      <c r="V1" s="122"/>
      <c r="W1" s="123"/>
      <c r="X1" s="123"/>
      <c r="Y1" s="123"/>
    </row>
    <row r="2" spans="1:25" ht="37.5" customHeight="1">
      <c r="A2" s="8" t="s">
        <v>149</v>
      </c>
      <c r="B2" s="10" t="s">
        <v>34</v>
      </c>
      <c r="C2" s="8" t="s">
        <v>168</v>
      </c>
      <c r="D2" s="8" t="s">
        <v>169</v>
      </c>
      <c r="E2" s="141"/>
      <c r="F2" s="141"/>
      <c r="G2" s="141"/>
      <c r="H2" s="141"/>
      <c r="I2" s="141"/>
      <c r="J2" s="141"/>
      <c r="K2" s="141"/>
      <c r="Q2" s="140"/>
      <c r="R2" s="140"/>
      <c r="S2" s="121"/>
      <c r="T2" s="122"/>
      <c r="U2" s="122"/>
      <c r="V2" s="122"/>
      <c r="W2" s="123"/>
      <c r="X2" s="123"/>
      <c r="Y2" s="123"/>
    </row>
    <row r="3" spans="1:25" ht="14.5">
      <c r="A3" s="9" t="s">
        <v>58</v>
      </c>
      <c r="B3" s="11">
        <v>21392.799999999999</v>
      </c>
      <c r="C3" s="51">
        <v>3.8203242424242441</v>
      </c>
      <c r="D3" s="58">
        <v>6.5</v>
      </c>
      <c r="E3" s="59"/>
      <c r="F3" s="59"/>
      <c r="G3" s="59"/>
      <c r="H3" s="9"/>
      <c r="I3" s="59"/>
      <c r="J3" s="59"/>
      <c r="K3" s="59"/>
      <c r="Q3" s="119" t="s">
        <v>1</v>
      </c>
      <c r="R3" s="119"/>
      <c r="S3" s="7"/>
      <c r="T3" s="23"/>
      <c r="U3" s="23"/>
      <c r="V3" s="23"/>
      <c r="W3"/>
      <c r="X3"/>
      <c r="Y3"/>
    </row>
    <row r="4" spans="1:25" ht="14.5">
      <c r="A4" s="9" t="s">
        <v>59</v>
      </c>
      <c r="B4" s="11">
        <v>21843.8</v>
      </c>
      <c r="C4" s="51">
        <v>4.0647962330067644</v>
      </c>
      <c r="D4" s="58">
        <v>6.7</v>
      </c>
      <c r="E4" s="59">
        <f>((1+D3%)/(1+C3%))-1</f>
        <v>2.5810704957139219E-2</v>
      </c>
      <c r="F4" s="59">
        <f>(B4-B3)/B3</f>
        <v>2.1081859317153437E-2</v>
      </c>
      <c r="G4" s="59">
        <v>3.7901033007148354E-3</v>
      </c>
      <c r="H4" s="22">
        <f>B3*(1+G4)</f>
        <v>21473.88092189153</v>
      </c>
      <c r="I4" s="60">
        <f>ABS((H4-B4)/B4)</f>
        <v>1.6934740205846465E-2</v>
      </c>
      <c r="J4" s="60">
        <f t="shared" ref="J4:J67" si="0">I4^2</f>
        <v>2.8678542583951275E-4</v>
      </c>
      <c r="K4" s="60">
        <f>(H4-B4)/B4</f>
        <v>-1.6934740205846465E-2</v>
      </c>
      <c r="Q4" s="117" t="s">
        <v>2</v>
      </c>
      <c r="R4" s="117">
        <v>0.18471915887313722</v>
      </c>
      <c r="S4" s="7"/>
      <c r="T4" s="23"/>
      <c r="U4" s="23"/>
      <c r="V4" s="23"/>
      <c r="W4"/>
      <c r="X4"/>
      <c r="Y4"/>
    </row>
    <row r="5" spans="1:25" ht="14.5">
      <c r="A5" s="9" t="s">
        <v>60</v>
      </c>
      <c r="B5" s="11">
        <v>22949.4</v>
      </c>
      <c r="C5" s="51">
        <v>4.5004968379446639</v>
      </c>
      <c r="D5" s="58">
        <v>6.85</v>
      </c>
      <c r="E5" s="59">
        <f t="shared" ref="E5:E68" si="1">((1+D4%)/(1+C4%))-1</f>
        <v>2.5322720673885302E-2</v>
      </c>
      <c r="F5" s="59">
        <f t="shared" ref="F5:F68" si="2">(B5-B4)/B4</f>
        <v>5.0613904174182246E-2</v>
      </c>
      <c r="G5" s="59">
        <v>3.3588697416723347E-3</v>
      </c>
      <c r="H5" s="22">
        <f t="shared" ref="H5:H68" si="3">B4*(1+G5)</f>
        <v>21917.170478863143</v>
      </c>
      <c r="I5" s="60">
        <f t="shared" ref="I5:I68" si="4">ABS((H5-B5)/B5)</f>
        <v>4.497849709085458E-2</v>
      </c>
      <c r="J5" s="60">
        <f t="shared" si="0"/>
        <v>2.0230652005520139E-3</v>
      </c>
      <c r="K5" s="60">
        <f t="shared" ref="K5:K68" si="5">(H5-B5)/B5</f>
        <v>-4.497849709085458E-2</v>
      </c>
      <c r="Q5" s="117" t="s">
        <v>3</v>
      </c>
      <c r="R5" s="117">
        <v>3.4121167654799313E-2</v>
      </c>
      <c r="S5" s="7"/>
      <c r="T5" s="23"/>
      <c r="U5" s="23"/>
      <c r="V5" s="23"/>
      <c r="W5"/>
      <c r="X5"/>
      <c r="Y5"/>
    </row>
    <row r="6" spans="1:25" ht="14.5">
      <c r="A6" s="9" t="s">
        <v>61</v>
      </c>
      <c r="B6" s="11">
        <v>23380</v>
      </c>
      <c r="C6" s="51">
        <v>4.724768393315304</v>
      </c>
      <c r="D6" s="58">
        <v>6.95</v>
      </c>
      <c r="E6" s="59">
        <f t="shared" si="1"/>
        <v>2.248317695272628E-2</v>
      </c>
      <c r="F6" s="59">
        <f t="shared" si="2"/>
        <v>1.8763017769527678E-2</v>
      </c>
      <c r="G6" s="59">
        <v>3.1201834077635242E-3</v>
      </c>
      <c r="H6" s="22">
        <f t="shared" si="3"/>
        <v>23021.006337098126</v>
      </c>
      <c r="I6" s="60">
        <f t="shared" si="4"/>
        <v>1.5354733229335924E-2</v>
      </c>
      <c r="J6" s="60">
        <f t="shared" si="0"/>
        <v>2.3576783254407281E-4</v>
      </c>
      <c r="K6" s="60">
        <f t="shared" si="5"/>
        <v>-1.5354733229335924E-2</v>
      </c>
      <c r="Q6" s="117" t="s">
        <v>4</v>
      </c>
      <c r="R6" s="117">
        <v>1.9029310899405551E-2</v>
      </c>
      <c r="S6" s="7"/>
      <c r="T6" s="23"/>
      <c r="U6" s="23"/>
      <c r="V6" s="23"/>
      <c r="W6"/>
      <c r="X6"/>
      <c r="Y6"/>
    </row>
    <row r="7" spans="1:25" ht="14.5">
      <c r="A7" s="9" t="s">
        <v>62</v>
      </c>
      <c r="B7" s="11">
        <v>25412.7</v>
      </c>
      <c r="C7" s="51">
        <v>4.4800030378977738</v>
      </c>
      <c r="D7" s="58">
        <v>7.5</v>
      </c>
      <c r="E7" s="59">
        <f t="shared" si="1"/>
        <v>2.1248379354990687E-2</v>
      </c>
      <c r="F7" s="59">
        <f t="shared" si="2"/>
        <v>8.694183062446538E-2</v>
      </c>
      <c r="G7" s="59">
        <v>2.0823114884801069E-3</v>
      </c>
      <c r="H7" s="22">
        <f t="shared" si="3"/>
        <v>23428.684442600665</v>
      </c>
      <c r="I7" s="60">
        <f t="shared" si="4"/>
        <v>7.8071812810104238E-2</v>
      </c>
      <c r="J7" s="60">
        <f t="shared" si="0"/>
        <v>6.0952079554559566E-3</v>
      </c>
      <c r="K7" s="60">
        <f t="shared" si="5"/>
        <v>-7.8071812810104238E-2</v>
      </c>
      <c r="Q7" s="117" t="s">
        <v>5</v>
      </c>
      <c r="R7" s="117">
        <v>4.7682716708185614E-2</v>
      </c>
      <c r="S7" s="7"/>
      <c r="T7" s="23"/>
      <c r="U7" s="23"/>
      <c r="V7" s="23"/>
      <c r="W7"/>
      <c r="X7"/>
      <c r="Y7"/>
    </row>
    <row r="8" spans="1:25" ht="14.5">
      <c r="A8" s="9" t="s">
        <v>63</v>
      </c>
      <c r="B8" s="11">
        <v>26534.6</v>
      </c>
      <c r="C8" s="51">
        <v>4.8604682539682535</v>
      </c>
      <c r="D8" s="58">
        <v>15</v>
      </c>
      <c r="E8" s="59">
        <f t="shared" si="1"/>
        <v>2.8905023681965014E-2</v>
      </c>
      <c r="F8" s="59">
        <f t="shared" si="2"/>
        <v>4.4147217729717733E-2</v>
      </c>
      <c r="G8" s="59">
        <v>-1.0852330239627048E-4</v>
      </c>
      <c r="H8" s="22">
        <f t="shared" si="3"/>
        <v>25409.942129873194</v>
      </c>
      <c r="I8" s="60">
        <f t="shared" si="4"/>
        <v>4.2384579761021633E-2</v>
      </c>
      <c r="J8" s="60">
        <f t="shared" si="0"/>
        <v>1.7964526015184046E-3</v>
      </c>
      <c r="K8" s="60">
        <f t="shared" si="5"/>
        <v>-4.2384579761021633E-2</v>
      </c>
      <c r="Q8" s="117" t="s">
        <v>6</v>
      </c>
      <c r="R8" s="117">
        <v>66</v>
      </c>
      <c r="S8" s="7"/>
      <c r="T8" s="23"/>
      <c r="U8" s="23"/>
      <c r="V8" s="23"/>
      <c r="W8"/>
      <c r="X8"/>
      <c r="Y8"/>
    </row>
    <row r="9" spans="1:25" ht="14.5">
      <c r="A9" s="9" t="s">
        <v>64</v>
      </c>
      <c r="B9" s="11">
        <v>23429.200000000001</v>
      </c>
      <c r="C9" s="51">
        <v>4.9817907647907669</v>
      </c>
      <c r="D9" s="58">
        <v>15</v>
      </c>
      <c r="E9" s="59">
        <f t="shared" si="1"/>
        <v>9.6695465077212495E-2</v>
      </c>
      <c r="F9" s="59">
        <f t="shared" si="2"/>
        <v>-0.11703210148259247</v>
      </c>
      <c r="G9" s="59">
        <v>-2.5479540962644815E-3</v>
      </c>
      <c r="H9" s="22">
        <f t="shared" si="3"/>
        <v>26466.991057237257</v>
      </c>
      <c r="I9" s="60">
        <f t="shared" si="4"/>
        <v>0.12965833478041319</v>
      </c>
      <c r="J9" s="60">
        <f t="shared" si="0"/>
        <v>1.6811283778029706E-2</v>
      </c>
      <c r="K9" s="60">
        <f t="shared" si="5"/>
        <v>0.12965833478041319</v>
      </c>
      <c r="Q9" s="23"/>
      <c r="R9" s="23"/>
      <c r="S9" s="7"/>
      <c r="T9" s="23"/>
      <c r="U9" s="23"/>
      <c r="V9" s="23"/>
      <c r="W9"/>
      <c r="X9"/>
      <c r="Y9"/>
    </row>
    <row r="10" spans="1:25" ht="14.5">
      <c r="A10" s="9" t="s">
        <v>65</v>
      </c>
      <c r="B10" s="11">
        <v>24441.200000000001</v>
      </c>
      <c r="C10" s="51">
        <v>4.2146686680469303</v>
      </c>
      <c r="D10" s="58">
        <v>9.5</v>
      </c>
      <c r="E10" s="59">
        <f t="shared" si="1"/>
        <v>9.5428065783853766E-2</v>
      </c>
      <c r="F10" s="59">
        <f t="shared" si="2"/>
        <v>4.3193963088795174E-2</v>
      </c>
      <c r="G10" s="59">
        <v>-3.1311898087635669E-3</v>
      </c>
      <c r="H10" s="22">
        <f t="shared" si="3"/>
        <v>23355.838727732516</v>
      </c>
      <c r="I10" s="60">
        <f t="shared" si="4"/>
        <v>4.4407036981305513E-2</v>
      </c>
      <c r="J10" s="60">
        <f t="shared" si="0"/>
        <v>1.9719849334590353E-3</v>
      </c>
      <c r="K10" s="60">
        <f t="shared" si="5"/>
        <v>-4.4407036981305513E-2</v>
      </c>
      <c r="Q10" s="117" t="s">
        <v>7</v>
      </c>
      <c r="R10" s="119" t="s">
        <v>8</v>
      </c>
      <c r="S10" s="120" t="s">
        <v>9</v>
      </c>
      <c r="T10" s="124"/>
      <c r="U10" s="124"/>
      <c r="V10" s="124"/>
      <c r="W10"/>
      <c r="X10"/>
      <c r="Y10"/>
    </row>
    <row r="11" spans="1:25" ht="14.5">
      <c r="A11" s="9" t="s">
        <v>66</v>
      </c>
      <c r="B11" s="11">
        <v>23564.7</v>
      </c>
      <c r="C11" s="51">
        <v>2.01167611832612</v>
      </c>
      <c r="D11" s="58">
        <v>8</v>
      </c>
      <c r="E11" s="59">
        <f t="shared" si="1"/>
        <v>5.0715809967101011E-2</v>
      </c>
      <c r="F11" s="59">
        <f t="shared" si="2"/>
        <v>-3.5861577991260656E-2</v>
      </c>
      <c r="G11" s="59">
        <v>-2.695707439841555E-3</v>
      </c>
      <c r="H11" s="22">
        <f t="shared" si="3"/>
        <v>24375.313675321344</v>
      </c>
      <c r="I11" s="60">
        <f t="shared" si="4"/>
        <v>3.4399490565181955E-2</v>
      </c>
      <c r="J11" s="60">
        <f t="shared" si="0"/>
        <v>1.1833249511440424E-3</v>
      </c>
      <c r="K11" s="60">
        <f t="shared" si="5"/>
        <v>3.4399490565181955E-2</v>
      </c>
      <c r="Q11" s="117" t="s">
        <v>13</v>
      </c>
      <c r="R11" s="117">
        <v>1</v>
      </c>
      <c r="S11" s="118">
        <v>5.1404743056719382E-3</v>
      </c>
      <c r="T11" s="23"/>
      <c r="U11" s="23"/>
      <c r="V11" s="23"/>
      <c r="W11"/>
      <c r="X11"/>
      <c r="Y11"/>
    </row>
    <row r="12" spans="1:25" ht="14.5">
      <c r="A12" s="9" t="s">
        <v>67</v>
      </c>
      <c r="B12" s="11">
        <v>24946.2</v>
      </c>
      <c r="C12" s="51">
        <v>1.3106363636363632</v>
      </c>
      <c r="D12" s="58">
        <v>7</v>
      </c>
      <c r="E12" s="59">
        <f t="shared" si="1"/>
        <v>5.8702337904220636E-2</v>
      </c>
      <c r="F12" s="59">
        <f t="shared" si="2"/>
        <v>5.8625825917580109E-2</v>
      </c>
      <c r="G12" s="59">
        <v>1.6606746391149754E-3</v>
      </c>
      <c r="H12" s="22">
        <f t="shared" si="3"/>
        <v>23603.833299668353</v>
      </c>
      <c r="I12" s="60">
        <f t="shared" si="4"/>
        <v>5.3810468140704705E-2</v>
      </c>
      <c r="J12" s="60">
        <f t="shared" si="0"/>
        <v>2.895566481521796E-3</v>
      </c>
      <c r="K12" s="60">
        <f t="shared" si="5"/>
        <v>-5.3810468140704705E-2</v>
      </c>
      <c r="Q12" s="117" t="s">
        <v>14</v>
      </c>
      <c r="R12" s="117">
        <v>64</v>
      </c>
      <c r="S12" s="118">
        <v>0.14551305425107733</v>
      </c>
      <c r="T12" s="23"/>
      <c r="U12" s="23"/>
      <c r="V12" s="23"/>
      <c r="W12"/>
      <c r="X12"/>
      <c r="Y12"/>
    </row>
    <row r="13" spans="1:25" ht="14.5">
      <c r="A13" s="9" t="s">
        <v>68</v>
      </c>
      <c r="B13" s="11">
        <v>26113.1</v>
      </c>
      <c r="C13" s="51">
        <v>0.86917454043541031</v>
      </c>
      <c r="D13" s="58">
        <v>7</v>
      </c>
      <c r="E13" s="59">
        <f t="shared" si="1"/>
        <v>5.6157614250321286E-2</v>
      </c>
      <c r="F13" s="59">
        <f t="shared" si="2"/>
        <v>4.6776663379592798E-2</v>
      </c>
      <c r="G13" s="59">
        <v>4.310294348769908E-3</v>
      </c>
      <c r="H13" s="22">
        <f t="shared" si="3"/>
        <v>25053.725464883282</v>
      </c>
      <c r="I13" s="60">
        <f t="shared" si="4"/>
        <v>4.0568700580042825E-2</v>
      </c>
      <c r="J13" s="60">
        <f t="shared" si="0"/>
        <v>1.6458194667531671E-3</v>
      </c>
      <c r="K13" s="60">
        <f t="shared" si="5"/>
        <v>-4.0568700580042825E-2</v>
      </c>
      <c r="Q13" s="117" t="s">
        <v>15</v>
      </c>
      <c r="R13" s="117">
        <v>65</v>
      </c>
      <c r="S13" s="118">
        <v>0.15065352855674927</v>
      </c>
      <c r="T13" s="23"/>
      <c r="U13" s="23"/>
      <c r="V13" s="23"/>
      <c r="W13"/>
      <c r="X13"/>
      <c r="Y13"/>
    </row>
    <row r="14" spans="1:25" ht="14.5">
      <c r="A14" s="9" t="s">
        <v>69</v>
      </c>
      <c r="B14" s="11">
        <v>26452.9</v>
      </c>
      <c r="C14" s="51">
        <v>0.72191197691197662</v>
      </c>
      <c r="D14" s="58">
        <v>8</v>
      </c>
      <c r="E14" s="59">
        <f t="shared" si="1"/>
        <v>6.0779970565803865E-2</v>
      </c>
      <c r="F14" s="59">
        <f t="shared" si="2"/>
        <v>1.3012625846797314E-2</v>
      </c>
      <c r="G14" s="59">
        <v>4.589119236825449E-3</v>
      </c>
      <c r="H14" s="22">
        <f t="shared" si="3"/>
        <v>26232.936129543144</v>
      </c>
      <c r="I14" s="60">
        <f t="shared" si="4"/>
        <v>8.3153026872991986E-3</v>
      </c>
      <c r="J14" s="60">
        <f t="shared" si="0"/>
        <v>6.9144258781405268E-5</v>
      </c>
      <c r="K14" s="60">
        <f t="shared" si="5"/>
        <v>-8.3153026872991986E-3</v>
      </c>
      <c r="T14" s="23"/>
      <c r="U14" s="23"/>
      <c r="V14" s="23"/>
      <c r="W14"/>
      <c r="X14"/>
      <c r="Y14"/>
    </row>
    <row r="15" spans="1:25" ht="14.5">
      <c r="A15" s="9" t="s">
        <v>70</v>
      </c>
      <c r="B15" s="11">
        <v>25793.5</v>
      </c>
      <c r="C15" s="51">
        <v>0.66213550724637671</v>
      </c>
      <c r="D15" s="58">
        <v>8</v>
      </c>
      <c r="E15" s="59">
        <f t="shared" si="1"/>
        <v>7.2259232179352928E-2</v>
      </c>
      <c r="F15" s="59">
        <f t="shared" si="2"/>
        <v>-2.4927323658275706E-2</v>
      </c>
      <c r="G15" s="59">
        <v>3.499935831341863E-3</v>
      </c>
      <c r="H15" s="22">
        <f t="shared" si="3"/>
        <v>26545.483452552904</v>
      </c>
      <c r="I15" s="60">
        <f t="shared" si="4"/>
        <v>2.9153990445379807E-2</v>
      </c>
      <c r="J15" s="60">
        <f t="shared" si="0"/>
        <v>8.4995515888929712E-4</v>
      </c>
      <c r="K15" s="60">
        <f t="shared" si="5"/>
        <v>2.9153990445379807E-2</v>
      </c>
      <c r="Q15" s="119"/>
      <c r="R15" s="119" t="s">
        <v>16</v>
      </c>
      <c r="S15" s="120" t="s">
        <v>5</v>
      </c>
      <c r="T15" s="119" t="s">
        <v>17</v>
      </c>
      <c r="U15" s="119" t="s">
        <v>18</v>
      </c>
      <c r="V15" s="119" t="s">
        <v>19</v>
      </c>
      <c r="W15" s="119" t="s">
        <v>20</v>
      </c>
      <c r="X15" s="119" t="s">
        <v>21</v>
      </c>
      <c r="Y15" s="119" t="s">
        <v>22</v>
      </c>
    </row>
    <row r="16" spans="1:25" ht="14.5">
      <c r="A16" s="9" t="s">
        <v>71</v>
      </c>
      <c r="B16" s="11">
        <v>23347.200000000001</v>
      </c>
      <c r="C16" s="51">
        <v>0.68627157287157292</v>
      </c>
      <c r="D16" s="58">
        <v>8</v>
      </c>
      <c r="E16" s="59">
        <f t="shared" si="1"/>
        <v>7.28959747950646E-2</v>
      </c>
      <c r="F16" s="59">
        <f t="shared" si="2"/>
        <v>-9.4841723690076929E-2</v>
      </c>
      <c r="G16" s="59">
        <v>2.6896216171458293E-3</v>
      </c>
      <c r="H16" s="22">
        <f t="shared" si="3"/>
        <v>25862.874755181852</v>
      </c>
      <c r="I16" s="60">
        <f t="shared" si="4"/>
        <v>0.10775059772400337</v>
      </c>
      <c r="J16" s="60">
        <f t="shared" si="0"/>
        <v>1.1610191309880001E-2</v>
      </c>
      <c r="K16" s="60">
        <f t="shared" si="5"/>
        <v>0.10775059772400337</v>
      </c>
      <c r="Q16" s="117" t="s">
        <v>23</v>
      </c>
      <c r="R16" s="117">
        <v>2.7171973802694916E-2</v>
      </c>
      <c r="S16" s="118">
        <v>1.6552895774839704E-2</v>
      </c>
      <c r="T16" s="117">
        <v>1.641523886352027</v>
      </c>
      <c r="U16" s="117">
        <v>0.10559427679526127</v>
      </c>
      <c r="V16" s="117">
        <v>-5.8962369515324457E-3</v>
      </c>
      <c r="W16" s="13">
        <v>6.0240184556922274E-2</v>
      </c>
      <c r="X16" s="13">
        <v>-5.8962369515324457E-3</v>
      </c>
      <c r="Y16" s="13">
        <v>6.0240184556922274E-2</v>
      </c>
    </row>
    <row r="17" spans="1:25" ht="14.5">
      <c r="A17" s="9" t="s">
        <v>72</v>
      </c>
      <c r="B17" s="11">
        <v>26550.3</v>
      </c>
      <c r="C17" s="51">
        <v>0.87493939393939402</v>
      </c>
      <c r="D17" s="58">
        <v>8</v>
      </c>
      <c r="E17" s="59">
        <f t="shared" si="1"/>
        <v>7.2638784939366152E-2</v>
      </c>
      <c r="F17" s="59">
        <f t="shared" si="2"/>
        <v>0.13719418174342099</v>
      </c>
      <c r="G17" s="59">
        <v>2.9336778663568478E-3</v>
      </c>
      <c r="H17" s="22">
        <f t="shared" si="3"/>
        <v>23415.693163881409</v>
      </c>
      <c r="I17" s="60">
        <f t="shared" si="4"/>
        <v>0.11806295356807983</v>
      </c>
      <c r="J17" s="60">
        <f t="shared" si="0"/>
        <v>1.3938861005218574E-2</v>
      </c>
      <c r="K17" s="60">
        <f t="shared" si="5"/>
        <v>-0.11806295356807983</v>
      </c>
      <c r="Q17" s="117" t="s">
        <v>24</v>
      </c>
      <c r="R17" s="117">
        <v>-0.36023123676169339</v>
      </c>
      <c r="S17" s="118">
        <v>0.23957459575356921</v>
      </c>
      <c r="T17" s="117">
        <v>-1.5036286949732927</v>
      </c>
      <c r="U17" s="117">
        <v>0.1375959464385369</v>
      </c>
      <c r="V17" s="117">
        <v>-0.83883651111977287</v>
      </c>
      <c r="W17" s="13">
        <v>0.11837403759638604</v>
      </c>
      <c r="X17" s="13">
        <v>-0.83883651111977287</v>
      </c>
      <c r="Y17" s="13">
        <v>0.11837403759638604</v>
      </c>
    </row>
    <row r="18" spans="1:25" ht="14.5">
      <c r="A18" s="9" t="s">
        <v>73</v>
      </c>
      <c r="B18" s="11">
        <v>26076.5</v>
      </c>
      <c r="C18" s="51">
        <v>1.0204692577953425</v>
      </c>
      <c r="D18" s="58">
        <v>9</v>
      </c>
      <c r="E18" s="59">
        <f t="shared" si="1"/>
        <v>7.063261350012473E-2</v>
      </c>
      <c r="F18" s="59">
        <f t="shared" si="2"/>
        <v>-1.7845372745317351E-2</v>
      </c>
      <c r="G18" s="59">
        <v>3.0064810035418388E-3</v>
      </c>
      <c r="H18" s="22">
        <f t="shared" si="3"/>
        <v>26630.122972588339</v>
      </c>
      <c r="I18" s="60">
        <f t="shared" si="4"/>
        <v>2.1230723931062012E-2</v>
      </c>
      <c r="J18" s="60">
        <f t="shared" si="0"/>
        <v>4.5074363863696924E-4</v>
      </c>
      <c r="K18" s="60">
        <f t="shared" si="5"/>
        <v>2.1230723931062012E-2</v>
      </c>
      <c r="T18" s="23"/>
      <c r="U18" s="23"/>
      <c r="V18" s="23"/>
      <c r="W18"/>
      <c r="X18"/>
      <c r="Y18"/>
    </row>
    <row r="19" spans="1:25" ht="14.5">
      <c r="A19" s="9" t="s">
        <v>74</v>
      </c>
      <c r="B19" s="11">
        <v>29574.400000000001</v>
      </c>
      <c r="C19" s="51">
        <v>1.09316994478951</v>
      </c>
      <c r="D19" s="58">
        <v>12</v>
      </c>
      <c r="E19" s="59">
        <f t="shared" si="1"/>
        <v>7.8989246445110073E-2</v>
      </c>
      <c r="F19" s="59">
        <f t="shared" si="2"/>
        <v>0.13413993442371488</v>
      </c>
      <c r="G19" s="59">
        <v>2.0880800665646257E-3</v>
      </c>
      <c r="H19" s="22">
        <f t="shared" si="3"/>
        <v>26130.94981985577</v>
      </c>
      <c r="I19" s="60">
        <f t="shared" si="4"/>
        <v>0.11643347557834584</v>
      </c>
      <c r="J19" s="60">
        <f t="shared" si="0"/>
        <v>1.3556754235253257E-2</v>
      </c>
      <c r="K19" s="60">
        <f t="shared" si="5"/>
        <v>-0.11643347557834584</v>
      </c>
      <c r="Q19" s="23"/>
      <c r="R19" s="23"/>
      <c r="S19" s="7"/>
      <c r="T19" s="23"/>
      <c r="U19" s="23"/>
      <c r="V19" s="23"/>
      <c r="W19"/>
      <c r="X19"/>
      <c r="Y19"/>
    </row>
    <row r="20" spans="1:25" ht="14.5">
      <c r="A20" s="9" t="s">
        <v>75</v>
      </c>
      <c r="B20" s="11">
        <v>29747.7</v>
      </c>
      <c r="C20" s="51">
        <v>1.4116307814992031</v>
      </c>
      <c r="D20" s="58">
        <v>14</v>
      </c>
      <c r="E20" s="59">
        <f t="shared" si="1"/>
        <v>0.10788889161520099</v>
      </c>
      <c r="F20" s="59">
        <f t="shared" si="2"/>
        <v>5.8597976628435152E-3</v>
      </c>
      <c r="G20" s="59">
        <v>1.5077887707106961E-3</v>
      </c>
      <c r="H20" s="22">
        <f t="shared" si="3"/>
        <v>29618.991948220508</v>
      </c>
      <c r="I20" s="60">
        <f t="shared" si="4"/>
        <v>4.3266555659594846E-3</v>
      </c>
      <c r="J20" s="60">
        <f t="shared" si="0"/>
        <v>1.8719948386448189E-5</v>
      </c>
      <c r="K20" s="60">
        <f t="shared" si="5"/>
        <v>-4.3266555659594846E-3</v>
      </c>
      <c r="Q20" s="23"/>
      <c r="R20" s="23"/>
      <c r="S20" s="7"/>
      <c r="T20" s="23"/>
      <c r="U20" s="23"/>
      <c r="V20" s="23"/>
      <c r="W20"/>
      <c r="X20"/>
      <c r="Y20"/>
    </row>
    <row r="21" spans="1:25" ht="14.5">
      <c r="A21" s="9" t="s">
        <v>76</v>
      </c>
      <c r="B21" s="11">
        <v>27872.2</v>
      </c>
      <c r="C21" s="51">
        <v>1.5620535165317802</v>
      </c>
      <c r="D21" s="58">
        <v>14</v>
      </c>
      <c r="E21" s="59">
        <f t="shared" si="1"/>
        <v>0.12413141492245239</v>
      </c>
      <c r="F21" s="59">
        <f t="shared" si="2"/>
        <v>-6.3046891020146087E-2</v>
      </c>
      <c r="G21" s="59">
        <v>-1.0162019997311672E-3</v>
      </c>
      <c r="H21" s="22">
        <f t="shared" si="3"/>
        <v>29717.470327772597</v>
      </c>
      <c r="I21" s="60">
        <f t="shared" si="4"/>
        <v>6.620468882157117E-2</v>
      </c>
      <c r="J21" s="60">
        <f t="shared" si="0"/>
        <v>4.3830608219610706E-3</v>
      </c>
      <c r="K21" s="60">
        <f t="shared" si="5"/>
        <v>6.620468882157117E-2</v>
      </c>
      <c r="Q21" s="23"/>
      <c r="R21" s="23"/>
      <c r="S21" s="7"/>
      <c r="T21" s="23"/>
      <c r="U21" s="23"/>
      <c r="V21" s="23"/>
      <c r="W21"/>
      <c r="X21"/>
      <c r="Y21"/>
    </row>
    <row r="22" spans="1:25" ht="14.5">
      <c r="A22" s="9" t="s">
        <v>77</v>
      </c>
      <c r="B22" s="11">
        <v>27216.2</v>
      </c>
      <c r="C22" s="51">
        <v>1.4955447330447331</v>
      </c>
      <c r="D22" s="58">
        <v>15</v>
      </c>
      <c r="E22" s="59">
        <f t="shared" si="1"/>
        <v>0.12246647298681923</v>
      </c>
      <c r="F22" s="59">
        <f t="shared" si="2"/>
        <v>-2.3535996440898099E-2</v>
      </c>
      <c r="G22" s="59">
        <v>-1.4690769264372999E-3</v>
      </c>
      <c r="H22" s="22">
        <f t="shared" si="3"/>
        <v>27831.253594090955</v>
      </c>
      <c r="I22" s="60">
        <f t="shared" si="4"/>
        <v>2.2598804906304112E-2</v>
      </c>
      <c r="J22" s="60">
        <f t="shared" si="0"/>
        <v>5.107059831931948E-4</v>
      </c>
      <c r="K22" s="60">
        <f t="shared" si="5"/>
        <v>2.2598804906304112E-2</v>
      </c>
      <c r="Q22" s="23" t="s">
        <v>25</v>
      </c>
      <c r="R22" s="23"/>
      <c r="S22" s="7"/>
      <c r="T22" s="23"/>
      <c r="U22" s="23"/>
      <c r="V22" s="23"/>
      <c r="W22"/>
      <c r="X22"/>
      <c r="Y22"/>
    </row>
    <row r="23" spans="1:25" ht="14.5">
      <c r="A23" s="9" t="s">
        <v>78</v>
      </c>
      <c r="B23" s="11">
        <v>27780.1</v>
      </c>
      <c r="C23" s="51">
        <v>1.0429891774891753</v>
      </c>
      <c r="D23" s="58">
        <v>14</v>
      </c>
      <c r="E23" s="59">
        <f t="shared" si="1"/>
        <v>0.13305466069939209</v>
      </c>
      <c r="F23" s="59">
        <f t="shared" si="2"/>
        <v>2.0719277489142415E-2</v>
      </c>
      <c r="G23" s="59">
        <v>5.3814258294147474E-6</v>
      </c>
      <c r="H23" s="22">
        <f t="shared" si="3"/>
        <v>27216.346461961657</v>
      </c>
      <c r="I23" s="60">
        <f t="shared" si="4"/>
        <v>2.0293430838562193E-2</v>
      </c>
      <c r="J23" s="60">
        <f t="shared" si="0"/>
        <v>4.1182333519950706E-4</v>
      </c>
      <c r="K23" s="60">
        <f t="shared" si="5"/>
        <v>-2.0293430838562193E-2</v>
      </c>
      <c r="Q23" s="23"/>
      <c r="R23" s="23"/>
      <c r="S23" s="7"/>
      <c r="T23" s="23"/>
      <c r="U23" s="23"/>
      <c r="V23" s="23"/>
      <c r="W23"/>
      <c r="X23"/>
      <c r="Y23"/>
    </row>
    <row r="24" spans="1:25" ht="14.5">
      <c r="A24" s="9" t="s">
        <v>79</v>
      </c>
      <c r="B24" s="11">
        <v>26429.9</v>
      </c>
      <c r="C24" s="51">
        <v>0.69602734107997277</v>
      </c>
      <c r="D24" s="58">
        <v>11</v>
      </c>
      <c r="E24" s="59">
        <f t="shared" si="1"/>
        <v>0.12823265550617213</v>
      </c>
      <c r="F24" s="59">
        <f t="shared" si="2"/>
        <v>-4.8603136777765274E-2</v>
      </c>
      <c r="G24" s="59">
        <v>1.4677254251481212E-3</v>
      </c>
      <c r="H24" s="22">
        <f t="shared" si="3"/>
        <v>27820.873559083153</v>
      </c>
      <c r="I24" s="60">
        <f t="shared" si="4"/>
        <v>5.2628786301997035E-2</v>
      </c>
      <c r="J24" s="60">
        <f t="shared" si="0"/>
        <v>2.7697891476212706E-3</v>
      </c>
      <c r="K24" s="60">
        <f t="shared" si="5"/>
        <v>5.2628786301997035E-2</v>
      </c>
      <c r="Q24" s="119" t="s">
        <v>26</v>
      </c>
      <c r="R24" s="119" t="s">
        <v>27</v>
      </c>
      <c r="S24" s="120" t="s">
        <v>28</v>
      </c>
      <c r="T24" s="23"/>
      <c r="U24" s="23"/>
      <c r="V24" s="23"/>
      <c r="W24"/>
      <c r="X24"/>
      <c r="Y24"/>
    </row>
    <row r="25" spans="1:25" ht="14.5">
      <c r="A25" s="9" t="s">
        <v>80</v>
      </c>
      <c r="B25" s="11">
        <v>26832.7</v>
      </c>
      <c r="C25" s="51">
        <v>0.35857891963109362</v>
      </c>
      <c r="D25" s="58">
        <v>10</v>
      </c>
      <c r="E25" s="59">
        <f t="shared" si="1"/>
        <v>0.10232749921720541</v>
      </c>
      <c r="F25" s="59">
        <f t="shared" si="2"/>
        <v>1.5240314946329696E-2</v>
      </c>
      <c r="G25" s="59">
        <v>3.9395669792691174E-3</v>
      </c>
      <c r="H25" s="22">
        <f t="shared" si="3"/>
        <v>26534.022361305389</v>
      </c>
      <c r="I25" s="60">
        <f t="shared" si="4"/>
        <v>1.1131106399826004E-2</v>
      </c>
      <c r="J25" s="60">
        <f t="shared" si="0"/>
        <v>1.2390152968424741E-4</v>
      </c>
      <c r="K25" s="60">
        <f t="shared" si="5"/>
        <v>-1.1131106399826004E-2</v>
      </c>
      <c r="Q25" s="117">
        <v>1</v>
      </c>
      <c r="R25" s="117">
        <v>1.7874151634293484E-2</v>
      </c>
      <c r="S25" s="118">
        <v>3.2077076828599532E-3</v>
      </c>
      <c r="T25" s="23"/>
      <c r="U25" s="23"/>
      <c r="V25" s="23"/>
      <c r="W25"/>
      <c r="X25"/>
      <c r="Y25"/>
    </row>
    <row r="26" spans="1:25" ht="14.5">
      <c r="A26" s="9" t="s">
        <v>81</v>
      </c>
      <c r="B26" s="11">
        <v>27472</v>
      </c>
      <c r="C26" s="51">
        <v>0.19512890922959567</v>
      </c>
      <c r="D26" s="58">
        <v>9</v>
      </c>
      <c r="E26" s="59">
        <f t="shared" si="1"/>
        <v>9.6069725021614039E-2</v>
      </c>
      <c r="F26" s="59">
        <f t="shared" si="2"/>
        <v>2.3825407059297025E-2</v>
      </c>
      <c r="G26" s="59">
        <v>4.1688028566509907E-3</v>
      </c>
      <c r="H26" s="22">
        <f t="shared" si="3"/>
        <v>26944.560236411657</v>
      </c>
      <c r="I26" s="60">
        <f t="shared" si="4"/>
        <v>1.9199176018795259E-2</v>
      </c>
      <c r="J26" s="60">
        <f t="shared" si="0"/>
        <v>3.6860835980068299E-4</v>
      </c>
      <c r="K26" s="60">
        <f t="shared" si="5"/>
        <v>-1.9199176018795259E-2</v>
      </c>
      <c r="Q26" s="117">
        <v>2</v>
      </c>
      <c r="R26" s="117">
        <v>1.8049938816170313E-2</v>
      </c>
      <c r="S26" s="118">
        <v>3.2563965358011933E-2</v>
      </c>
      <c r="T26" s="23"/>
      <c r="U26" s="23"/>
      <c r="V26" s="23"/>
      <c r="W26"/>
      <c r="X26"/>
      <c r="Y26"/>
    </row>
    <row r="27" spans="1:25" ht="14.5">
      <c r="A27" s="9" t="s">
        <v>82</v>
      </c>
      <c r="B27" s="11">
        <v>26821.7</v>
      </c>
      <c r="C27" s="51">
        <v>0.21143636363636364</v>
      </c>
      <c r="D27" s="58">
        <v>8</v>
      </c>
      <c r="E27" s="59">
        <f t="shared" si="1"/>
        <v>8.7877237013658238E-2</v>
      </c>
      <c r="F27" s="59">
        <f t="shared" si="2"/>
        <v>-2.3671374490390189E-2</v>
      </c>
      <c r="G27" s="59">
        <v>3.8960908841258086E-3</v>
      </c>
      <c r="H27" s="22">
        <f t="shared" si="3"/>
        <v>27579.033408768708</v>
      </c>
      <c r="I27" s="60">
        <f t="shared" si="4"/>
        <v>2.8235846675218466E-2</v>
      </c>
      <c r="J27" s="60">
        <f t="shared" si="0"/>
        <v>7.9726303746644573E-4</v>
      </c>
      <c r="K27" s="60">
        <f t="shared" si="5"/>
        <v>2.8235846675218466E-2</v>
      </c>
      <c r="Q27" s="117">
        <v>3</v>
      </c>
      <c r="R27" s="117">
        <v>1.9072831162682328E-2</v>
      </c>
      <c r="S27" s="118">
        <v>-3.0981339315465026E-4</v>
      </c>
      <c r="T27" s="23"/>
      <c r="U27" s="23"/>
      <c r="V27" s="23"/>
      <c r="W27"/>
      <c r="X27"/>
      <c r="Y27"/>
    </row>
    <row r="28" spans="1:25" ht="14.5">
      <c r="A28" s="9" t="s">
        <v>83</v>
      </c>
      <c r="B28" s="11">
        <v>27537.9</v>
      </c>
      <c r="C28" s="51">
        <v>0.20679401154401167</v>
      </c>
      <c r="D28" s="58">
        <v>7</v>
      </c>
      <c r="E28" s="59">
        <f t="shared" si="1"/>
        <v>7.7721305262019813E-2</v>
      </c>
      <c r="F28" s="59">
        <f t="shared" si="2"/>
        <v>2.6702259737451418E-2</v>
      </c>
      <c r="G28" s="59">
        <v>3.7664238914874E-3</v>
      </c>
      <c r="H28" s="22">
        <f t="shared" si="3"/>
        <v>26922.721891690308</v>
      </c>
      <c r="I28" s="60">
        <f t="shared" si="4"/>
        <v>2.2339325377377865E-2</v>
      </c>
      <c r="J28" s="60">
        <f t="shared" si="0"/>
        <v>4.9904545831635865E-4</v>
      </c>
      <c r="K28" s="60">
        <f t="shared" si="5"/>
        <v>-2.2339325377377865E-2</v>
      </c>
      <c r="Q28" s="117">
        <v>4</v>
      </c>
      <c r="R28" s="117">
        <v>1.9517643828464989E-2</v>
      </c>
      <c r="S28" s="118">
        <v>6.7424186796000388E-2</v>
      </c>
      <c r="T28" s="23"/>
      <c r="U28" s="23"/>
      <c r="V28" s="23"/>
      <c r="W28"/>
      <c r="X28"/>
      <c r="Y28"/>
    </row>
    <row r="29" spans="1:25" ht="14.5">
      <c r="A29" s="9" t="s">
        <v>84</v>
      </c>
      <c r="B29" s="11">
        <v>28554</v>
      </c>
      <c r="C29" s="51">
        <v>0.22351217140347568</v>
      </c>
      <c r="D29" s="58">
        <v>7</v>
      </c>
      <c r="E29" s="59">
        <f t="shared" si="1"/>
        <v>6.7791870356349149E-2</v>
      </c>
      <c r="F29" s="59">
        <f t="shared" si="2"/>
        <v>3.6898238427766766E-2</v>
      </c>
      <c r="G29" s="59">
        <v>3.7094122830633432E-3</v>
      </c>
      <c r="H29" s="22">
        <f t="shared" si="3"/>
        <v>27640.049424509773</v>
      </c>
      <c r="I29" s="60">
        <f t="shared" si="4"/>
        <v>3.200779489704516E-2</v>
      </c>
      <c r="J29" s="60">
        <f t="shared" si="0"/>
        <v>1.0244989341713102E-3</v>
      </c>
      <c r="K29" s="60">
        <f t="shared" si="5"/>
        <v>-3.200779489704516E-2</v>
      </c>
      <c r="Q29" s="117">
        <v>5</v>
      </c>
      <c r="R29" s="117">
        <v>1.6759481373114622E-2</v>
      </c>
      <c r="S29" s="118">
        <v>2.7387736356603111E-2</v>
      </c>
      <c r="T29" s="23"/>
      <c r="U29" s="23"/>
      <c r="V29" s="23"/>
      <c r="W29"/>
      <c r="X29"/>
      <c r="Y29"/>
    </row>
    <row r="30" spans="1:25" ht="14.5">
      <c r="A30" s="9" t="s">
        <v>85</v>
      </c>
      <c r="B30" s="11">
        <v>28967.599999999999</v>
      </c>
      <c r="C30" s="51">
        <v>0.2409023464458247</v>
      </c>
      <c r="D30" s="58">
        <v>7</v>
      </c>
      <c r="E30" s="59">
        <f t="shared" si="1"/>
        <v>6.7613753317757208E-2</v>
      </c>
      <c r="F30" s="59">
        <f t="shared" si="2"/>
        <v>1.4484835749807332E-2</v>
      </c>
      <c r="G30" s="59">
        <v>3.659447285305626E-3</v>
      </c>
      <c r="H30" s="22">
        <f t="shared" si="3"/>
        <v>28658.491857784615</v>
      </c>
      <c r="I30" s="60">
        <f t="shared" si="4"/>
        <v>1.0670823341090869E-2</v>
      </c>
      <c r="J30" s="60">
        <f t="shared" si="0"/>
        <v>1.1386647077676968E-4</v>
      </c>
      <c r="K30" s="60">
        <f t="shared" si="5"/>
        <v>-1.0670823341090869E-2</v>
      </c>
      <c r="Q30" s="117">
        <v>6</v>
      </c>
      <c r="R30" s="117">
        <v>-7.6607531713164707E-3</v>
      </c>
      <c r="S30" s="118">
        <v>-0.109371348311276</v>
      </c>
      <c r="T30" s="23"/>
      <c r="U30" s="23"/>
      <c r="V30" s="23"/>
      <c r="W30"/>
      <c r="X30"/>
      <c r="Y30"/>
    </row>
    <row r="31" spans="1:25" ht="14.5">
      <c r="A31" s="9" t="s">
        <v>86</v>
      </c>
      <c r="B31" s="11">
        <v>29020.3</v>
      </c>
      <c r="C31" s="51">
        <v>0.29515959595959601</v>
      </c>
      <c r="D31" s="58">
        <v>6.5</v>
      </c>
      <c r="E31" s="59">
        <f t="shared" si="1"/>
        <v>6.7428539601467774E-2</v>
      </c>
      <c r="F31" s="59">
        <f t="shared" si="2"/>
        <v>1.8192739474447565E-3</v>
      </c>
      <c r="G31" s="59">
        <v>3.6388783690319134E-3</v>
      </c>
      <c r="H31" s="22">
        <f t="shared" si="3"/>
        <v>29073.009573042771</v>
      </c>
      <c r="I31" s="60">
        <f t="shared" si="4"/>
        <v>1.8163000741815835E-3</v>
      </c>
      <c r="J31" s="60">
        <f t="shared" si="0"/>
        <v>3.2989459594720255E-6</v>
      </c>
      <c r="K31" s="60">
        <f t="shared" si="5"/>
        <v>1.8163000741815835E-3</v>
      </c>
      <c r="Q31" s="117">
        <v>7</v>
      </c>
      <c r="R31" s="117">
        <v>-7.2041963563989585E-3</v>
      </c>
      <c r="S31" s="118">
        <v>5.0398159445194129E-2</v>
      </c>
      <c r="T31" s="23"/>
      <c r="U31" s="23"/>
      <c r="V31" s="23"/>
      <c r="W31"/>
      <c r="X31"/>
      <c r="Y31"/>
    </row>
    <row r="32" spans="1:25" ht="14.5">
      <c r="A32" s="9" t="s">
        <v>87</v>
      </c>
      <c r="B32" s="11">
        <v>29161.8</v>
      </c>
      <c r="C32" s="51">
        <v>0.29858333333333331</v>
      </c>
      <c r="D32" s="58">
        <v>6.5</v>
      </c>
      <c r="E32" s="59">
        <f t="shared" si="1"/>
        <v>6.1865801191569592E-2</v>
      </c>
      <c r="F32" s="59">
        <f t="shared" si="2"/>
        <v>4.8758972167758435E-3</v>
      </c>
      <c r="G32" s="59">
        <v>4.1355238553470123E-3</v>
      </c>
      <c r="H32" s="22">
        <f t="shared" si="3"/>
        <v>29140.314142939329</v>
      </c>
      <c r="I32" s="60">
        <f t="shared" si="4"/>
        <v>7.367808935206414E-4</v>
      </c>
      <c r="J32" s="60">
        <f t="shared" si="0"/>
        <v>5.4284608505707467E-7</v>
      </c>
      <c r="K32" s="60">
        <f t="shared" si="5"/>
        <v>-7.367808935206414E-4</v>
      </c>
      <c r="Q32" s="117">
        <v>8</v>
      </c>
      <c r="R32" s="117">
        <v>8.9025548548751013E-3</v>
      </c>
      <c r="S32" s="118">
        <v>-4.4764132846135757E-2</v>
      </c>
      <c r="T32" s="23"/>
      <c r="U32" s="23"/>
      <c r="V32" s="23"/>
      <c r="W32"/>
      <c r="X32"/>
      <c r="Y32"/>
    </row>
    <row r="33" spans="1:25" ht="14.5">
      <c r="A33" s="9" t="s">
        <v>88</v>
      </c>
      <c r="B33" s="11">
        <v>26746.1</v>
      </c>
      <c r="C33" s="51">
        <v>0.16456860530773604</v>
      </c>
      <c r="D33" s="58">
        <v>6.5</v>
      </c>
      <c r="E33" s="59">
        <f t="shared" si="1"/>
        <v>6.1829553923576475E-2</v>
      </c>
      <c r="F33" s="59">
        <f t="shared" si="2"/>
        <v>-8.2837822082313189E-2</v>
      </c>
      <c r="G33" s="59">
        <v>3.9159346832373116E-3</v>
      </c>
      <c r="H33" s="22">
        <f t="shared" si="3"/>
        <v>29275.995704045632</v>
      </c>
      <c r="I33" s="60">
        <f t="shared" si="4"/>
        <v>9.4589330932196972E-2</v>
      </c>
      <c r="J33" s="60">
        <f t="shared" si="0"/>
        <v>8.9471415262006755E-3</v>
      </c>
      <c r="K33" s="60">
        <f t="shared" si="5"/>
        <v>9.4589330932196972E-2</v>
      </c>
      <c r="Q33" s="117">
        <v>9</v>
      </c>
      <c r="R33" s="117">
        <v>6.0255580186546857E-3</v>
      </c>
      <c r="S33" s="118">
        <v>5.2600267898925426E-2</v>
      </c>
      <c r="T33" s="23"/>
      <c r="U33" s="23"/>
      <c r="V33" s="23"/>
      <c r="W33"/>
      <c r="X33"/>
      <c r="Y33"/>
    </row>
    <row r="34" spans="1:25" ht="14.5">
      <c r="A34" s="9" t="s">
        <v>89</v>
      </c>
      <c r="B34" s="11">
        <v>25851.3</v>
      </c>
      <c r="C34" s="51">
        <v>8.1471152518978601E-2</v>
      </c>
      <c r="D34" s="58">
        <v>6.5</v>
      </c>
      <c r="E34" s="59">
        <f t="shared" si="1"/>
        <v>6.3250223935537919E-2</v>
      </c>
      <c r="F34" s="59">
        <f t="shared" si="2"/>
        <v>-3.3455344891404705E-2</v>
      </c>
      <c r="G34" s="59">
        <v>4.3452054098091003E-3</v>
      </c>
      <c r="H34" s="22">
        <f t="shared" si="3"/>
        <v>26862.317298411297</v>
      </c>
      <c r="I34" s="60">
        <f t="shared" si="4"/>
        <v>3.9108953840282609E-2</v>
      </c>
      <c r="J34" s="60">
        <f t="shared" si="0"/>
        <v>1.5295102704813558E-3</v>
      </c>
      <c r="K34" s="60">
        <f t="shared" si="5"/>
        <v>3.9108953840282609E-2</v>
      </c>
      <c r="Q34" s="117">
        <v>10</v>
      </c>
      <c r="R34" s="117">
        <v>6.9422469677155839E-3</v>
      </c>
      <c r="S34" s="118">
        <v>3.983441641187721E-2</v>
      </c>
      <c r="T34" s="23"/>
      <c r="U34" s="23"/>
      <c r="V34" s="23"/>
      <c r="W34"/>
      <c r="X34"/>
      <c r="Y34"/>
    </row>
    <row r="35" spans="1:25" ht="14.5">
      <c r="A35" s="9" t="s">
        <v>90</v>
      </c>
      <c r="B35" s="11">
        <v>23091</v>
      </c>
      <c r="C35" s="51">
        <v>4.6016161616161629E-2</v>
      </c>
      <c r="D35" s="58">
        <v>6.5</v>
      </c>
      <c r="E35" s="59">
        <f t="shared" si="1"/>
        <v>6.413303854915875E-2</v>
      </c>
      <c r="F35" s="59">
        <f t="shared" si="2"/>
        <v>-0.10677606155203025</v>
      </c>
      <c r="G35" s="59">
        <v>4.8187407214324383E-3</v>
      </c>
      <c r="H35" s="22">
        <f t="shared" si="3"/>
        <v>25975.870712011965</v>
      </c>
      <c r="I35" s="60">
        <f t="shared" si="4"/>
        <v>0.12493485392629013</v>
      </c>
      <c r="J35" s="60">
        <f t="shared" si="0"/>
        <v>1.5608717725583452E-2</v>
      </c>
      <c r="K35" s="60">
        <f t="shared" si="5"/>
        <v>0.12493485392629013</v>
      </c>
      <c r="Q35" s="117">
        <v>11</v>
      </c>
      <c r="R35" s="117">
        <v>5.2771298354360695E-3</v>
      </c>
      <c r="S35" s="118">
        <v>7.735496011361245E-3</v>
      </c>
      <c r="T35" s="23"/>
      <c r="U35" s="23"/>
      <c r="V35" s="23"/>
      <c r="W35"/>
      <c r="X35"/>
      <c r="Y35"/>
    </row>
    <row r="36" spans="1:25" ht="14.5">
      <c r="A36" s="9" t="s">
        <v>91</v>
      </c>
      <c r="B36" s="11">
        <v>24263.200000000001</v>
      </c>
      <c r="C36" s="51">
        <v>-6.5258373205741675E-3</v>
      </c>
      <c r="D36" s="58">
        <v>6.5</v>
      </c>
      <c r="E36" s="59">
        <f t="shared" si="1"/>
        <v>6.4510153287442584E-2</v>
      </c>
      <c r="F36" s="59">
        <f t="shared" si="2"/>
        <v>5.0764367069421015E-2</v>
      </c>
      <c r="G36" s="59">
        <v>5.1976706565853362E-3</v>
      </c>
      <c r="H36" s="22">
        <f t="shared" si="3"/>
        <v>23211.019413131209</v>
      </c>
      <c r="I36" s="60">
        <f t="shared" si="4"/>
        <v>4.3365285158956428E-2</v>
      </c>
      <c r="J36" s="60">
        <f t="shared" si="0"/>
        <v>1.8805479569176066E-3</v>
      </c>
      <c r="K36" s="60">
        <f t="shared" si="5"/>
        <v>-4.3365285158956428E-2</v>
      </c>
      <c r="Q36" s="117">
        <v>12</v>
      </c>
      <c r="R36" s="117">
        <v>1.1419412272762573E-3</v>
      </c>
      <c r="S36" s="118">
        <v>-2.6069264885551963E-2</v>
      </c>
      <c r="T36" s="23"/>
      <c r="U36" s="23"/>
      <c r="V36" s="23"/>
      <c r="W36"/>
      <c r="X36"/>
      <c r="Y36"/>
    </row>
    <row r="37" spans="1:25" ht="14.5">
      <c r="A37" s="9" t="s">
        <v>92</v>
      </c>
      <c r="B37" s="11">
        <v>25118.1</v>
      </c>
      <c r="C37" s="51">
        <v>-2.7817083882301297E-2</v>
      </c>
      <c r="D37" s="58">
        <v>6.5</v>
      </c>
      <c r="E37" s="59">
        <f t="shared" si="1"/>
        <v>6.5069504703227921E-2</v>
      </c>
      <c r="F37" s="59">
        <f t="shared" si="2"/>
        <v>3.523442909426612E-2</v>
      </c>
      <c r="G37" s="59">
        <v>5.3972311323841216E-3</v>
      </c>
      <c r="H37" s="22">
        <f t="shared" si="3"/>
        <v>24394.154098411265</v>
      </c>
      <c r="I37" s="60">
        <f t="shared" si="4"/>
        <v>2.8821682435722976E-2</v>
      </c>
      <c r="J37" s="60">
        <f t="shared" si="0"/>
        <v>8.3068937842566235E-4</v>
      </c>
      <c r="K37" s="60">
        <f t="shared" si="5"/>
        <v>-2.8821682435722976E-2</v>
      </c>
      <c r="Q37" s="117">
        <v>13</v>
      </c>
      <c r="R37" s="117">
        <v>9.1256664731956608E-4</v>
      </c>
      <c r="S37" s="118">
        <v>-9.5754290337396492E-2</v>
      </c>
      <c r="T37" s="23"/>
      <c r="U37" s="23"/>
      <c r="V37" s="23"/>
      <c r="W37"/>
      <c r="X37"/>
      <c r="Y37"/>
    </row>
    <row r="38" spans="1:25" ht="14.5">
      <c r="A38" s="9" t="s">
        <v>93</v>
      </c>
      <c r="B38" s="11">
        <v>24413.3</v>
      </c>
      <c r="C38" s="51">
        <v>-8.9176046176046242E-2</v>
      </c>
      <c r="D38" s="58">
        <v>6.5</v>
      </c>
      <c r="E38" s="59">
        <f t="shared" si="1"/>
        <v>6.5296334374927989E-2</v>
      </c>
      <c r="F38" s="59">
        <f t="shared" si="2"/>
        <v>-2.8059447171561516E-2</v>
      </c>
      <c r="G38" s="59">
        <v>5.6579835239078781E-3</v>
      </c>
      <c r="H38" s="22">
        <f t="shared" si="3"/>
        <v>25260.21779595187</v>
      </c>
      <c r="I38" s="60">
        <f t="shared" si="4"/>
        <v>3.4690836386390658E-2</v>
      </c>
      <c r="J38" s="60">
        <f t="shared" si="0"/>
        <v>1.2034541291873261E-3</v>
      </c>
      <c r="K38" s="60">
        <f t="shared" si="5"/>
        <v>3.4690836386390658E-2</v>
      </c>
      <c r="Q38" s="117">
        <v>14</v>
      </c>
      <c r="R38" s="117">
        <v>1.0052144671203814E-3</v>
      </c>
      <c r="S38" s="118">
        <v>0.13618896727630062</v>
      </c>
      <c r="T38" s="23"/>
      <c r="U38" s="23"/>
      <c r="V38" s="23"/>
      <c r="W38"/>
      <c r="X38"/>
      <c r="Y38"/>
    </row>
    <row r="39" spans="1:25" ht="14.5">
      <c r="A39" s="9" t="s">
        <v>94</v>
      </c>
      <c r="B39" s="11">
        <v>25357</v>
      </c>
      <c r="C39" s="51">
        <v>-0.18608174603174632</v>
      </c>
      <c r="D39" s="58">
        <v>6.5</v>
      </c>
      <c r="E39" s="59">
        <f t="shared" si="1"/>
        <v>6.5950572574813071E-2</v>
      </c>
      <c r="F39" s="59">
        <f t="shared" si="2"/>
        <v>3.86551592779346E-2</v>
      </c>
      <c r="G39" s="59">
        <v>5.4714454967857307E-3</v>
      </c>
      <c r="H39" s="22">
        <f t="shared" si="3"/>
        <v>24546.876040346677</v>
      </c>
      <c r="I39" s="60">
        <f t="shared" si="4"/>
        <v>3.1948730514387479E-2</v>
      </c>
      <c r="J39" s="60">
        <f t="shared" si="0"/>
        <v>1.0207213814809536E-3</v>
      </c>
      <c r="K39" s="60">
        <f t="shared" si="5"/>
        <v>-3.1948730514387479E-2</v>
      </c>
      <c r="Q39" s="117">
        <v>15</v>
      </c>
      <c r="R39" s="117">
        <v>1.7279000858343024E-3</v>
      </c>
      <c r="S39" s="118">
        <v>-1.9573272831151654E-2</v>
      </c>
      <c r="T39" s="23"/>
      <c r="U39" s="23"/>
      <c r="V39" s="23"/>
      <c r="W39"/>
      <c r="X39"/>
      <c r="Y39"/>
    </row>
    <row r="40" spans="1:25" ht="14.5">
      <c r="A40" s="9" t="s">
        <v>95</v>
      </c>
      <c r="B40" s="11">
        <v>24765.3</v>
      </c>
      <c r="C40" s="51">
        <v>-0.25809379509379504</v>
      </c>
      <c r="D40" s="58">
        <v>6.5</v>
      </c>
      <c r="E40" s="59">
        <f t="shared" si="1"/>
        <v>6.6985465183518222E-2</v>
      </c>
      <c r="F40" s="59">
        <f t="shared" si="2"/>
        <v>-2.3334779350869611E-2</v>
      </c>
      <c r="G40" s="59">
        <v>4.9511859742233256E-3</v>
      </c>
      <c r="H40" s="22">
        <f t="shared" si="3"/>
        <v>25482.547222748381</v>
      </c>
      <c r="I40" s="60">
        <f t="shared" si="4"/>
        <v>2.8961782120482341E-2</v>
      </c>
      <c r="J40" s="60">
        <f t="shared" si="0"/>
        <v>8.3878482359429061E-4</v>
      </c>
      <c r="K40" s="60">
        <f t="shared" si="5"/>
        <v>2.8961782120482341E-2</v>
      </c>
      <c r="Q40" s="117">
        <v>16</v>
      </c>
      <c r="R40" s="117">
        <v>-1.2824201351012768E-3</v>
      </c>
      <c r="S40" s="118">
        <v>0.13542235455881615</v>
      </c>
      <c r="T40" s="23"/>
      <c r="U40" s="23"/>
      <c r="V40" s="23"/>
      <c r="W40"/>
      <c r="X40"/>
      <c r="Y40"/>
    </row>
    <row r="41" spans="1:25" ht="14.5">
      <c r="A41" s="9" t="s">
        <v>96</v>
      </c>
      <c r="B41" s="11">
        <v>25064.1</v>
      </c>
      <c r="C41" s="51">
        <v>-0.29812585482150689</v>
      </c>
      <c r="D41" s="58">
        <v>6.5</v>
      </c>
      <c r="E41" s="59">
        <f t="shared" si="1"/>
        <v>6.7755811496225116E-2</v>
      </c>
      <c r="F41" s="59">
        <f t="shared" si="2"/>
        <v>1.2065268742958869E-2</v>
      </c>
      <c r="G41" s="59">
        <v>4.6856133407336973E-3</v>
      </c>
      <c r="H41" s="22">
        <f t="shared" si="3"/>
        <v>24881.340620067273</v>
      </c>
      <c r="I41" s="60">
        <f t="shared" si="4"/>
        <v>7.2916793315030669E-3</v>
      </c>
      <c r="J41" s="60">
        <f t="shared" si="0"/>
        <v>5.3168587473469011E-5</v>
      </c>
      <c r="K41" s="60">
        <f t="shared" si="5"/>
        <v>-7.2916793315030669E-3</v>
      </c>
      <c r="Q41" s="117">
        <v>17</v>
      </c>
      <c r="R41" s="117">
        <v>-1.1692975056697228E-2</v>
      </c>
      <c r="S41" s="118">
        <v>1.7552772719540744E-2</v>
      </c>
      <c r="T41" s="23"/>
      <c r="U41" s="23"/>
      <c r="V41" s="23"/>
      <c r="W41"/>
      <c r="X41"/>
      <c r="Y41"/>
    </row>
    <row r="42" spans="1:25" ht="14.5">
      <c r="A42" s="9" t="s">
        <v>97</v>
      </c>
      <c r="B42" s="11">
        <v>23938.1</v>
      </c>
      <c r="C42" s="51">
        <v>-0.31248124098124103</v>
      </c>
      <c r="D42" s="58">
        <v>6.5</v>
      </c>
      <c r="E42" s="59">
        <f t="shared" si="1"/>
        <v>6.8184534273875164E-2</v>
      </c>
      <c r="F42" s="59">
        <f t="shared" si="2"/>
        <v>-4.4924812780031999E-2</v>
      </c>
      <c r="G42" s="59">
        <v>4.4880097763954161E-3</v>
      </c>
      <c r="H42" s="22">
        <f t="shared" si="3"/>
        <v>25176.587925836553</v>
      </c>
      <c r="I42" s="60">
        <f t="shared" si="4"/>
        <v>5.1737102185910933E-2</v>
      </c>
      <c r="J42" s="60">
        <f t="shared" si="0"/>
        <v>2.67672774259539E-3</v>
      </c>
      <c r="K42" s="60">
        <f t="shared" si="5"/>
        <v>5.1737102185910933E-2</v>
      </c>
      <c r="Q42" s="117">
        <v>18</v>
      </c>
      <c r="R42" s="117">
        <v>-1.7544039315799027E-2</v>
      </c>
      <c r="S42" s="118">
        <v>-4.5502851704347064E-2</v>
      </c>
      <c r="T42" s="23"/>
      <c r="U42" s="23"/>
      <c r="V42" s="23"/>
      <c r="W42"/>
      <c r="X42"/>
      <c r="Y42"/>
    </row>
    <row r="43" spans="1:25" ht="14.5">
      <c r="A43" s="9" t="s">
        <v>98</v>
      </c>
      <c r="B43" s="11">
        <v>24231</v>
      </c>
      <c r="C43" s="51">
        <v>-0.32783109354413736</v>
      </c>
      <c r="D43" s="58">
        <v>6.5</v>
      </c>
      <c r="E43" s="59">
        <f t="shared" si="1"/>
        <v>6.833835695569368E-2</v>
      </c>
      <c r="F43" s="59">
        <f t="shared" si="2"/>
        <v>1.2235724639800213E-2</v>
      </c>
      <c r="G43" s="59">
        <v>4.236610195050278E-3</v>
      </c>
      <c r="H43" s="22">
        <f t="shared" si="3"/>
        <v>24039.516398510128</v>
      </c>
      <c r="I43" s="60">
        <f t="shared" si="4"/>
        <v>7.9024225780971458E-3</v>
      </c>
      <c r="J43" s="60">
        <f t="shared" si="0"/>
        <v>6.2448282602819546E-5</v>
      </c>
      <c r="K43" s="60">
        <f t="shared" si="5"/>
        <v>-7.9024225780971458E-3</v>
      </c>
      <c r="Q43" s="117">
        <v>19</v>
      </c>
      <c r="R43" s="117">
        <v>-1.6944275223189486E-2</v>
      </c>
      <c r="S43" s="118">
        <v>-6.5917212177086133E-3</v>
      </c>
      <c r="T43" s="23"/>
      <c r="U43" s="23"/>
      <c r="V43" s="23"/>
      <c r="W43"/>
      <c r="X43"/>
      <c r="Y43"/>
    </row>
    <row r="44" spans="1:25" ht="14.5">
      <c r="A44" s="9" t="s">
        <v>99</v>
      </c>
      <c r="B44" s="11">
        <v>25964.5</v>
      </c>
      <c r="C44" s="51">
        <v>-0.32994781144781138</v>
      </c>
      <c r="D44" s="58">
        <v>6.5</v>
      </c>
      <c r="E44" s="59">
        <f t="shared" si="1"/>
        <v>6.8502884691434618E-2</v>
      </c>
      <c r="F44" s="59">
        <f t="shared" si="2"/>
        <v>7.154058850233172E-2</v>
      </c>
      <c r="G44" s="59">
        <v>4.422491353206332E-3</v>
      </c>
      <c r="H44" s="22">
        <f t="shared" si="3"/>
        <v>24338.16138797954</v>
      </c>
      <c r="I44" s="60">
        <f t="shared" si="4"/>
        <v>6.2637008685723181E-2</v>
      </c>
      <c r="J44" s="60">
        <f t="shared" si="0"/>
        <v>3.923394857095361E-3</v>
      </c>
      <c r="K44" s="60">
        <f t="shared" si="5"/>
        <v>-6.2637008685723181E-2</v>
      </c>
      <c r="Q44" s="117">
        <v>20</v>
      </c>
      <c r="R44" s="117">
        <v>-2.0758471177954579E-2</v>
      </c>
      <c r="S44" s="118">
        <v>4.1477748667096997E-2</v>
      </c>
      <c r="T44" s="23"/>
      <c r="U44" s="23"/>
      <c r="V44" s="23"/>
      <c r="W44"/>
      <c r="X44"/>
      <c r="Y44"/>
    </row>
    <row r="45" spans="1:25" ht="14.5">
      <c r="A45" s="9" t="s">
        <v>100</v>
      </c>
      <c r="B45" s="11">
        <v>26842.799999999999</v>
      </c>
      <c r="C45" s="51">
        <v>-0.32963216011042068</v>
      </c>
      <c r="D45" s="58">
        <v>6.25</v>
      </c>
      <c r="E45" s="59">
        <f t="shared" si="1"/>
        <v>6.8525576755263939E-2</v>
      </c>
      <c r="F45" s="59">
        <f t="shared" si="2"/>
        <v>3.3826956036126218E-2</v>
      </c>
      <c r="G45" s="59">
        <v>5.1254588991959922E-3</v>
      </c>
      <c r="H45" s="22">
        <f t="shared" si="3"/>
        <v>26097.579977588175</v>
      </c>
      <c r="I45" s="60">
        <f t="shared" si="4"/>
        <v>2.7762380318440111E-2</v>
      </c>
      <c r="J45" s="60">
        <f t="shared" si="0"/>
        <v>7.7074976094571078E-4</v>
      </c>
      <c r="K45" s="60">
        <f t="shared" si="5"/>
        <v>-2.7762380318440111E-2</v>
      </c>
      <c r="Q45" s="117">
        <v>21</v>
      </c>
      <c r="R45" s="117">
        <v>-1.9021434283529644E-2</v>
      </c>
      <c r="S45" s="118">
        <v>-2.958170249423563E-2</v>
      </c>
      <c r="T45" s="23"/>
      <c r="U45" s="23"/>
      <c r="V45" s="23"/>
      <c r="W45"/>
      <c r="X45"/>
      <c r="Y45"/>
    </row>
    <row r="46" spans="1:25" ht="14.5">
      <c r="A46" s="9" t="s">
        <v>101</v>
      </c>
      <c r="B46" s="11">
        <v>27240.5</v>
      </c>
      <c r="C46" s="51">
        <v>-0.32881339712918672</v>
      </c>
      <c r="D46" s="58">
        <v>6.25</v>
      </c>
      <c r="E46" s="59">
        <f t="shared" si="1"/>
        <v>6.6013924727155837E-2</v>
      </c>
      <c r="F46" s="59">
        <f t="shared" si="2"/>
        <v>1.4815891039682921E-2</v>
      </c>
      <c r="G46" s="59">
        <v>4.920643796012307E-3</v>
      </c>
      <c r="H46" s="22">
        <f t="shared" si="3"/>
        <v>26974.883857287597</v>
      </c>
      <c r="I46" s="60">
        <f t="shared" si="4"/>
        <v>9.7507807386943163E-3</v>
      </c>
      <c r="J46" s="60">
        <f t="shared" si="0"/>
        <v>9.5077725014092082E-5</v>
      </c>
      <c r="K46" s="60">
        <f t="shared" si="5"/>
        <v>-9.7507807386943163E-3</v>
      </c>
      <c r="Q46" s="117">
        <v>22</v>
      </c>
      <c r="R46" s="117">
        <v>-9.6895877950502023E-3</v>
      </c>
      <c r="S46" s="118">
        <v>2.4929902741379899E-2</v>
      </c>
      <c r="T46" s="23"/>
      <c r="U46" s="23"/>
      <c r="V46" s="23"/>
      <c r="W46"/>
      <c r="X46"/>
      <c r="Y46"/>
    </row>
    <row r="47" spans="1:25" ht="14.5">
      <c r="A47" s="9" t="s">
        <v>102</v>
      </c>
      <c r="B47" s="11">
        <v>28083.3</v>
      </c>
      <c r="C47" s="51">
        <v>-0.32828643578643601</v>
      </c>
      <c r="D47" s="58">
        <v>6.25</v>
      </c>
      <c r="E47" s="59">
        <f t="shared" si="1"/>
        <v>6.6005167805835097E-2</v>
      </c>
      <c r="F47" s="59">
        <f t="shared" si="2"/>
        <v>3.093922651933699E-2</v>
      </c>
      <c r="G47" s="59">
        <v>5.103304153135097E-3</v>
      </c>
      <c r="H47" s="22">
        <f t="shared" si="3"/>
        <v>27379.516556783481</v>
      </c>
      <c r="I47" s="60">
        <f t="shared" si="4"/>
        <v>2.5060567782864487E-2</v>
      </c>
      <c r="J47" s="60">
        <f t="shared" si="0"/>
        <v>6.2803205759954552E-4</v>
      </c>
      <c r="K47" s="60">
        <f t="shared" si="5"/>
        <v>-2.5060567782864487E-2</v>
      </c>
      <c r="Q47" s="117">
        <v>23</v>
      </c>
      <c r="R47" s="117">
        <v>-7.435342057196908E-3</v>
      </c>
      <c r="S47" s="118">
        <v>3.126074911649393E-2</v>
      </c>
      <c r="T47" s="23"/>
      <c r="U47" s="23"/>
      <c r="V47" s="23"/>
      <c r="W47"/>
      <c r="X47"/>
      <c r="Y47"/>
    </row>
    <row r="48" spans="1:25" ht="14.5">
      <c r="A48" s="9" t="s">
        <v>103</v>
      </c>
      <c r="B48" s="11">
        <v>26819.5</v>
      </c>
      <c r="C48" s="51">
        <v>-0.32524163059163069</v>
      </c>
      <c r="D48" s="58">
        <v>6.25</v>
      </c>
      <c r="E48" s="59">
        <f t="shared" si="1"/>
        <v>6.599953186867169E-2</v>
      </c>
      <c r="F48" s="59">
        <f t="shared" si="2"/>
        <v>-4.5001833830069803E-2</v>
      </c>
      <c r="G48" s="59">
        <v>5.1185328099442188E-3</v>
      </c>
      <c r="H48" s="22">
        <f t="shared" si="3"/>
        <v>28227.045292461502</v>
      </c>
      <c r="I48" s="60">
        <f t="shared" si="4"/>
        <v>5.2482160087305954E-2</v>
      </c>
      <c r="J48" s="60">
        <f t="shared" si="0"/>
        <v>2.75437712742961E-3</v>
      </c>
      <c r="K48" s="60">
        <f t="shared" si="5"/>
        <v>5.2482160087305954E-2</v>
      </c>
      <c r="Q48" s="117">
        <v>24</v>
      </c>
      <c r="R48" s="117">
        <v>-4.4841519699356479E-3</v>
      </c>
      <c r="S48" s="118">
        <v>-1.9187222520454541E-2</v>
      </c>
      <c r="T48" s="23"/>
      <c r="U48" s="23"/>
      <c r="V48" s="23"/>
      <c r="W48"/>
      <c r="X48"/>
      <c r="Y48"/>
    </row>
    <row r="49" spans="1:25" ht="14.5">
      <c r="A49" s="9" t="s">
        <v>104</v>
      </c>
      <c r="B49" s="11">
        <v>27075.7</v>
      </c>
      <c r="C49" s="51">
        <v>-0.31952575757575769</v>
      </c>
      <c r="D49" s="58">
        <v>6.25</v>
      </c>
      <c r="E49" s="59">
        <f t="shared" si="1"/>
        <v>6.5966968349427946E-2</v>
      </c>
      <c r="F49" s="59">
        <f t="shared" si="2"/>
        <v>9.5527507969947519E-3</v>
      </c>
      <c r="G49" s="59">
        <v>4.6042033370956217E-3</v>
      </c>
      <c r="H49" s="22">
        <f t="shared" si="3"/>
        <v>26942.982431399236</v>
      </c>
      <c r="I49" s="60">
        <f t="shared" si="4"/>
        <v>4.9017225261309928E-3</v>
      </c>
      <c r="J49" s="60">
        <f t="shared" si="0"/>
        <v>2.4026883723180002E-5</v>
      </c>
      <c r="K49" s="60">
        <f t="shared" si="5"/>
        <v>-4.9017225261309928E-3</v>
      </c>
      <c r="Q49" s="117">
        <v>25</v>
      </c>
      <c r="R49" s="117">
        <v>-8.2566811457559022E-4</v>
      </c>
      <c r="S49" s="118">
        <v>2.7527927852027009E-2</v>
      </c>
      <c r="T49" s="23"/>
      <c r="U49" s="23"/>
      <c r="V49" s="23"/>
      <c r="W49"/>
      <c r="X49"/>
      <c r="Y49"/>
    </row>
    <row r="50" spans="1:25" ht="14.5">
      <c r="A50" s="9" t="s">
        <v>105</v>
      </c>
      <c r="B50" s="11">
        <v>26596.6</v>
      </c>
      <c r="C50" s="51">
        <v>-0.31531800845988472</v>
      </c>
      <c r="D50" s="58">
        <v>6.25</v>
      </c>
      <c r="E50" s="59">
        <f t="shared" si="1"/>
        <v>6.5905843722197543E-2</v>
      </c>
      <c r="F50" s="59">
        <f t="shared" si="2"/>
        <v>-1.7694833374575808E-2</v>
      </c>
      <c r="G50" s="59">
        <v>4.8945808403439619E-3</v>
      </c>
      <c r="H50" s="22">
        <f t="shared" si="3"/>
        <v>27208.224202458903</v>
      </c>
      <c r="I50" s="60">
        <f t="shared" si="4"/>
        <v>2.2996330450467527E-2</v>
      </c>
      <c r="J50" s="60">
        <f t="shared" si="0"/>
        <v>5.2883121418710003E-4</v>
      </c>
      <c r="K50" s="60">
        <f t="shared" si="5"/>
        <v>2.2996330450467527E-2</v>
      </c>
      <c r="Q50" s="117">
        <v>26</v>
      </c>
      <c r="R50" s="117">
        <v>2.751224501838883E-3</v>
      </c>
      <c r="S50" s="118">
        <v>3.414701392592788E-2</v>
      </c>
      <c r="T50" s="23"/>
      <c r="U50" s="23"/>
      <c r="V50" s="23"/>
      <c r="W50"/>
      <c r="X50"/>
      <c r="Y50"/>
    </row>
    <row r="51" spans="1:25" ht="14.5">
      <c r="A51" s="9" t="s">
        <v>106</v>
      </c>
      <c r="B51" s="11">
        <v>26026.799999999999</v>
      </c>
      <c r="C51" s="51">
        <v>-0.30854682539682532</v>
      </c>
      <c r="D51" s="58">
        <v>6.25</v>
      </c>
      <c r="E51" s="59">
        <f t="shared" si="1"/>
        <v>6.5860851208985771E-2</v>
      </c>
      <c r="F51" s="59">
        <f t="shared" si="2"/>
        <v>-2.1423791010881064E-2</v>
      </c>
      <c r="G51" s="59">
        <v>5.0379167301960936E-3</v>
      </c>
      <c r="H51" s="22">
        <f t="shared" si="3"/>
        <v>26730.591456106333</v>
      </c>
      <c r="I51" s="60">
        <f t="shared" si="4"/>
        <v>2.70410290971742E-2</v>
      </c>
      <c r="J51" s="60">
        <f t="shared" si="0"/>
        <v>7.3121725463422174E-4</v>
      </c>
      <c r="K51" s="60">
        <f t="shared" si="5"/>
        <v>2.70410290971742E-2</v>
      </c>
      <c r="Q51" s="117">
        <v>27</v>
      </c>
      <c r="R51" s="117">
        <v>2.8153878229391881E-3</v>
      </c>
      <c r="S51" s="118">
        <v>1.1669447926868144E-2</v>
      </c>
      <c r="T51" s="23"/>
      <c r="U51" s="23"/>
      <c r="V51" s="23"/>
      <c r="W51"/>
      <c r="X51"/>
      <c r="Y51"/>
    </row>
    <row r="52" spans="1:25" ht="14.5">
      <c r="A52" s="9" t="s">
        <v>107</v>
      </c>
      <c r="B52" s="11">
        <v>26487.4</v>
      </c>
      <c r="C52" s="51">
        <v>-0.31707121212121203</v>
      </c>
      <c r="D52" s="58">
        <v>6.25</v>
      </c>
      <c r="E52" s="59">
        <f t="shared" si="1"/>
        <v>6.5788456447815502E-2</v>
      </c>
      <c r="F52" s="59">
        <f t="shared" si="2"/>
        <v>1.7697142944964505E-2</v>
      </c>
      <c r="G52" s="59">
        <v>5.1037775451449538E-3</v>
      </c>
      <c r="H52" s="22">
        <f t="shared" si="3"/>
        <v>26159.63499741198</v>
      </c>
      <c r="I52" s="60">
        <f t="shared" si="4"/>
        <v>1.2374374328473959E-2</v>
      </c>
      <c r="J52" s="60">
        <f t="shared" si="0"/>
        <v>1.5312514002119534E-4</v>
      </c>
      <c r="K52" s="60">
        <f t="shared" si="5"/>
        <v>-1.2374374328473959E-2</v>
      </c>
      <c r="Q52" s="117">
        <v>28</v>
      </c>
      <c r="R52" s="117">
        <v>2.8821075890233597E-3</v>
      </c>
      <c r="S52" s="118">
        <v>-1.0628336415786032E-3</v>
      </c>
      <c r="T52" s="23"/>
      <c r="U52" s="23"/>
      <c r="V52" s="23"/>
      <c r="W52"/>
      <c r="X52"/>
      <c r="Y52"/>
    </row>
    <row r="53" spans="1:25" ht="14.5">
      <c r="A53" s="9" t="s">
        <v>108</v>
      </c>
      <c r="B53" s="11">
        <v>25283.4</v>
      </c>
      <c r="C53" s="51">
        <v>-0.39670760399021271</v>
      </c>
      <c r="D53" s="58">
        <v>6</v>
      </c>
      <c r="E53" s="59">
        <f t="shared" si="1"/>
        <v>6.5879597359099096E-2</v>
      </c>
      <c r="F53" s="59">
        <f t="shared" si="2"/>
        <v>-4.5455575103634176E-2</v>
      </c>
      <c r="G53" s="59">
        <v>5.2657722909149954E-3</v>
      </c>
      <c r="H53" s="22">
        <f t="shared" si="3"/>
        <v>26626.876616978385</v>
      </c>
      <c r="I53" s="60">
        <f t="shared" si="4"/>
        <v>5.3136706968935479E-2</v>
      </c>
      <c r="J53" s="60">
        <f t="shared" si="0"/>
        <v>2.8235096275025162E-3</v>
      </c>
      <c r="K53" s="60">
        <f t="shared" si="5"/>
        <v>5.3136706968935479E-2</v>
      </c>
      <c r="Q53" s="117">
        <v>29</v>
      </c>
      <c r="R53" s="117">
        <v>4.8859797262027563E-3</v>
      </c>
      <c r="S53" s="118">
        <v>-1.0082509426912779E-5</v>
      </c>
      <c r="T53" s="23"/>
      <c r="U53" s="23"/>
      <c r="V53" s="23"/>
      <c r="W53"/>
      <c r="X53"/>
      <c r="Y53"/>
    </row>
    <row r="54" spans="1:25" ht="14.5">
      <c r="A54" s="9" t="s">
        <v>109</v>
      </c>
      <c r="B54" s="11">
        <v>25974.7</v>
      </c>
      <c r="C54" s="51">
        <v>-0.40295175983436837</v>
      </c>
      <c r="D54" s="58">
        <v>6</v>
      </c>
      <c r="E54" s="59">
        <f t="shared" si="1"/>
        <v>6.4221848998301523E-2</v>
      </c>
      <c r="F54" s="59">
        <f t="shared" si="2"/>
        <v>2.7342050515357874E-2</v>
      </c>
      <c r="G54" s="59">
        <v>5.1454523853071716E-3</v>
      </c>
      <c r="H54" s="22">
        <f t="shared" si="3"/>
        <v>25413.494530838678</v>
      </c>
      <c r="I54" s="60">
        <f t="shared" si="4"/>
        <v>2.1605849890906265E-2</v>
      </c>
      <c r="J54" s="60">
        <f t="shared" si="0"/>
        <v>4.668127495083743E-4</v>
      </c>
      <c r="K54" s="60">
        <f t="shared" si="5"/>
        <v>-2.1605849890906265E-2</v>
      </c>
      <c r="Q54" s="117">
        <v>30</v>
      </c>
      <c r="R54" s="117">
        <v>4.8990371243811497E-3</v>
      </c>
      <c r="S54" s="118">
        <v>-8.7736859206694343E-2</v>
      </c>
      <c r="T54" s="23"/>
      <c r="U54" s="23"/>
      <c r="V54" s="23"/>
      <c r="W54"/>
      <c r="X54"/>
      <c r="Y54"/>
    </row>
    <row r="55" spans="1:25" ht="14.5">
      <c r="A55" s="9" t="s">
        <v>110</v>
      </c>
      <c r="B55" s="11">
        <v>26046.1</v>
      </c>
      <c r="C55" s="51">
        <v>-0.40554090909090929</v>
      </c>
      <c r="D55" s="58">
        <v>5</v>
      </c>
      <c r="E55" s="59">
        <f t="shared" si="1"/>
        <v>6.4288569520599248E-2</v>
      </c>
      <c r="F55" s="59">
        <f t="shared" si="2"/>
        <v>2.7488286678959838E-3</v>
      </c>
      <c r="G55" s="59">
        <v>4.1321877841325391E-3</v>
      </c>
      <c r="H55" s="22">
        <f t="shared" si="3"/>
        <v>26082.032338036508</v>
      </c>
      <c r="I55" s="60">
        <f t="shared" si="4"/>
        <v>1.37956692312897E-3</v>
      </c>
      <c r="J55" s="60">
        <f t="shared" si="0"/>
        <v>1.9032048953915335E-6</v>
      </c>
      <c r="K55" s="60">
        <f t="shared" si="5"/>
        <v>1.37956692312897E-3</v>
      </c>
      <c r="Q55" s="117">
        <v>31</v>
      </c>
      <c r="R55" s="117">
        <v>4.3872674089420298E-3</v>
      </c>
      <c r="S55" s="118">
        <v>-3.7842612300346731E-2</v>
      </c>
      <c r="T55" s="23"/>
      <c r="U55" s="23"/>
      <c r="V55" s="23"/>
      <c r="W55"/>
      <c r="X55"/>
      <c r="Y55"/>
    </row>
    <row r="56" spans="1:25" ht="14.5">
      <c r="A56" s="9" t="s">
        <v>111</v>
      </c>
      <c r="B56" s="11">
        <v>26060.400000000001</v>
      </c>
      <c r="C56" s="51">
        <v>-0.30066666666666669</v>
      </c>
      <c r="D56" s="58">
        <v>4.5</v>
      </c>
      <c r="E56" s="59">
        <f t="shared" si="1"/>
        <v>5.4275518522137522E-2</v>
      </c>
      <c r="F56" s="59">
        <f t="shared" si="2"/>
        <v>5.4902653372301076E-4</v>
      </c>
      <c r="G56" s="59">
        <v>4.0232511156911097E-3</v>
      </c>
      <c r="H56" s="22">
        <f t="shared" si="3"/>
        <v>26150.890000884399</v>
      </c>
      <c r="I56" s="60">
        <f t="shared" si="4"/>
        <v>3.4723181871497708E-3</v>
      </c>
      <c r="J56" s="60">
        <f t="shared" si="0"/>
        <v>1.2056993592811071E-5</v>
      </c>
      <c r="K56" s="60">
        <f t="shared" si="5"/>
        <v>3.4723181871497708E-3</v>
      </c>
      <c r="Q56" s="117">
        <v>32</v>
      </c>
      <c r="R56" s="117">
        <v>4.0692500088461009E-3</v>
      </c>
      <c r="S56" s="118">
        <v>-0.11084531156087635</v>
      </c>
      <c r="T56" s="23"/>
      <c r="U56" s="23"/>
      <c r="V56" s="23"/>
      <c r="W56"/>
      <c r="X56"/>
      <c r="Y56"/>
    </row>
    <row r="57" spans="1:25" ht="14.5">
      <c r="A57" s="9" t="s">
        <v>112</v>
      </c>
      <c r="B57" s="11">
        <v>27163.5</v>
      </c>
      <c r="C57" s="51">
        <v>-0.47173611895351031</v>
      </c>
      <c r="D57" s="58">
        <v>4</v>
      </c>
      <c r="E57" s="59">
        <f t="shared" si="1"/>
        <v>4.8151442002286826E-2</v>
      </c>
      <c r="F57" s="59">
        <f t="shared" si="2"/>
        <v>4.232859050513417E-2</v>
      </c>
      <c r="G57" s="59">
        <v>4.5130226413122405E-3</v>
      </c>
      <c r="H57" s="22">
        <f t="shared" si="3"/>
        <v>26178.011175241652</v>
      </c>
      <c r="I57" s="60">
        <f t="shared" si="4"/>
        <v>3.6279891205417109E-2</v>
      </c>
      <c r="J57" s="60">
        <f t="shared" si="0"/>
        <v>1.3162305058769016E-3</v>
      </c>
      <c r="K57" s="60">
        <f t="shared" si="5"/>
        <v>-3.6279891205417109E-2</v>
      </c>
      <c r="Q57" s="117">
        <v>33</v>
      </c>
      <c r="R57" s="117">
        <v>3.9334015002730552E-3</v>
      </c>
      <c r="S57" s="118">
        <v>4.683096556914796E-2</v>
      </c>
      <c r="T57" s="23"/>
      <c r="U57" s="23"/>
      <c r="V57" s="23"/>
      <c r="W57"/>
      <c r="X57"/>
      <c r="Y57"/>
    </row>
    <row r="58" spans="1:25" ht="14.5">
      <c r="A58" s="9" t="s">
        <v>113</v>
      </c>
      <c r="B58" s="11">
        <v>28175.4</v>
      </c>
      <c r="C58" s="51">
        <v>-0.52269480519480538</v>
      </c>
      <c r="D58" s="58">
        <v>4</v>
      </c>
      <c r="E58" s="59">
        <f t="shared" si="1"/>
        <v>4.4929308967933235E-2</v>
      </c>
      <c r="F58" s="59">
        <f t="shared" si="2"/>
        <v>3.7252195041139816E-2</v>
      </c>
      <c r="G58" s="59">
        <v>4.3527612062570324E-3</v>
      </c>
      <c r="H58" s="22">
        <f t="shared" si="3"/>
        <v>27281.736229026163</v>
      </c>
      <c r="I58" s="60">
        <f t="shared" si="4"/>
        <v>3.1717873427665223E-2</v>
      </c>
      <c r="J58" s="60">
        <f t="shared" si="0"/>
        <v>1.0060234947733917E-3</v>
      </c>
      <c r="K58" s="60">
        <f t="shared" si="5"/>
        <v>-3.1717873427665223E-2</v>
      </c>
      <c r="Q58" s="117">
        <v>34</v>
      </c>
      <c r="R58" s="117">
        <v>3.7319056479802985E-3</v>
      </c>
      <c r="S58" s="118">
        <v>3.1502523446285818E-2</v>
      </c>
      <c r="T58" s="23"/>
      <c r="U58" s="23"/>
      <c r="V58" s="23"/>
      <c r="W58"/>
      <c r="X58"/>
      <c r="Y58"/>
    </row>
    <row r="59" spans="1:25" ht="14.5">
      <c r="A59" s="9" t="s">
        <v>114</v>
      </c>
      <c r="B59" s="11">
        <v>27061.200000000001</v>
      </c>
      <c r="C59" s="51">
        <v>-0.54244565217391294</v>
      </c>
      <c r="D59" s="58">
        <v>4</v>
      </c>
      <c r="E59" s="59">
        <f t="shared" si="1"/>
        <v>4.5464589097363062E-2</v>
      </c>
      <c r="F59" s="59">
        <f t="shared" si="2"/>
        <v>-3.95451351178688E-2</v>
      </c>
      <c r="G59" s="59">
        <v>5.3994896273457226E-3</v>
      </c>
      <c r="H59" s="22">
        <f t="shared" si="3"/>
        <v>28327.532780046316</v>
      </c>
      <c r="I59" s="60">
        <f t="shared" si="4"/>
        <v>4.6795145080274179E-2</v>
      </c>
      <c r="J59" s="60">
        <f t="shared" si="0"/>
        <v>2.1897856030839088E-3</v>
      </c>
      <c r="K59" s="60">
        <f t="shared" si="5"/>
        <v>4.6795145080274179E-2</v>
      </c>
      <c r="Q59" s="117">
        <v>35</v>
      </c>
      <c r="R59" s="117">
        <v>3.6501945148095342E-3</v>
      </c>
      <c r="S59" s="118">
        <v>-3.1709641686371054E-2</v>
      </c>
      <c r="T59" s="23"/>
      <c r="U59" s="23"/>
      <c r="V59" s="23"/>
      <c r="W59"/>
      <c r="X59"/>
      <c r="Y59"/>
    </row>
    <row r="60" spans="1:25" ht="14.5">
      <c r="A60" s="9" t="s">
        <v>115</v>
      </c>
      <c r="B60" s="11">
        <v>27283.1</v>
      </c>
      <c r="C60" s="51">
        <v>-0.54038477633477633</v>
      </c>
      <c r="D60" s="58">
        <v>4</v>
      </c>
      <c r="E60" s="59">
        <f t="shared" si="1"/>
        <v>4.5672203403352762E-2</v>
      </c>
      <c r="F60" s="59">
        <f t="shared" si="2"/>
        <v>8.1999320059715688E-3</v>
      </c>
      <c r="G60" s="59">
        <v>5.635018058596575E-3</v>
      </c>
      <c r="H60" s="22">
        <f t="shared" si="3"/>
        <v>27213.690350687299</v>
      </c>
      <c r="I60" s="60">
        <f t="shared" si="4"/>
        <v>2.5440528866844279E-3</v>
      </c>
      <c r="J60" s="60">
        <f t="shared" si="0"/>
        <v>6.472205090247371E-6</v>
      </c>
      <c r="K60" s="60">
        <f t="shared" si="5"/>
        <v>-2.5440528866844279E-3</v>
      </c>
      <c r="Q60" s="117">
        <v>36</v>
      </c>
      <c r="R60" s="117">
        <v>3.4145174789281876E-3</v>
      </c>
      <c r="S60" s="118">
        <v>3.5240641799006413E-2</v>
      </c>
      <c r="T60" s="23"/>
      <c r="U60" s="23"/>
      <c r="V60" s="23"/>
      <c r="W60"/>
      <c r="X60"/>
      <c r="Y60"/>
    </row>
    <row r="61" spans="1:25" ht="14.5">
      <c r="A61" s="9" t="s">
        <v>116</v>
      </c>
      <c r="B61" s="11">
        <v>26346.799999999999</v>
      </c>
      <c r="C61" s="51">
        <v>-0.54581818181818165</v>
      </c>
      <c r="D61" s="58">
        <v>4</v>
      </c>
      <c r="E61" s="59">
        <f t="shared" si="1"/>
        <v>4.565053631189242E-2</v>
      </c>
      <c r="F61" s="59">
        <f t="shared" si="2"/>
        <v>-3.4317947740542656E-2</v>
      </c>
      <c r="G61" s="59">
        <v>5.3997878500115165E-3</v>
      </c>
      <c r="H61" s="22">
        <f t="shared" si="3"/>
        <v>27430.42295189065</v>
      </c>
      <c r="I61" s="60">
        <f t="shared" si="4"/>
        <v>4.1129205516064617E-2</v>
      </c>
      <c r="J61" s="60">
        <f t="shared" si="0"/>
        <v>1.6916115463826802E-3</v>
      </c>
      <c r="K61" s="60">
        <f t="shared" si="5"/>
        <v>4.1129205516064617E-2</v>
      </c>
      <c r="Q61" s="117">
        <v>37</v>
      </c>
      <c r="R61" s="117">
        <v>3.0417168345787948E-3</v>
      </c>
      <c r="S61" s="118">
        <v>-2.6376496185448406E-2</v>
      </c>
      <c r="T61" s="23"/>
      <c r="U61" s="23"/>
      <c r="V61" s="23"/>
      <c r="W61"/>
      <c r="X61"/>
      <c r="Y61"/>
    </row>
    <row r="62" spans="1:25" ht="14.5">
      <c r="A62" s="9" t="s">
        <v>117</v>
      </c>
      <c r="B62" s="11">
        <v>25947.5</v>
      </c>
      <c r="C62" s="51">
        <v>-0.56637656063742992</v>
      </c>
      <c r="D62" s="58">
        <v>4</v>
      </c>
      <c r="E62" s="59">
        <f t="shared" si="1"/>
        <v>4.5707662550868555E-2</v>
      </c>
      <c r="F62" s="59">
        <f t="shared" si="2"/>
        <v>-1.5155540710826336E-2</v>
      </c>
      <c r="G62" s="59">
        <v>6.0680640669493373E-3</v>
      </c>
      <c r="H62" s="22">
        <f t="shared" si="3"/>
        <v>26506.674070359099</v>
      </c>
      <c r="I62" s="60">
        <f t="shared" si="4"/>
        <v>2.1550209860645479E-2</v>
      </c>
      <c r="J62" s="60">
        <f t="shared" si="0"/>
        <v>4.6441154503786165E-4</v>
      </c>
      <c r="K62" s="60">
        <f t="shared" si="5"/>
        <v>2.1550209860645479E-2</v>
      </c>
      <c r="Q62" s="117">
        <v>38</v>
      </c>
      <c r="R62" s="117">
        <v>2.7642140296175802E-3</v>
      </c>
      <c r="S62" s="118">
        <v>9.3010547133412884E-3</v>
      </c>
      <c r="T62" s="23"/>
      <c r="U62" s="23"/>
      <c r="V62" s="23"/>
      <c r="W62"/>
      <c r="X62"/>
      <c r="Y62"/>
    </row>
    <row r="63" spans="1:25" ht="14.5">
      <c r="A63" s="9" t="s">
        <v>118</v>
      </c>
      <c r="B63" s="11">
        <v>25270.3</v>
      </c>
      <c r="C63" s="51">
        <v>-0.52902587993385097</v>
      </c>
      <c r="D63" s="58">
        <v>4</v>
      </c>
      <c r="E63" s="59">
        <f t="shared" si="1"/>
        <v>4.5923867628359538E-2</v>
      </c>
      <c r="F63" s="59">
        <f t="shared" si="2"/>
        <v>-2.6098853454090017E-2</v>
      </c>
      <c r="G63" s="59">
        <v>6.7197109091116404E-3</v>
      </c>
      <c r="H63" s="22">
        <f t="shared" si="3"/>
        <v>26121.859698814176</v>
      </c>
      <c r="I63" s="60">
        <f t="shared" si="4"/>
        <v>3.3698044693342658E-2</v>
      </c>
      <c r="J63" s="60">
        <f t="shared" si="0"/>
        <v>1.1355582161545193E-3</v>
      </c>
      <c r="K63" s="60">
        <f t="shared" si="5"/>
        <v>3.3698044693342658E-2</v>
      </c>
      <c r="Q63" s="117">
        <v>39</v>
      </c>
      <c r="R63" s="117">
        <v>2.6097746931967938E-3</v>
      </c>
      <c r="S63" s="118">
        <v>-4.7534587473228793E-2</v>
      </c>
      <c r="T63" s="23"/>
      <c r="U63" s="23"/>
      <c r="V63" s="23"/>
      <c r="W63"/>
      <c r="X63"/>
      <c r="Y63"/>
    </row>
    <row r="64" spans="1:25" ht="14.5">
      <c r="A64" s="9" t="s">
        <v>119</v>
      </c>
      <c r="B64" s="11">
        <v>24375.9</v>
      </c>
      <c r="C64" s="51">
        <v>-0.35761642743221705</v>
      </c>
      <c r="D64" s="58">
        <v>4</v>
      </c>
      <c r="E64" s="59">
        <f t="shared" si="1"/>
        <v>4.5531130261850183E-2</v>
      </c>
      <c r="F64" s="59">
        <f t="shared" si="2"/>
        <v>-3.5393327344748496E-2</v>
      </c>
      <c r="G64" s="59">
        <v>7.3212094552930415E-3</v>
      </c>
      <c r="H64" s="22">
        <f t="shared" si="3"/>
        <v>25455.309159298089</v>
      </c>
      <c r="I64" s="60">
        <f t="shared" si="4"/>
        <v>4.4281817668192253E-2</v>
      </c>
      <c r="J64" s="60">
        <f t="shared" si="0"/>
        <v>1.9608793759990236E-3</v>
      </c>
      <c r="K64" s="60">
        <f t="shared" si="5"/>
        <v>4.4281817668192253E-2</v>
      </c>
      <c r="Q64" s="117">
        <v>40</v>
      </c>
      <c r="R64" s="117">
        <v>2.5543629582833113E-3</v>
      </c>
      <c r="S64" s="118">
        <v>9.6813616815169014E-3</v>
      </c>
      <c r="T64" s="23"/>
      <c r="U64" s="23"/>
      <c r="V64" s="23"/>
      <c r="W64"/>
      <c r="X64"/>
      <c r="Y64"/>
    </row>
    <row r="65" spans="1:25" ht="14.5">
      <c r="A65" s="9" t="s">
        <v>120</v>
      </c>
      <c r="B65" s="11">
        <v>23375.5</v>
      </c>
      <c r="C65" s="51">
        <v>0.48074060480582359</v>
      </c>
      <c r="D65" s="58">
        <v>5</v>
      </c>
      <c r="E65" s="59">
        <f t="shared" si="1"/>
        <v>4.3732559089763701E-2</v>
      </c>
      <c r="F65" s="59">
        <f t="shared" si="2"/>
        <v>-4.1040535939185892E-2</v>
      </c>
      <c r="G65" s="59">
        <v>7.4174220696910645E-3</v>
      </c>
      <c r="H65" s="22">
        <f t="shared" si="3"/>
        <v>24556.706338628581</v>
      </c>
      <c r="I65" s="60">
        <f t="shared" si="4"/>
        <v>5.0531810597787462E-2</v>
      </c>
      <c r="J65" s="60">
        <f t="shared" si="0"/>
        <v>2.5534638822906652E-3</v>
      </c>
      <c r="K65" s="60">
        <f t="shared" si="5"/>
        <v>5.0531810597787462E-2</v>
      </c>
      <c r="Q65" s="117">
        <v>41</v>
      </c>
      <c r="R65" s="117">
        <v>2.4950949285557494E-3</v>
      </c>
      <c r="S65" s="118">
        <v>6.9045493573775971E-2</v>
      </c>
      <c r="T65" s="23"/>
      <c r="U65" s="23"/>
      <c r="V65" s="23"/>
      <c r="W65"/>
      <c r="X65"/>
      <c r="Y65"/>
    </row>
    <row r="66" spans="1:25" ht="14.5">
      <c r="A66" s="9" t="s">
        <v>121</v>
      </c>
      <c r="B66" s="11">
        <v>25267.4</v>
      </c>
      <c r="C66" s="51">
        <v>1.7721233766233766</v>
      </c>
      <c r="D66" s="58">
        <v>6</v>
      </c>
      <c r="E66" s="59">
        <f t="shared" si="1"/>
        <v>4.497637425831269E-2</v>
      </c>
      <c r="F66" s="59">
        <f t="shared" si="2"/>
        <v>8.0935167162199798E-2</v>
      </c>
      <c r="G66" s="59">
        <v>7.6118167698310726E-3</v>
      </c>
      <c r="H66" s="22">
        <f t="shared" si="3"/>
        <v>23553.430022903187</v>
      </c>
      <c r="I66" s="60">
        <f t="shared" si="4"/>
        <v>6.783325459274854E-2</v>
      </c>
      <c r="J66" s="60">
        <f t="shared" si="0"/>
        <v>4.6013504286446412E-3</v>
      </c>
      <c r="K66" s="60">
        <f t="shared" si="5"/>
        <v>-6.783325459274854E-2</v>
      </c>
      <c r="Q66" s="117">
        <v>42</v>
      </c>
      <c r="R66" s="117">
        <v>2.4869205383378397E-3</v>
      </c>
      <c r="S66" s="118">
        <v>3.1340035497788382E-2</v>
      </c>
      <c r="T66" s="23"/>
      <c r="U66" s="23"/>
      <c r="V66" s="23"/>
      <c r="W66"/>
      <c r="X66"/>
      <c r="Y66"/>
    </row>
    <row r="67" spans="1:25" ht="14.5">
      <c r="A67" s="9" t="s">
        <v>122</v>
      </c>
      <c r="B67" s="11">
        <v>25417.5</v>
      </c>
      <c r="C67" s="51">
        <v>2.631926284584984</v>
      </c>
      <c r="D67" s="58">
        <v>6</v>
      </c>
      <c r="E67" s="59">
        <f t="shared" si="1"/>
        <v>4.1542580454283273E-2</v>
      </c>
      <c r="F67" s="59">
        <f t="shared" si="2"/>
        <v>5.9404608309520778E-3</v>
      </c>
      <c r="G67" s="59">
        <v>7.1761017888278527E-3</v>
      </c>
      <c r="H67" s="22">
        <f t="shared" si="3"/>
        <v>25448.72143433903</v>
      </c>
      <c r="I67" s="60">
        <f t="shared" si="4"/>
        <v>1.2283440282887638E-3</v>
      </c>
      <c r="J67" s="60">
        <f t="shared" si="0"/>
        <v>1.5088290518326674E-6</v>
      </c>
      <c r="K67" s="60">
        <f t="shared" si="5"/>
        <v>1.2283440282887638E-3</v>
      </c>
      <c r="Q67" s="117">
        <v>43</v>
      </c>
      <c r="R67" s="117">
        <v>3.3916960547382378E-3</v>
      </c>
      <c r="S67" s="118">
        <v>1.1424194984944683E-2</v>
      </c>
      <c r="T67" s="23"/>
      <c r="U67" s="23"/>
      <c r="V67" s="23"/>
      <c r="W67"/>
      <c r="X67"/>
      <c r="Y67"/>
    </row>
    <row r="68" spans="1:25" ht="14.5">
      <c r="A68" s="9" t="s">
        <v>123</v>
      </c>
      <c r="B68" s="11">
        <v>25720.3</v>
      </c>
      <c r="C68" s="51">
        <v>3.3564328063241131</v>
      </c>
      <c r="D68" s="58">
        <v>4.5</v>
      </c>
      <c r="E68" s="59">
        <f t="shared" si="1"/>
        <v>3.2817017446167718E-2</v>
      </c>
      <c r="F68" s="59">
        <f t="shared" si="2"/>
        <v>1.1913052031080919E-2</v>
      </c>
      <c r="G68" s="59">
        <v>6.8254781576208012E-3</v>
      </c>
      <c r="H68" s="22">
        <f t="shared" si="3"/>
        <v>25590.986591071323</v>
      </c>
      <c r="I68" s="60">
        <f t="shared" si="4"/>
        <v>5.0276788734453307E-3</v>
      </c>
      <c r="J68" s="60">
        <f t="shared" ref="J68:J72" si="6">I68^2</f>
        <v>2.5277554854488508E-5</v>
      </c>
      <c r="K68" s="60">
        <f t="shared" si="5"/>
        <v>-5.0276788734453307E-3</v>
      </c>
      <c r="Q68" s="117">
        <v>44</v>
      </c>
      <c r="R68" s="117">
        <v>3.3948505713358307E-3</v>
      </c>
      <c r="S68" s="118">
        <v>2.754437594800116E-2</v>
      </c>
      <c r="T68" s="23"/>
      <c r="U68" s="23"/>
      <c r="V68" s="23"/>
      <c r="W68"/>
      <c r="X68"/>
      <c r="Y68"/>
    </row>
    <row r="69" spans="1:25" ht="14.5">
      <c r="A69" s="9" t="s">
        <v>124</v>
      </c>
      <c r="B69" s="11">
        <v>25664</v>
      </c>
      <c r="C69" s="51">
        <v>3.7773871635610767</v>
      </c>
      <c r="D69" s="58">
        <v>4.5</v>
      </c>
      <c r="E69" s="59">
        <f>((1+D68%)/(1+C68%))-1</f>
        <v>1.1064305942318775E-2</v>
      </c>
      <c r="F69" s="59">
        <f t="shared" ref="F69:F72" si="7">(B69-B68)/B68</f>
        <v>-2.1889324774594103E-3</v>
      </c>
      <c r="G69" s="59">
        <v>6.8242344277231002E-3</v>
      </c>
      <c r="H69" s="22">
        <f t="shared" ref="H69:H72" si="8">B68*(1+G69)</f>
        <v>25895.821356751367</v>
      </c>
      <c r="I69" s="60">
        <f t="shared" ref="I69:I72" si="9">ABS((H69-B69)/B69)</f>
        <v>9.0329393996012586E-3</v>
      </c>
      <c r="J69" s="60">
        <f t="shared" si="6"/>
        <v>8.1593994196868741E-5</v>
      </c>
      <c r="K69" s="60">
        <f t="shared" ref="K69:K72" si="10">(H69-B69)/B69</f>
        <v>9.0329393996012586E-3</v>
      </c>
      <c r="Q69" s="117">
        <v>45</v>
      </c>
      <c r="R69" s="117">
        <v>3.3968808119505152E-3</v>
      </c>
      <c r="S69" s="118">
        <v>-4.8398714642020321E-2</v>
      </c>
      <c r="T69" s="23"/>
      <c r="U69" s="23"/>
      <c r="V69" s="23"/>
      <c r="W69"/>
      <c r="X69"/>
      <c r="Y69"/>
    </row>
    <row r="70" spans="1:25" ht="14.5">
      <c r="A70" s="18" t="s">
        <v>138</v>
      </c>
      <c r="B70" s="19">
        <v>26773.3</v>
      </c>
      <c r="C70" s="61">
        <v>3.9331</v>
      </c>
      <c r="D70" s="61">
        <v>4.5</v>
      </c>
      <c r="E70" s="62">
        <f>((1+D69%)/(1+C69%))-1</f>
        <v>6.9631049324840877E-3</v>
      </c>
      <c r="F70" s="62">
        <f t="shared" si="7"/>
        <v>4.3223971321695732E-2</v>
      </c>
      <c r="G70" s="62">
        <f>E70*$R$17+$R$16</f>
        <v>2.4663645901164724E-2</v>
      </c>
      <c r="H70" s="22">
        <f t="shared" si="8"/>
        <v>26296.967808407491</v>
      </c>
      <c r="I70" s="63">
        <f>ABS((H70-B70)/B70)</f>
        <v>1.7791314167192988E-2</v>
      </c>
      <c r="J70" s="63">
        <f t="shared" si="6"/>
        <v>3.1653085979576191E-4</v>
      </c>
      <c r="K70" s="63">
        <f t="shared" si="10"/>
        <v>-1.7791314167192988E-2</v>
      </c>
      <c r="Q70" s="117">
        <v>46</v>
      </c>
      <c r="R70" s="117">
        <v>3.4086112087610039E-3</v>
      </c>
      <c r="S70" s="118">
        <v>6.144139588233748E-3</v>
      </c>
      <c r="T70" s="23"/>
      <c r="U70" s="23"/>
      <c r="V70" s="23"/>
      <c r="W70"/>
      <c r="X70"/>
      <c r="Y70"/>
    </row>
    <row r="71" spans="1:25" ht="14.5">
      <c r="A71" s="18" t="s">
        <v>139</v>
      </c>
      <c r="B71" s="19">
        <v>26772.5</v>
      </c>
      <c r="C71" s="61">
        <v>3.9224000000000001</v>
      </c>
      <c r="D71" s="61">
        <v>4.5</v>
      </c>
      <c r="E71" s="62">
        <f t="shared" ref="E71:E72" si="11">((1+D70%)/(1+C70%))-1</f>
        <v>5.4544702313314986E-3</v>
      </c>
      <c r="F71" s="62">
        <f t="shared" si="7"/>
        <v>-2.9880515289458992E-5</v>
      </c>
      <c r="G71" s="62">
        <f>E71*$R$17+$R$16</f>
        <v>2.5207103245382532E-2</v>
      </c>
      <c r="H71" s="22">
        <f t="shared" si="8"/>
        <v>27448.177337319597</v>
      </c>
      <c r="I71" s="63">
        <f t="shared" si="9"/>
        <v>2.5237737877284432E-2</v>
      </c>
      <c r="J71" s="63">
        <f t="shared" si="6"/>
        <v>6.3694341316251728E-4</v>
      </c>
      <c r="K71" s="63">
        <f t="shared" si="10"/>
        <v>2.5237737877284432E-2</v>
      </c>
      <c r="Q71" s="117">
        <v>47</v>
      </c>
      <c r="R71" s="117">
        <v>3.4306302088248086E-3</v>
      </c>
      <c r="S71" s="118">
        <v>-2.1125463583400617E-2</v>
      </c>
      <c r="T71" s="23"/>
      <c r="U71" s="23"/>
      <c r="V71" s="23"/>
      <c r="W71"/>
      <c r="X71"/>
      <c r="Y71"/>
    </row>
    <row r="72" spans="1:25" ht="14.5">
      <c r="A72" s="18" t="s">
        <v>140</v>
      </c>
      <c r="B72" s="19">
        <v>27261</v>
      </c>
      <c r="C72" s="61">
        <v>3.7244999999999999</v>
      </c>
      <c r="D72" s="61">
        <v>4.5</v>
      </c>
      <c r="E72" s="62">
        <f t="shared" si="11"/>
        <v>5.5579932719029834E-3</v>
      </c>
      <c r="F72" s="62">
        <f t="shared" si="7"/>
        <v>1.8246334858530208E-2</v>
      </c>
      <c r="G72" s="62">
        <f>E72*$R$17+$R$16</f>
        <v>2.5169811012444133E-2</v>
      </c>
      <c r="H72" s="22">
        <f t="shared" si="8"/>
        <v>27446.35876533066</v>
      </c>
      <c r="I72" s="63">
        <f t="shared" si="9"/>
        <v>6.7994118092021714E-3</v>
      </c>
      <c r="J72" s="63">
        <f t="shared" si="6"/>
        <v>4.6232000951117949E-5</v>
      </c>
      <c r="K72" s="63">
        <f t="shared" si="10"/>
        <v>6.7994118092021714E-3</v>
      </c>
      <c r="Q72" s="117">
        <v>48</v>
      </c>
      <c r="R72" s="117">
        <v>3.4468379175041017E-3</v>
      </c>
      <c r="S72" s="118">
        <v>-2.4870628928385166E-2</v>
      </c>
      <c r="T72" s="23"/>
      <c r="U72" s="23"/>
      <c r="V72" s="23"/>
      <c r="W72"/>
      <c r="X72"/>
      <c r="Y72"/>
    </row>
    <row r="73" spans="1:25" ht="14.5">
      <c r="Q73" s="117">
        <v>49</v>
      </c>
      <c r="R73" s="117">
        <v>3.4729167718555373E-3</v>
      </c>
      <c r="S73" s="118">
        <v>1.4224226173108968E-2</v>
      </c>
      <c r="T73" s="23"/>
      <c r="U73" s="23"/>
      <c r="V73" s="23"/>
      <c r="W73"/>
      <c r="X73"/>
      <c r="Y73"/>
    </row>
    <row r="74" spans="1:25" ht="14.5">
      <c r="Q74" s="117">
        <v>50</v>
      </c>
      <c r="R74" s="117">
        <v>3.4400849686642594E-3</v>
      </c>
      <c r="S74" s="118">
        <v>-4.8895660072298439E-2</v>
      </c>
      <c r="T74" s="23"/>
      <c r="U74" s="23"/>
      <c r="V74" s="23"/>
      <c r="W74"/>
      <c r="X74"/>
      <c r="Y74"/>
    </row>
    <row r="75" spans="1:25" ht="15" customHeight="1">
      <c r="C75" s="96"/>
      <c r="D75" s="95"/>
      <c r="G75" s="115" t="s">
        <v>170</v>
      </c>
      <c r="H75" s="116" t="s">
        <v>171</v>
      </c>
      <c r="I75" s="115" t="str">
        <f>I1</f>
        <v>Absolute Forecast Error</v>
      </c>
      <c r="J75" s="115" t="str">
        <f t="shared" ref="J75:K75" si="12">J1</f>
        <v>Absolute Squared Error</v>
      </c>
      <c r="K75" s="115" t="str">
        <f t="shared" si="12"/>
        <v>Forecast Error</v>
      </c>
      <c r="Q75" s="117">
        <v>51</v>
      </c>
      <c r="R75" s="117">
        <v>4.0372577109140384E-3</v>
      </c>
      <c r="S75" s="118">
        <v>2.3304792804443836E-2</v>
      </c>
      <c r="T75" s="23"/>
      <c r="U75" s="23"/>
      <c r="V75" s="23"/>
      <c r="W75"/>
      <c r="X75"/>
      <c r="Y75"/>
    </row>
    <row r="76" spans="1:25" ht="14.5">
      <c r="C76" s="96"/>
      <c r="D76" s="95"/>
      <c r="F76" s="18" t="s">
        <v>138</v>
      </c>
      <c r="G76" s="11">
        <v>26773.3</v>
      </c>
      <c r="H76" s="84">
        <f>H70</f>
        <v>26296.967808407491</v>
      </c>
      <c r="I76" s="97">
        <v>1.7791314167192988E-2</v>
      </c>
      <c r="J76" s="92">
        <v>3.1653085979576191E-4</v>
      </c>
      <c r="K76" s="92">
        <v>-1.7791314167192988E-2</v>
      </c>
      <c r="Q76" s="117">
        <v>52</v>
      </c>
      <c r="R76" s="117">
        <v>4.0132228946493445E-3</v>
      </c>
      <c r="S76" s="118">
        <v>-1.2643942267533607E-3</v>
      </c>
      <c r="T76" s="23"/>
      <c r="U76" s="23"/>
      <c r="V76" s="23"/>
      <c r="W76"/>
      <c r="X76"/>
      <c r="Y76"/>
    </row>
    <row r="77" spans="1:25" ht="14.5">
      <c r="C77" s="96"/>
      <c r="D77" s="95"/>
      <c r="E77" s="91">
        <f>B71</f>
        <v>26772.5</v>
      </c>
      <c r="F77" s="18" t="s">
        <v>139</v>
      </c>
      <c r="G77" s="93">
        <v>26772.5</v>
      </c>
      <c r="H77" s="84">
        <f>H71</f>
        <v>27448.177337319597</v>
      </c>
      <c r="I77" s="97">
        <v>2.5237737877284432E-2</v>
      </c>
      <c r="J77" s="92">
        <v>6.3694341316251728E-4</v>
      </c>
      <c r="K77" s="92">
        <v>2.5237737877284432E-2</v>
      </c>
      <c r="Q77" s="117">
        <v>53</v>
      </c>
      <c r="R77" s="117">
        <v>7.6202366395831181E-3</v>
      </c>
      <c r="S77" s="118">
        <v>-7.0712101058601077E-3</v>
      </c>
      <c r="T77" s="23"/>
      <c r="U77" s="23"/>
      <c r="V77" s="23"/>
      <c r="W77"/>
      <c r="X77"/>
      <c r="Y77"/>
    </row>
    <row r="78" spans="1:25" ht="14.5">
      <c r="F78" s="18" t="s">
        <v>140</v>
      </c>
      <c r="G78" s="11">
        <v>27261</v>
      </c>
      <c r="H78" s="84">
        <f>H72</f>
        <v>27446.35876533066</v>
      </c>
      <c r="I78" s="97">
        <v>6.7994118092021714E-3</v>
      </c>
      <c r="J78" s="92">
        <v>4.6232000951117949E-5</v>
      </c>
      <c r="K78" s="92">
        <v>6.7994118092021714E-3</v>
      </c>
      <c r="Q78" s="117">
        <v>54</v>
      </c>
      <c r="R78" s="117">
        <v>9.8263202983521827E-3</v>
      </c>
      <c r="S78" s="118">
        <v>3.2502270206781987E-2</v>
      </c>
      <c r="T78" s="23"/>
      <c r="U78" s="23"/>
      <c r="V78" s="23"/>
      <c r="W78"/>
      <c r="X78"/>
      <c r="Y78"/>
    </row>
    <row r="79" spans="1:25" ht="14.5">
      <c r="Q79" s="117">
        <v>55</v>
      </c>
      <c r="R79" s="117">
        <v>1.0987033266328085E-2</v>
      </c>
      <c r="S79" s="118">
        <v>2.6265161774811731E-2</v>
      </c>
      <c r="T79" s="23"/>
      <c r="U79" s="23"/>
      <c r="V79" s="23"/>
      <c r="W79"/>
      <c r="X79"/>
      <c r="Y79"/>
    </row>
    <row r="80" spans="1:25" ht="14.5">
      <c r="H80" s="18" t="s">
        <v>172</v>
      </c>
      <c r="I80" s="53">
        <f>AVERAGE(I4:I69)</f>
        <v>3.641376790024551E-2</v>
      </c>
      <c r="K80" s="50"/>
      <c r="Q80" s="117">
        <v>56</v>
      </c>
      <c r="R80" s="117">
        <v>1.0794208643289619E-2</v>
      </c>
      <c r="S80" s="118">
        <v>-5.0339343761158423E-2</v>
      </c>
      <c r="T80" s="23"/>
      <c r="U80" s="23"/>
      <c r="V80" s="23"/>
      <c r="W80"/>
      <c r="X80"/>
      <c r="Y80"/>
    </row>
    <row r="81" spans="2:25" ht="14.5">
      <c r="H81" s="18" t="s">
        <v>173</v>
      </c>
      <c r="I81" s="53">
        <f>P88</f>
        <v>2.2885640399125488E-3</v>
      </c>
      <c r="K81" s="50"/>
      <c r="Q81" s="117">
        <v>57</v>
      </c>
      <c r="R81" s="117">
        <v>1.0719419485073527E-2</v>
      </c>
      <c r="S81" s="118">
        <v>-2.5194874791019586E-3</v>
      </c>
      <c r="T81" s="23"/>
      <c r="U81" s="23"/>
      <c r="V81" s="23"/>
      <c r="W81"/>
      <c r="X81"/>
      <c r="Y81"/>
    </row>
    <row r="82" spans="2:25" ht="14.5">
      <c r="H82" s="18" t="s">
        <v>174</v>
      </c>
      <c r="I82" s="53">
        <f>SQRT(I81)</f>
        <v>4.7838938532460656E-2</v>
      </c>
      <c r="K82" s="50"/>
      <c r="Q82" s="117">
        <v>58</v>
      </c>
      <c r="R82" s="117">
        <v>1.0727224648227316E-2</v>
      </c>
      <c r="S82" s="118">
        <v>-4.5045172388769969E-2</v>
      </c>
      <c r="T82" s="23"/>
      <c r="U82" s="23"/>
      <c r="V82" s="23"/>
      <c r="W82"/>
      <c r="X82"/>
      <c r="Y82"/>
    </row>
    <row r="83" spans="2:25" ht="14.5">
      <c r="K83" s="50"/>
      <c r="Q83" s="117">
        <v>59</v>
      </c>
      <c r="R83" s="117">
        <v>1.0706645992509398E-2</v>
      </c>
      <c r="S83" s="118">
        <v>-2.5862186703335732E-2</v>
      </c>
      <c r="T83" s="23"/>
      <c r="U83" s="23"/>
      <c r="V83" s="23"/>
      <c r="W83"/>
      <c r="X83"/>
      <c r="Y83"/>
    </row>
    <row r="84" spans="2:25" ht="14.5">
      <c r="K84" s="50"/>
      <c r="Q84" s="117">
        <v>60</v>
      </c>
      <c r="R84" s="117">
        <v>1.0628762170050664E-2</v>
      </c>
      <c r="S84" s="118">
        <v>-3.6727615624140682E-2</v>
      </c>
      <c r="T84" s="23"/>
      <c r="U84" s="23"/>
      <c r="V84" s="23"/>
      <c r="W84"/>
      <c r="X84"/>
      <c r="Y84"/>
    </row>
    <row r="85" spans="2:25" ht="14.5">
      <c r="Q85" s="117">
        <v>61</v>
      </c>
      <c r="R85" s="117">
        <v>1.0770238437310859E-2</v>
      </c>
      <c r="S85" s="118">
        <v>-4.6163565782059351E-2</v>
      </c>
      <c r="T85" s="23"/>
      <c r="U85" s="23"/>
      <c r="V85" s="23"/>
      <c r="W85"/>
      <c r="X85"/>
      <c r="Y85"/>
    </row>
    <row r="86" spans="2:25" ht="14.5">
      <c r="Q86" s="117">
        <v>62</v>
      </c>
      <c r="R86" s="117">
        <v>1.1418139955035503E-2</v>
      </c>
      <c r="S86" s="118">
        <v>-5.2458675894221395E-2</v>
      </c>
      <c r="T86" s="23"/>
      <c r="U86" s="23"/>
      <c r="V86" s="23"/>
      <c r="W86"/>
      <c r="X86"/>
      <c r="Y86"/>
    </row>
    <row r="87" spans="2:25" ht="14.5">
      <c r="C87" s="2" t="s">
        <v>170</v>
      </c>
      <c r="D87" s="2" t="s">
        <v>171</v>
      </c>
      <c r="Q87" s="117">
        <v>63</v>
      </c>
      <c r="R87" s="117">
        <v>1.0970078878566145E-2</v>
      </c>
      <c r="S87" s="118">
        <v>6.9965088283633653E-2</v>
      </c>
      <c r="T87" s="23"/>
      <c r="U87" s="23"/>
      <c r="V87" s="23"/>
      <c r="W87"/>
      <c r="X87"/>
      <c r="Y87"/>
    </row>
    <row r="88" spans="2:25" ht="14.5">
      <c r="B88" s="9" t="s">
        <v>58</v>
      </c>
      <c r="C88" s="11">
        <v>21843.8</v>
      </c>
      <c r="D88" s="78">
        <v>21473.88092189153</v>
      </c>
      <c r="K88" s="2" t="s">
        <v>172</v>
      </c>
      <c r="L88" s="50">
        <v>1.7368947779160496E-2</v>
      </c>
      <c r="P88" s="50">
        <f>AVERAGE(J4:J69)</f>
        <v>2.2885640399125488E-3</v>
      </c>
      <c r="Q88" s="117">
        <v>64</v>
      </c>
      <c r="R88" s="117">
        <v>1.2207038667376302E-2</v>
      </c>
      <c r="S88" s="118">
        <v>-6.2665778364242239E-3</v>
      </c>
      <c r="T88" s="23"/>
      <c r="U88" s="23"/>
      <c r="V88" s="23"/>
      <c r="W88"/>
      <c r="X88"/>
      <c r="Y88"/>
    </row>
    <row r="89" spans="2:25" ht="14.5">
      <c r="B89" s="9" t="s">
        <v>59</v>
      </c>
      <c r="C89" s="11">
        <v>22949.4</v>
      </c>
      <c r="D89" s="78">
        <v>21917.170478863143</v>
      </c>
      <c r="K89" s="2" t="s">
        <v>173</v>
      </c>
      <c r="L89" s="50">
        <v>5.777329622463751E-4</v>
      </c>
      <c r="Q89" s="117">
        <v>65</v>
      </c>
      <c r="R89" s="117">
        <v>1.5350259021231851E-2</v>
      </c>
      <c r="S89" s="118">
        <v>-3.4372069901509317E-3</v>
      </c>
      <c r="T89" s="23"/>
      <c r="U89" s="23"/>
      <c r="V89" s="23"/>
      <c r="W89"/>
      <c r="X89"/>
      <c r="Y89"/>
    </row>
    <row r="90" spans="2:25" ht="14.5">
      <c r="B90" s="9" t="s">
        <v>60</v>
      </c>
      <c r="C90" s="11">
        <v>23380</v>
      </c>
      <c r="D90" s="78">
        <v>23021.006337098126</v>
      </c>
      <c r="K90" s="2" t="s">
        <v>174</v>
      </c>
      <c r="L90" s="50">
        <v>2.4036076265613219E-2</v>
      </c>
      <c r="Q90" s="117">
        <v>66</v>
      </c>
      <c r="R90" s="117">
        <v>2.318626518918367E-2</v>
      </c>
      <c r="S90" s="118">
        <v>-2.537519766664308E-2</v>
      </c>
      <c r="T90" s="2"/>
      <c r="U90" s="2"/>
      <c r="V90" s="2"/>
    </row>
    <row r="91" spans="2:25">
      <c r="B91" s="9" t="s">
        <v>61</v>
      </c>
      <c r="C91" s="11">
        <v>25412.7</v>
      </c>
      <c r="D91" s="78">
        <v>23428.684442600665</v>
      </c>
    </row>
    <row r="92" spans="2:25">
      <c r="B92" s="9" t="s">
        <v>62</v>
      </c>
      <c r="C92" s="11">
        <v>26534.6</v>
      </c>
      <c r="D92" s="78">
        <v>25409.942129873194</v>
      </c>
    </row>
    <row r="93" spans="2:25">
      <c r="B93" s="9" t="s">
        <v>63</v>
      </c>
      <c r="C93" s="11">
        <v>23429.200000000001</v>
      </c>
      <c r="D93" s="78">
        <v>26466.991057237257</v>
      </c>
    </row>
    <row r="94" spans="2:25">
      <c r="B94" s="9" t="s">
        <v>64</v>
      </c>
      <c r="C94" s="11">
        <v>24441.200000000001</v>
      </c>
      <c r="D94" s="78">
        <v>23355.838727732516</v>
      </c>
    </row>
    <row r="95" spans="2:25">
      <c r="B95" s="9" t="s">
        <v>65</v>
      </c>
      <c r="C95" s="11">
        <v>23564.7</v>
      </c>
      <c r="D95" s="78">
        <v>24375.313675321344</v>
      </c>
    </row>
    <row r="96" spans="2:25">
      <c r="B96" s="9" t="s">
        <v>66</v>
      </c>
      <c r="C96" s="11">
        <v>24946.2</v>
      </c>
      <c r="D96" s="78">
        <v>23603.833299668353</v>
      </c>
    </row>
    <row r="97" spans="2:14">
      <c r="B97" s="9" t="s">
        <v>67</v>
      </c>
      <c r="C97" s="11">
        <v>26113.1</v>
      </c>
      <c r="D97" s="78">
        <v>25053.725464883282</v>
      </c>
    </row>
    <row r="98" spans="2:14">
      <c r="B98" s="9" t="s">
        <v>68</v>
      </c>
      <c r="C98" s="11">
        <v>26452.9</v>
      </c>
      <c r="D98" s="78">
        <v>26232.936129543144</v>
      </c>
    </row>
    <row r="99" spans="2:14">
      <c r="B99" s="9" t="s">
        <v>69</v>
      </c>
      <c r="C99" s="11">
        <v>25793.5</v>
      </c>
      <c r="D99" s="78">
        <v>26545.483452552904</v>
      </c>
    </row>
    <row r="100" spans="2:14">
      <c r="B100" s="9" t="s">
        <v>70</v>
      </c>
      <c r="C100" s="11">
        <v>23347.200000000001</v>
      </c>
      <c r="D100" s="78">
        <v>25862.874755181852</v>
      </c>
    </row>
    <row r="101" spans="2:14">
      <c r="B101" s="9" t="s">
        <v>71</v>
      </c>
      <c r="C101" s="11">
        <v>26550.3</v>
      </c>
      <c r="D101" s="78">
        <v>23415.693163881409</v>
      </c>
    </row>
    <row r="102" spans="2:14" ht="14.5">
      <c r="B102" s="9" t="s">
        <v>72</v>
      </c>
      <c r="C102" s="11">
        <v>26076.5</v>
      </c>
      <c r="D102" s="78">
        <v>26630.122972588339</v>
      </c>
      <c r="I102" s="23"/>
      <c r="J102" s="23"/>
      <c r="K102" s="23"/>
      <c r="L102"/>
      <c r="M102"/>
      <c r="N102"/>
    </row>
    <row r="103" spans="2:14">
      <c r="B103" s="9" t="s">
        <v>73</v>
      </c>
      <c r="C103" s="11">
        <v>29574.400000000001</v>
      </c>
      <c r="D103" s="78">
        <v>26130.94981985577</v>
      </c>
    </row>
    <row r="104" spans="2:14">
      <c r="B104" s="9" t="s">
        <v>74</v>
      </c>
      <c r="C104" s="11">
        <v>29747.7</v>
      </c>
      <c r="D104" s="78">
        <v>29618.991948220508</v>
      </c>
    </row>
    <row r="105" spans="2:14">
      <c r="B105" s="9" t="s">
        <v>75</v>
      </c>
      <c r="C105" s="11">
        <v>27872.2</v>
      </c>
      <c r="D105" s="78">
        <v>29717.470327772597</v>
      </c>
    </row>
    <row r="106" spans="2:14">
      <c r="B106" s="9" t="s">
        <v>76</v>
      </c>
      <c r="C106" s="11">
        <v>27216.2</v>
      </c>
      <c r="D106" s="78">
        <v>27831.253594090955</v>
      </c>
    </row>
    <row r="107" spans="2:14">
      <c r="B107" s="9" t="s">
        <v>77</v>
      </c>
      <c r="C107" s="11">
        <v>27780.1</v>
      </c>
      <c r="D107" s="78">
        <v>27216.346461961657</v>
      </c>
    </row>
    <row r="108" spans="2:14">
      <c r="B108" s="9" t="s">
        <v>78</v>
      </c>
      <c r="C108" s="11">
        <v>26429.9</v>
      </c>
      <c r="D108" s="78">
        <v>27820.873559083153</v>
      </c>
    </row>
    <row r="109" spans="2:14">
      <c r="B109" s="9" t="s">
        <v>79</v>
      </c>
      <c r="C109" s="11">
        <v>26832.7</v>
      </c>
      <c r="D109" s="78">
        <v>26534.022361305389</v>
      </c>
    </row>
    <row r="110" spans="2:14">
      <c r="B110" s="9" t="s">
        <v>80</v>
      </c>
      <c r="C110" s="11">
        <v>27472</v>
      </c>
      <c r="D110" s="78">
        <v>26944.560236411657</v>
      </c>
    </row>
    <row r="111" spans="2:14">
      <c r="B111" s="9" t="s">
        <v>81</v>
      </c>
      <c r="C111" s="11">
        <v>26821.7</v>
      </c>
      <c r="D111" s="78">
        <v>27579.033408768708</v>
      </c>
    </row>
    <row r="112" spans="2:14">
      <c r="B112" s="9" t="s">
        <v>82</v>
      </c>
      <c r="C112" s="11">
        <v>27537.9</v>
      </c>
      <c r="D112" s="78">
        <v>26922.721891690308</v>
      </c>
    </row>
    <row r="113" spans="2:4">
      <c r="B113" s="9" t="s">
        <v>83</v>
      </c>
      <c r="C113" s="11">
        <v>28554</v>
      </c>
      <c r="D113" s="78">
        <v>27640.049424509773</v>
      </c>
    </row>
    <row r="114" spans="2:4">
      <c r="B114" s="9" t="s">
        <v>84</v>
      </c>
      <c r="C114" s="11">
        <v>28967.599999999999</v>
      </c>
      <c r="D114" s="78">
        <v>28658.491857784615</v>
      </c>
    </row>
    <row r="115" spans="2:4">
      <c r="B115" s="9" t="s">
        <v>85</v>
      </c>
      <c r="C115" s="11">
        <v>29020.3</v>
      </c>
      <c r="D115" s="78">
        <v>29073.009573042771</v>
      </c>
    </row>
    <row r="116" spans="2:4">
      <c r="B116" s="9" t="s">
        <v>86</v>
      </c>
      <c r="C116" s="11">
        <v>29161.8</v>
      </c>
      <c r="D116" s="78">
        <v>29140.314142939329</v>
      </c>
    </row>
    <row r="117" spans="2:4">
      <c r="B117" s="9" t="s">
        <v>87</v>
      </c>
      <c r="C117" s="11">
        <v>26746.1</v>
      </c>
      <c r="D117" s="78">
        <v>29275.995704045632</v>
      </c>
    </row>
    <row r="118" spans="2:4">
      <c r="B118" s="9" t="s">
        <v>88</v>
      </c>
      <c r="C118" s="11">
        <v>25851.3</v>
      </c>
      <c r="D118" s="78">
        <v>26862.317298411297</v>
      </c>
    </row>
    <row r="119" spans="2:4">
      <c r="B119" s="9" t="s">
        <v>89</v>
      </c>
      <c r="C119" s="11">
        <v>23091</v>
      </c>
      <c r="D119" s="78">
        <v>25975.870712011965</v>
      </c>
    </row>
    <row r="120" spans="2:4">
      <c r="B120" s="9" t="s">
        <v>90</v>
      </c>
      <c r="C120" s="11">
        <v>24263.200000000001</v>
      </c>
      <c r="D120" s="78">
        <v>23211.019413131209</v>
      </c>
    </row>
    <row r="121" spans="2:4">
      <c r="B121" s="9" t="s">
        <v>91</v>
      </c>
      <c r="C121" s="11">
        <v>25118.1</v>
      </c>
      <c r="D121" s="78">
        <v>24394.154098411265</v>
      </c>
    </row>
    <row r="122" spans="2:4">
      <c r="B122" s="9" t="s">
        <v>92</v>
      </c>
      <c r="C122" s="11">
        <v>24413.3</v>
      </c>
      <c r="D122" s="78">
        <v>25260.21779595187</v>
      </c>
    </row>
    <row r="123" spans="2:4">
      <c r="B123" s="9" t="s">
        <v>93</v>
      </c>
      <c r="C123" s="11">
        <v>25357</v>
      </c>
      <c r="D123" s="78">
        <v>24546.876040346677</v>
      </c>
    </row>
    <row r="124" spans="2:4">
      <c r="B124" s="9" t="s">
        <v>94</v>
      </c>
      <c r="C124" s="11">
        <v>24765.3</v>
      </c>
      <c r="D124" s="78">
        <v>25482.547222748381</v>
      </c>
    </row>
    <row r="125" spans="2:4">
      <c r="B125" s="9" t="s">
        <v>95</v>
      </c>
      <c r="C125" s="11">
        <v>25064.1</v>
      </c>
      <c r="D125" s="78">
        <v>24881.340620067273</v>
      </c>
    </row>
    <row r="126" spans="2:4">
      <c r="B126" s="9" t="s">
        <v>96</v>
      </c>
      <c r="C126" s="11">
        <v>23938.1</v>
      </c>
      <c r="D126" s="78">
        <v>25176.587925836553</v>
      </c>
    </row>
    <row r="127" spans="2:4">
      <c r="B127" s="9" t="s">
        <v>97</v>
      </c>
      <c r="C127" s="11">
        <v>24231</v>
      </c>
      <c r="D127" s="78">
        <v>24039.516398510128</v>
      </c>
    </row>
    <row r="128" spans="2:4">
      <c r="B128" s="9" t="s">
        <v>98</v>
      </c>
      <c r="C128" s="11">
        <v>25964.5</v>
      </c>
      <c r="D128" s="78">
        <v>24338.16138797954</v>
      </c>
    </row>
    <row r="129" spans="2:17">
      <c r="B129" s="9" t="s">
        <v>99</v>
      </c>
      <c r="C129" s="11">
        <v>26842.799999999999</v>
      </c>
      <c r="D129" s="78">
        <v>26097.579977588175</v>
      </c>
    </row>
    <row r="130" spans="2:17">
      <c r="B130" s="9" t="s">
        <v>100</v>
      </c>
      <c r="C130" s="11">
        <v>27240.5</v>
      </c>
      <c r="D130" s="78">
        <v>26974.883857287597</v>
      </c>
    </row>
    <row r="131" spans="2:17">
      <c r="B131" s="9" t="s">
        <v>101</v>
      </c>
      <c r="C131" s="11">
        <v>28083.3</v>
      </c>
      <c r="D131" s="78">
        <v>27379.516556783481</v>
      </c>
    </row>
    <row r="132" spans="2:17">
      <c r="B132" s="9" t="s">
        <v>102</v>
      </c>
      <c r="C132" s="11">
        <v>26819.5</v>
      </c>
      <c r="D132" s="78">
        <v>28227.045292461502</v>
      </c>
    </row>
    <row r="133" spans="2:17">
      <c r="B133" s="9" t="s">
        <v>103</v>
      </c>
      <c r="C133" s="11">
        <v>27075.7</v>
      </c>
      <c r="D133" s="78">
        <v>26942.982431399236</v>
      </c>
    </row>
    <row r="134" spans="2:17">
      <c r="B134" s="9" t="s">
        <v>104</v>
      </c>
      <c r="C134" s="11">
        <v>26596.6</v>
      </c>
      <c r="D134" s="78">
        <v>27208.224202458903</v>
      </c>
    </row>
    <row r="135" spans="2:17">
      <c r="B135" s="9" t="s">
        <v>105</v>
      </c>
      <c r="C135" s="11">
        <v>26026.799999999999</v>
      </c>
      <c r="D135" s="78">
        <v>26730.591456106333</v>
      </c>
    </row>
    <row r="136" spans="2:17">
      <c r="B136" s="9" t="s">
        <v>106</v>
      </c>
      <c r="C136" s="11">
        <v>26487.4</v>
      </c>
      <c r="D136" s="78">
        <v>26159.63499741198</v>
      </c>
    </row>
    <row r="137" spans="2:17">
      <c r="B137" s="9" t="s">
        <v>107</v>
      </c>
      <c r="C137" s="11">
        <v>25283.4</v>
      </c>
      <c r="D137" s="78">
        <v>26626.876616978385</v>
      </c>
    </row>
    <row r="138" spans="2:17" ht="14.5" thickBot="1">
      <c r="B138" s="9" t="s">
        <v>108</v>
      </c>
      <c r="C138" s="11">
        <v>25974.7</v>
      </c>
      <c r="D138" s="78">
        <v>25413.494530838678</v>
      </c>
      <c r="O138" s="54"/>
      <c r="P138" s="54"/>
      <c r="Q138" s="54"/>
    </row>
    <row r="139" spans="2:17">
      <c r="B139" s="9" t="s">
        <v>109</v>
      </c>
      <c r="C139" s="11">
        <v>26046.1</v>
      </c>
      <c r="D139" s="78">
        <v>26082.032338036508</v>
      </c>
    </row>
    <row r="140" spans="2:17">
      <c r="B140" s="9" t="s">
        <v>110</v>
      </c>
      <c r="C140" s="11">
        <v>26060.400000000001</v>
      </c>
      <c r="D140" s="78">
        <v>26150.890000884399</v>
      </c>
    </row>
    <row r="141" spans="2:17">
      <c r="B141" s="9" t="s">
        <v>111</v>
      </c>
      <c r="C141" s="11">
        <v>27163.5</v>
      </c>
      <c r="D141" s="78">
        <v>26178.011175241652</v>
      </c>
    </row>
    <row r="142" spans="2:17">
      <c r="B142" s="9" t="s">
        <v>112</v>
      </c>
      <c r="C142" s="11">
        <v>28175.4</v>
      </c>
      <c r="D142" s="78">
        <v>27281.736229026163</v>
      </c>
    </row>
    <row r="143" spans="2:17">
      <c r="B143" s="9" t="s">
        <v>113</v>
      </c>
      <c r="C143" s="11">
        <v>27061.200000000001</v>
      </c>
      <c r="D143" s="78">
        <v>28327.532780046316</v>
      </c>
    </row>
    <row r="144" spans="2:17">
      <c r="B144" s="9" t="s">
        <v>114</v>
      </c>
      <c r="C144" s="11">
        <v>27283.1</v>
      </c>
      <c r="D144" s="78">
        <v>27213.690350687299</v>
      </c>
    </row>
    <row r="145" spans="2:4">
      <c r="B145" s="9" t="s">
        <v>115</v>
      </c>
      <c r="C145" s="11">
        <v>26346.799999999999</v>
      </c>
      <c r="D145" s="78">
        <v>27430.42295189065</v>
      </c>
    </row>
    <row r="146" spans="2:4">
      <c r="B146" s="9" t="s">
        <v>116</v>
      </c>
      <c r="C146" s="11">
        <v>25947.5</v>
      </c>
      <c r="D146" s="78">
        <v>26506.674070359099</v>
      </c>
    </row>
    <row r="147" spans="2:4">
      <c r="B147" s="9" t="s">
        <v>117</v>
      </c>
      <c r="C147" s="11">
        <v>25270.3</v>
      </c>
      <c r="D147" s="78">
        <v>26121.859698814176</v>
      </c>
    </row>
    <row r="148" spans="2:4">
      <c r="B148" s="9" t="s">
        <v>118</v>
      </c>
      <c r="C148" s="11">
        <v>24375.9</v>
      </c>
      <c r="D148" s="78">
        <v>25455.309159298089</v>
      </c>
    </row>
    <row r="149" spans="2:4">
      <c r="B149" s="9" t="s">
        <v>119</v>
      </c>
      <c r="C149" s="11">
        <v>23375.5</v>
      </c>
      <c r="D149" s="78">
        <v>24556.706338628581</v>
      </c>
    </row>
    <row r="150" spans="2:4">
      <c r="B150" s="9" t="s">
        <v>120</v>
      </c>
      <c r="C150" s="11">
        <v>25267.4</v>
      </c>
      <c r="D150" s="78">
        <v>23553.430022903187</v>
      </c>
    </row>
    <row r="151" spans="2:4">
      <c r="B151" s="9" t="s">
        <v>121</v>
      </c>
      <c r="C151" s="11">
        <v>25417.5</v>
      </c>
      <c r="D151" s="78">
        <v>25448.72143433903</v>
      </c>
    </row>
    <row r="152" spans="2:4">
      <c r="B152" s="9" t="s">
        <v>122</v>
      </c>
      <c r="C152" s="11">
        <v>25720.3</v>
      </c>
      <c r="D152" s="78">
        <v>25590.986591071323</v>
      </c>
    </row>
    <row r="153" spans="2:4">
      <c r="B153" s="9" t="s">
        <v>123</v>
      </c>
      <c r="C153" s="11">
        <v>25664</v>
      </c>
      <c r="D153" s="78">
        <v>25895.821356751367</v>
      </c>
    </row>
    <row r="154" spans="2:4">
      <c r="B154" s="9" t="s">
        <v>124</v>
      </c>
      <c r="C154" s="78">
        <v>25664</v>
      </c>
    </row>
  </sheetData>
  <mergeCells count="8">
    <mergeCell ref="Q1:R2"/>
    <mergeCell ref="K1:K2"/>
    <mergeCell ref="E1:E2"/>
    <mergeCell ref="F1:F2"/>
    <mergeCell ref="G1:G2"/>
    <mergeCell ref="H1:H2"/>
    <mergeCell ref="I1:I2"/>
    <mergeCell ref="J1:J2"/>
  </mergeCells>
  <conditionalFormatting sqref="A3:K72">
    <cfRule type="expression" dxfId="14" priority="7">
      <formula>MOD(ROW(),2)</formula>
    </cfRule>
  </conditionalFormatting>
  <conditionalFormatting sqref="B88:B154">
    <cfRule type="expression" dxfId="13" priority="6">
      <formula>MOD(ROW(),2)</formula>
    </cfRule>
  </conditionalFormatting>
  <conditionalFormatting sqref="C88:C153">
    <cfRule type="expression" dxfId="12" priority="5">
      <formula>MOD(ROW(),2)</formula>
    </cfRule>
  </conditionalFormatting>
  <conditionalFormatting sqref="F76:F78">
    <cfRule type="expression" dxfId="11" priority="2">
      <formula>MOD(ROW(),2)</formula>
    </cfRule>
  </conditionalFormatting>
  <conditionalFormatting sqref="G76 G78">
    <cfRule type="expression" dxfId="10" priority="4">
      <formula>MOD(ROW(),2)</formula>
    </cfRule>
  </conditionalFormatting>
  <conditionalFormatting sqref="H80:H82">
    <cfRule type="expression" dxfId="9" priority="1">
      <formula>MOD(ROW(),2)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8D03-8DD9-4060-96C6-9157ED91C6C6}">
  <sheetPr>
    <tabColor theme="6"/>
  </sheetPr>
  <dimension ref="A1:AI166"/>
  <sheetViews>
    <sheetView topLeftCell="L1" zoomScaleNormal="100" workbookViewId="0">
      <selection activeCell="U71" sqref="U71"/>
    </sheetView>
  </sheetViews>
  <sheetFormatPr defaultRowHeight="14.5"/>
  <cols>
    <col min="1" max="1" width="17.1796875" customWidth="1"/>
    <col min="3" max="3" width="14.7265625" bestFit="1" customWidth="1"/>
    <col min="4" max="4" width="4.26953125" customWidth="1"/>
    <col min="5" max="5" width="18.7265625" customWidth="1"/>
    <col min="6" max="6" width="18.7265625" style="23" customWidth="1"/>
    <col min="7" max="7" width="16.54296875" customWidth="1"/>
    <col min="8" max="10" width="16" customWidth="1"/>
    <col min="11" max="11" width="22.26953125" bestFit="1" customWidth="1"/>
    <col min="12" max="12" width="17.7265625" style="24" customWidth="1"/>
    <col min="13" max="13" width="17.7265625" customWidth="1"/>
    <col min="14" max="14" width="17.81640625" customWidth="1"/>
    <col min="15" max="15" width="13.54296875" customWidth="1"/>
    <col min="16" max="16" width="17.81640625" customWidth="1"/>
    <col min="17" max="17" width="20.81640625" customWidth="1"/>
    <col min="18" max="21" width="16.7265625" customWidth="1"/>
    <col min="22" max="25" width="16.81640625" customWidth="1"/>
    <col min="26" max="27" width="19.7265625" customWidth="1"/>
    <col min="28" max="28" width="21.81640625" customWidth="1"/>
    <col min="29" max="29" width="18.26953125" customWidth="1"/>
    <col min="30" max="33" width="18.1796875" customWidth="1"/>
  </cols>
  <sheetData>
    <row r="1" spans="1:35" ht="39" customHeight="1">
      <c r="A1" s="146" t="s">
        <v>149</v>
      </c>
      <c r="B1" s="146"/>
      <c r="C1" s="146"/>
      <c r="D1" s="146"/>
      <c r="E1" s="146" t="s">
        <v>29</v>
      </c>
      <c r="F1" s="146"/>
      <c r="G1" s="146"/>
      <c r="H1" s="146" t="s">
        <v>30</v>
      </c>
      <c r="I1" s="146"/>
      <c r="J1" s="146"/>
      <c r="K1" s="146" t="s">
        <v>31</v>
      </c>
      <c r="L1" s="146"/>
      <c r="M1" s="146"/>
      <c r="N1" s="146" t="s">
        <v>32</v>
      </c>
      <c r="O1" s="146"/>
      <c r="P1" s="146"/>
      <c r="Q1" s="146" t="s">
        <v>150</v>
      </c>
      <c r="R1" s="146"/>
      <c r="S1" s="146"/>
      <c r="T1" s="146"/>
      <c r="U1" s="80"/>
      <c r="V1" s="146" t="s">
        <v>34</v>
      </c>
      <c r="W1" s="146"/>
      <c r="X1" s="146"/>
      <c r="Y1" s="146"/>
      <c r="Z1" s="146" t="s">
        <v>35</v>
      </c>
      <c r="AA1" s="146"/>
      <c r="AB1" s="146" t="s">
        <v>36</v>
      </c>
      <c r="AC1" s="146"/>
      <c r="AD1" s="146" t="s">
        <v>37</v>
      </c>
      <c r="AE1" s="146"/>
      <c r="AF1" s="146"/>
      <c r="AG1" s="146"/>
    </row>
    <row r="2" spans="1:35" ht="40.5" customHeight="1">
      <c r="A2" s="147" t="s">
        <v>151</v>
      </c>
      <c r="B2" s="147"/>
      <c r="C2" s="147"/>
      <c r="D2" s="147"/>
      <c r="E2" s="150" t="s">
        <v>38</v>
      </c>
      <c r="F2" s="150"/>
      <c r="G2" s="150"/>
      <c r="H2" s="149" t="s">
        <v>39</v>
      </c>
      <c r="I2" s="149"/>
      <c r="J2" s="149"/>
      <c r="K2" s="149" t="s">
        <v>40</v>
      </c>
      <c r="L2" s="149"/>
      <c r="M2" s="149"/>
      <c r="N2" s="149" t="s">
        <v>41</v>
      </c>
      <c r="O2" s="149"/>
      <c r="P2" s="149"/>
      <c r="Q2" s="150" t="s">
        <v>152</v>
      </c>
      <c r="R2" s="150"/>
      <c r="S2" s="150"/>
      <c r="T2" s="150"/>
      <c r="U2" s="79"/>
      <c r="V2" s="150" t="s">
        <v>43</v>
      </c>
      <c r="W2" s="150"/>
      <c r="X2" s="150"/>
      <c r="Y2" s="150"/>
      <c r="Z2" s="150" t="s">
        <v>44</v>
      </c>
      <c r="AA2" s="150"/>
      <c r="AB2" s="150" t="s">
        <v>45</v>
      </c>
      <c r="AC2" s="150"/>
      <c r="AD2" s="150" t="s">
        <v>46</v>
      </c>
      <c r="AE2" s="150"/>
      <c r="AF2" s="150"/>
      <c r="AG2" s="150"/>
    </row>
    <row r="3" spans="1:35" ht="86.25" customHeight="1">
      <c r="A3" s="46" t="s">
        <v>153</v>
      </c>
      <c r="B3" s="43" t="s">
        <v>47</v>
      </c>
      <c r="C3" s="148" t="s">
        <v>48</v>
      </c>
      <c r="D3" s="148"/>
      <c r="E3" s="44" t="s">
        <v>49</v>
      </c>
      <c r="F3" s="44" t="s">
        <v>50</v>
      </c>
      <c r="G3" s="44" t="s">
        <v>51</v>
      </c>
      <c r="H3" s="44" t="s">
        <v>52</v>
      </c>
      <c r="I3" s="44" t="s">
        <v>53</v>
      </c>
      <c r="J3" s="44" t="s">
        <v>51</v>
      </c>
      <c r="K3" s="44" t="s">
        <v>52</v>
      </c>
      <c r="L3" s="44" t="s">
        <v>53</v>
      </c>
      <c r="M3" s="44" t="s">
        <v>51</v>
      </c>
      <c r="N3" s="44" t="s">
        <v>52</v>
      </c>
      <c r="O3" s="44" t="s">
        <v>53</v>
      </c>
      <c r="P3" s="44" t="s">
        <v>51</v>
      </c>
      <c r="Q3" s="44" t="s">
        <v>52</v>
      </c>
      <c r="R3" s="45" t="s">
        <v>54</v>
      </c>
      <c r="S3" s="44" t="s">
        <v>53</v>
      </c>
      <c r="T3" s="45" t="s">
        <v>54</v>
      </c>
      <c r="U3" s="45" t="s">
        <v>154</v>
      </c>
      <c r="V3" s="44" t="s">
        <v>55</v>
      </c>
      <c r="W3" s="45" t="s">
        <v>54</v>
      </c>
      <c r="X3" s="44" t="s">
        <v>56</v>
      </c>
      <c r="Y3" s="45" t="s">
        <v>54</v>
      </c>
      <c r="Z3" s="44" t="s">
        <v>57</v>
      </c>
      <c r="AA3" s="45" t="s">
        <v>54</v>
      </c>
      <c r="AB3" s="44" t="s">
        <v>57</v>
      </c>
      <c r="AC3" s="45" t="s">
        <v>54</v>
      </c>
      <c r="AD3" s="45" t="s">
        <v>52</v>
      </c>
      <c r="AE3" s="45" t="s">
        <v>54</v>
      </c>
      <c r="AF3" s="44" t="s">
        <v>53</v>
      </c>
      <c r="AG3" s="45" t="s">
        <v>54</v>
      </c>
    </row>
    <row r="4" spans="1:35">
      <c r="A4" s="53" t="b" cm="1">
        <f t="array" ref="A4">IF(OR(C4&gt;$D$79,C4&lt;$D$80),outlier,FALSE)</f>
        <v>0</v>
      </c>
      <c r="B4" s="66" t="s">
        <v>58</v>
      </c>
      <c r="C4" s="145">
        <f>'RAW11'!D3</f>
        <v>21392.799999999999</v>
      </c>
      <c r="D4" s="145"/>
      <c r="E4" s="41">
        <v>0.64093199999999995</v>
      </c>
      <c r="F4" s="58">
        <v>7.66</v>
      </c>
      <c r="G4" s="67"/>
      <c r="H4" s="52">
        <f>'RAW11'!E3</f>
        <v>2</v>
      </c>
      <c r="I4" s="52">
        <f>'RAW11'!F3</f>
        <v>6.89</v>
      </c>
      <c r="J4" s="67"/>
      <c r="K4" s="51">
        <v>3.8203242424242441</v>
      </c>
      <c r="L4" s="52">
        <v>6.5</v>
      </c>
      <c r="M4" s="67"/>
      <c r="N4" s="68">
        <v>4.0810149806324096</v>
      </c>
      <c r="O4" s="53">
        <v>8.65</v>
      </c>
      <c r="P4" s="67"/>
      <c r="Q4" s="53">
        <v>9740012570.3124905</v>
      </c>
      <c r="R4" s="57"/>
      <c r="S4" s="69">
        <v>-1182000000</v>
      </c>
      <c r="T4" s="66"/>
      <c r="U4" s="66"/>
      <c r="V4" s="53">
        <v>4181.03</v>
      </c>
      <c r="W4" s="66"/>
      <c r="X4" s="53">
        <v>1071.33</v>
      </c>
      <c r="Y4" s="66"/>
      <c r="Z4" s="70">
        <v>65.709999999999994</v>
      </c>
      <c r="AA4" s="66"/>
      <c r="AB4" s="71">
        <v>148.6799</v>
      </c>
      <c r="AC4" s="66"/>
      <c r="AD4" s="53">
        <v>6825544</v>
      </c>
      <c r="AE4" s="66"/>
      <c r="AF4" s="53">
        <v>1352305</v>
      </c>
      <c r="AG4" s="66"/>
      <c r="AI4" s="34"/>
    </row>
    <row r="5" spans="1:35">
      <c r="A5" s="53" t="b" cm="1">
        <f t="array" ref="A5">IF(OR(C5&gt;$D$79,C5&lt;$D$80),outlier,FALSE)</f>
        <v>0</v>
      </c>
      <c r="B5" s="66" t="s">
        <v>59</v>
      </c>
      <c r="C5" s="145">
        <f>'RAW11'!D4</f>
        <v>21843.8</v>
      </c>
      <c r="D5" s="145"/>
      <c r="E5" s="41">
        <v>0.73682499999999995</v>
      </c>
      <c r="F5" s="58">
        <v>7.85</v>
      </c>
      <c r="G5" s="72">
        <f>E4-F4</f>
        <v>-7.0190679999999999</v>
      </c>
      <c r="H5" s="52">
        <f>'RAW11'!E4</f>
        <v>1.9</v>
      </c>
      <c r="I5" s="52">
        <f>'RAW11'!F4</f>
        <v>7.96</v>
      </c>
      <c r="J5" s="72">
        <f>((1+I4%)/(1+H4%))-1</f>
        <v>4.7941176470588154E-2</v>
      </c>
      <c r="K5" s="51">
        <v>4.0647962330067644</v>
      </c>
      <c r="L5" s="52">
        <v>6.7</v>
      </c>
      <c r="M5" s="72">
        <f>((1+L4%)/(1+K4%))-1</f>
        <v>2.5810704957139219E-2</v>
      </c>
      <c r="N5" s="68">
        <v>4.4265776680469262</v>
      </c>
      <c r="O5" s="53">
        <v>8.65</v>
      </c>
      <c r="P5" s="72">
        <f>((1+O4%)/(1+N4%))-1</f>
        <v>4.3898351877312169E-2</v>
      </c>
      <c r="Q5" s="53">
        <v>26168922714.3545</v>
      </c>
      <c r="R5" s="73">
        <f t="shared" ref="R5:R36" si="0">(Q5-Q4)/Q4</f>
        <v>1.6867442444702017</v>
      </c>
      <c r="S5" s="69">
        <v>-2353900000</v>
      </c>
      <c r="T5" s="73">
        <f t="shared" ref="T5:T36" si="1">(S5-S4)/S4</f>
        <v>0.9914551607445008</v>
      </c>
      <c r="U5" s="72">
        <f>((1+S4%)/(1+Q4%))-1</f>
        <v>-1.1213550680075324</v>
      </c>
      <c r="V5" s="53">
        <v>4489.7700000000004</v>
      </c>
      <c r="W5" s="73">
        <f>(V5-V4)/V4</f>
        <v>7.3843048244093129E-2</v>
      </c>
      <c r="X5" s="53">
        <v>1024.68</v>
      </c>
      <c r="Y5" s="73">
        <f>(X5-X4)/X4</f>
        <v>-4.3544006048556343E-2</v>
      </c>
      <c r="Z5" s="70">
        <v>78.209999999999994</v>
      </c>
      <c r="AA5" s="73">
        <f>(Z5-Z4)/Z4</f>
        <v>0.19022979759549538</v>
      </c>
      <c r="AB5" s="74">
        <v>183.1799</v>
      </c>
      <c r="AC5" s="73">
        <f>(AB5-AB4)/AB4</f>
        <v>0.23204212539825492</v>
      </c>
      <c r="AD5" s="53">
        <v>6986998</v>
      </c>
      <c r="AE5" s="73">
        <f>(AD5-AD4)/AD4</f>
        <v>2.3654378317684275E-2</v>
      </c>
      <c r="AF5" s="53">
        <v>1382647</v>
      </c>
      <c r="AG5" s="73">
        <f>(AF5-AF4)/AF4</f>
        <v>2.2437246035472768E-2</v>
      </c>
    </row>
    <row r="6" spans="1:35">
      <c r="A6" s="53" t="b" cm="1">
        <f t="array" ref="A6">IF(OR(C6&gt;$D$79,C6&lt;$D$80),outlier,FALSE)</f>
        <v>0</v>
      </c>
      <c r="B6" s="66" t="s">
        <v>60</v>
      </c>
      <c r="C6" s="145">
        <f>'RAW11'!D5</f>
        <v>22949.4</v>
      </c>
      <c r="D6" s="145"/>
      <c r="E6" s="41">
        <v>0.41834500000000002</v>
      </c>
      <c r="F6" s="58">
        <v>8.16</v>
      </c>
      <c r="G6" s="72">
        <f t="shared" ref="G6:G69" si="2">E5-F5</f>
        <v>-7.113175</v>
      </c>
      <c r="H6" s="52">
        <f>'RAW11'!E5</f>
        <v>2.2000000000000002</v>
      </c>
      <c r="I6" s="52">
        <f>'RAW11'!F5</f>
        <v>8.93</v>
      </c>
      <c r="J6" s="72">
        <f t="shared" ref="J6:J69" si="3">((1+I5%)/(1+H5%))-1</f>
        <v>5.9470068694799094E-2</v>
      </c>
      <c r="K6" s="51">
        <v>4.5004968379446639</v>
      </c>
      <c r="L6" s="52">
        <v>6.85</v>
      </c>
      <c r="M6" s="72">
        <f t="shared" ref="M6:M69" si="4">((1+L5%)/(1+K5%))-1</f>
        <v>2.5322720673885302E-2</v>
      </c>
      <c r="N6" s="68">
        <v>4.4747141154150203</v>
      </c>
      <c r="O6" s="53">
        <v>8.6999999999999993</v>
      </c>
      <c r="P6" s="72">
        <f t="shared" ref="P6:P69" si="5">((1+O5%)/(1+N5%))-1</f>
        <v>4.0443940865117378E-2</v>
      </c>
      <c r="Q6" s="53">
        <v>23629725386.307201</v>
      </c>
      <c r="R6" s="73">
        <f t="shared" si="0"/>
        <v>-9.7031022475161599E-2</v>
      </c>
      <c r="S6" s="69">
        <v>-2352180000</v>
      </c>
      <c r="T6" s="73">
        <f t="shared" si="1"/>
        <v>-7.3070223883767366E-4</v>
      </c>
      <c r="U6" s="72">
        <f t="shared" ref="U6:U69" si="6">((1+S5%)/(1+Q5%))-1</f>
        <v>-1.0899502022570378</v>
      </c>
      <c r="V6" s="53">
        <v>4381.71</v>
      </c>
      <c r="W6" s="73">
        <f t="shared" ref="W6:Y69" si="7">(V6-V5)/V5</f>
        <v>-2.4068048029186436E-2</v>
      </c>
      <c r="X6" s="53">
        <v>1046.8599999999999</v>
      </c>
      <c r="Y6" s="73">
        <f t="shared" si="7"/>
        <v>2.16457820978255E-2</v>
      </c>
      <c r="Z6" s="70">
        <v>94.53</v>
      </c>
      <c r="AA6" s="73">
        <f t="shared" ref="AA6:AG68" si="8">(Z6-Z5)/Z5</f>
        <v>0.20866896816263916</v>
      </c>
      <c r="AB6" s="74">
        <v>167.7199</v>
      </c>
      <c r="AC6" s="73">
        <f t="shared" si="8"/>
        <v>-8.4397906102143344E-2</v>
      </c>
      <c r="AD6" s="53">
        <v>7161912</v>
      </c>
      <c r="AE6" s="73">
        <f t="shared" si="8"/>
        <v>2.5034213549223857E-2</v>
      </c>
      <c r="AF6" s="53">
        <v>1432349</v>
      </c>
      <c r="AG6" s="73">
        <f t="shared" si="8"/>
        <v>3.5946991531461032E-2</v>
      </c>
    </row>
    <row r="7" spans="1:35">
      <c r="A7" s="53" t="b" cm="1">
        <f t="array" ref="A7">IF(OR(C7&gt;$D$79,C7&lt;$D$80),outlier,FALSE)</f>
        <v>0</v>
      </c>
      <c r="B7" s="66" t="s">
        <v>61</v>
      </c>
      <c r="C7" s="145">
        <f>'RAW11'!D6</f>
        <v>23380</v>
      </c>
      <c r="D7" s="145"/>
      <c r="E7" s="41">
        <v>0.49532999999999999</v>
      </c>
      <c r="F7" s="58">
        <v>8.48</v>
      </c>
      <c r="G7" s="72">
        <f t="shared" si="2"/>
        <v>-7.7416549999999997</v>
      </c>
      <c r="H7" s="52">
        <f>'RAW11'!E6</f>
        <v>3.1</v>
      </c>
      <c r="I7" s="52">
        <f>'RAW11'!F6</f>
        <v>12.75</v>
      </c>
      <c r="J7" s="72">
        <f t="shared" si="3"/>
        <v>6.5851272015655438E-2</v>
      </c>
      <c r="K7" s="51">
        <v>4.724768393315304</v>
      </c>
      <c r="L7" s="52">
        <v>6.95</v>
      </c>
      <c r="M7" s="72">
        <f t="shared" si="4"/>
        <v>2.248317695272628E-2</v>
      </c>
      <c r="N7" s="68">
        <v>4.344505711274234</v>
      </c>
      <c r="O7" s="53">
        <v>8.75</v>
      </c>
      <c r="P7" s="72">
        <f t="shared" si="5"/>
        <v>4.0443143782305402E-2</v>
      </c>
      <c r="Q7" s="53">
        <v>16206459249.2031</v>
      </c>
      <c r="R7" s="73">
        <f t="shared" si="0"/>
        <v>-0.31414948822916439</v>
      </c>
      <c r="S7" s="69">
        <v>-4550020000</v>
      </c>
      <c r="T7" s="73">
        <f t="shared" si="1"/>
        <v>0.93438427331241658</v>
      </c>
      <c r="U7" s="72">
        <f t="shared" si="6"/>
        <v>-1.099543259669395</v>
      </c>
      <c r="V7" s="53">
        <v>4399.72</v>
      </c>
      <c r="W7" s="73">
        <f t="shared" si="7"/>
        <v>4.1102674526612253E-3</v>
      </c>
      <c r="X7" s="53">
        <v>927.02</v>
      </c>
      <c r="Y7" s="73">
        <f t="shared" si="7"/>
        <v>-0.11447567009915359</v>
      </c>
      <c r="Z7" s="70">
        <v>91.75</v>
      </c>
      <c r="AA7" s="73">
        <f t="shared" si="8"/>
        <v>-2.9408653337564806E-2</v>
      </c>
      <c r="AB7" s="74">
        <v>155.75989999999999</v>
      </c>
      <c r="AC7" s="73">
        <f t="shared" si="8"/>
        <v>-7.13093675824992E-2</v>
      </c>
      <c r="AD7" s="53">
        <v>7356066</v>
      </c>
      <c r="AE7" s="73">
        <f t="shared" si="8"/>
        <v>2.7109241219383875E-2</v>
      </c>
      <c r="AF7" s="53">
        <v>1482505</v>
      </c>
      <c r="AG7" s="73">
        <f t="shared" si="8"/>
        <v>3.5016605589838788E-2</v>
      </c>
    </row>
    <row r="8" spans="1:35">
      <c r="A8" s="53" t="b" cm="1">
        <f t="array" ref="A8">IF(OR(C8&gt;$D$79,C8&lt;$D$80),outlier,FALSE)</f>
        <v>0</v>
      </c>
      <c r="B8" s="66" t="s">
        <v>62</v>
      </c>
      <c r="C8" s="145">
        <f>'RAW11'!D7</f>
        <v>25412.7</v>
      </c>
      <c r="D8" s="145"/>
      <c r="E8" s="41">
        <v>0.61339500000000002</v>
      </c>
      <c r="F8" s="58">
        <v>7.52</v>
      </c>
      <c r="G8" s="72">
        <f t="shared" si="2"/>
        <v>-7.9846700000000004</v>
      </c>
      <c r="H8" s="52">
        <f>'RAW11'!E7</f>
        <v>3.7</v>
      </c>
      <c r="I8" s="52">
        <f>'RAW11'!F7</f>
        <v>19.48</v>
      </c>
      <c r="J8" s="72">
        <f t="shared" si="3"/>
        <v>9.3598448108632493E-2</v>
      </c>
      <c r="K8" s="51">
        <v>4.4800030378977738</v>
      </c>
      <c r="L8" s="52">
        <v>7.5</v>
      </c>
      <c r="M8" s="72">
        <f t="shared" si="4"/>
        <v>2.1248379354990687E-2</v>
      </c>
      <c r="N8" s="68">
        <v>4.1472094982746732</v>
      </c>
      <c r="O8" s="53">
        <v>9.08</v>
      </c>
      <c r="P8" s="72">
        <f t="shared" si="5"/>
        <v>4.2220663739746422E-2</v>
      </c>
      <c r="Q8" s="53">
        <v>-10117807393.5487</v>
      </c>
      <c r="R8" s="73">
        <f t="shared" si="0"/>
        <v>-1.6243070887952413</v>
      </c>
      <c r="S8" s="69">
        <v>-6990000000</v>
      </c>
      <c r="T8" s="73">
        <f t="shared" si="1"/>
        <v>0.53625698348578688</v>
      </c>
      <c r="U8" s="72">
        <f t="shared" si="6"/>
        <v>-1.280753482420806</v>
      </c>
      <c r="V8" s="53">
        <v>3628.06</v>
      </c>
      <c r="W8" s="73">
        <f t="shared" si="7"/>
        <v>-0.17538843380942429</v>
      </c>
      <c r="X8" s="53">
        <v>516.85</v>
      </c>
      <c r="Y8" s="73">
        <f t="shared" si="7"/>
        <v>-0.44246078833250629</v>
      </c>
      <c r="Z8" s="70">
        <v>113.46</v>
      </c>
      <c r="AA8" s="73">
        <f t="shared" si="8"/>
        <v>0.23662125340599449</v>
      </c>
      <c r="AB8" s="74">
        <v>156.8999</v>
      </c>
      <c r="AC8" s="73">
        <f t="shared" si="8"/>
        <v>7.3189569330746546E-3</v>
      </c>
      <c r="AD8" s="53">
        <v>7536702</v>
      </c>
      <c r="AE8" s="73">
        <f t="shared" si="8"/>
        <v>2.4556060263733359E-2</v>
      </c>
      <c r="AF8" s="53">
        <v>1532544</v>
      </c>
      <c r="AG8" s="73">
        <f t="shared" si="8"/>
        <v>3.3753005892054329E-2</v>
      </c>
    </row>
    <row r="9" spans="1:35">
      <c r="A9" s="53" t="b" cm="1">
        <f t="array" ref="A9">IF(OR(C9&gt;$D$79,C9&lt;$D$80),outlier,FALSE)</f>
        <v>0</v>
      </c>
      <c r="B9" s="66" t="s">
        <v>63</v>
      </c>
      <c r="C9" s="145">
        <f>'RAW11'!D8</f>
        <v>26534.6</v>
      </c>
      <c r="D9" s="145"/>
      <c r="E9" s="41">
        <v>-0.39948</v>
      </c>
      <c r="F9" s="58">
        <v>6.54</v>
      </c>
      <c r="G9" s="72">
        <f t="shared" si="2"/>
        <v>-6.9066049999999999</v>
      </c>
      <c r="H9" s="52">
        <f>'RAW11'!E8</f>
        <v>4.0999999999999996</v>
      </c>
      <c r="I9" s="52">
        <f>'RAW11'!F8</f>
        <v>26.73</v>
      </c>
      <c r="J9" s="72">
        <f t="shared" si="3"/>
        <v>0.15216972034715548</v>
      </c>
      <c r="K9" s="51">
        <v>4.8604682539682535</v>
      </c>
      <c r="L9" s="52">
        <v>15</v>
      </c>
      <c r="M9" s="72">
        <f t="shared" si="4"/>
        <v>2.8905023681965014E-2</v>
      </c>
      <c r="N9" s="68">
        <v>4.5050896774891767</v>
      </c>
      <c r="O9" s="53">
        <v>17.100000000000001</v>
      </c>
      <c r="P9" s="72">
        <f t="shared" si="5"/>
        <v>4.7363635814045013E-2</v>
      </c>
      <c r="Q9" s="53">
        <v>3688383712.5</v>
      </c>
      <c r="R9" s="73">
        <f t="shared" si="0"/>
        <v>-1.3645437760410206</v>
      </c>
      <c r="S9" s="69">
        <v>-4459000000</v>
      </c>
      <c r="T9" s="73">
        <f t="shared" si="1"/>
        <v>-0.36208869814020028</v>
      </c>
      <c r="U9" s="72">
        <f t="shared" si="6"/>
        <v>-0.30913885813411845</v>
      </c>
      <c r="V9" s="53">
        <v>3352.81</v>
      </c>
      <c r="W9" s="73">
        <f t="shared" si="7"/>
        <v>-7.586699227686422E-2</v>
      </c>
      <c r="X9" s="53">
        <v>399.4</v>
      </c>
      <c r="Y9" s="73">
        <f t="shared" si="7"/>
        <v>-0.22724194640611403</v>
      </c>
      <c r="Z9" s="70">
        <v>124.08</v>
      </c>
      <c r="AA9" s="73">
        <f t="shared" si="8"/>
        <v>9.3601269169751505E-2</v>
      </c>
      <c r="AB9" s="74">
        <v>171.53989999999999</v>
      </c>
      <c r="AC9" s="73">
        <f t="shared" si="8"/>
        <v>9.3307898857806701E-2</v>
      </c>
      <c r="AD9" s="53">
        <v>7699811</v>
      </c>
      <c r="AE9" s="73">
        <f t="shared" si="8"/>
        <v>2.1641959573298772E-2</v>
      </c>
      <c r="AF9" s="53">
        <v>1582543</v>
      </c>
      <c r="AG9" s="73">
        <f t="shared" si="8"/>
        <v>3.2624838177566187E-2</v>
      </c>
    </row>
    <row r="10" spans="1:35">
      <c r="A10" s="53" t="b" cm="1">
        <f t="array" ref="A10">IF(OR(C10&gt;$D$79,C10&lt;$D$80),outlier,FALSE)</f>
        <v>0</v>
      </c>
      <c r="B10" s="66" t="s">
        <v>64</v>
      </c>
      <c r="C10" s="145">
        <f>'RAW11'!D9</f>
        <v>23429.200000000001</v>
      </c>
      <c r="D10" s="145"/>
      <c r="E10" s="41">
        <v>-0.54344899999999996</v>
      </c>
      <c r="F10" s="58">
        <v>6.52</v>
      </c>
      <c r="G10" s="72">
        <f t="shared" si="2"/>
        <v>-6.9394799999999996</v>
      </c>
      <c r="H10" s="52">
        <f>'RAW11'!E9</f>
        <v>3.7</v>
      </c>
      <c r="I10" s="52">
        <f>'RAW11'!F9</f>
        <v>27.86</v>
      </c>
      <c r="J10" s="72">
        <f t="shared" si="3"/>
        <v>0.21738712776176761</v>
      </c>
      <c r="K10" s="51">
        <v>4.9817907647907669</v>
      </c>
      <c r="L10" s="52">
        <v>15</v>
      </c>
      <c r="M10" s="72">
        <f t="shared" si="4"/>
        <v>9.6695465077212495E-2</v>
      </c>
      <c r="N10" s="68">
        <v>4.6049502247004197</v>
      </c>
      <c r="O10" s="53">
        <v>14.5</v>
      </c>
      <c r="P10" s="72">
        <f t="shared" si="5"/>
        <v>0.12051958771940874</v>
      </c>
      <c r="Q10" s="53">
        <v>-20060447931.817799</v>
      </c>
      <c r="R10" s="73">
        <f t="shared" si="0"/>
        <v>-6.4388180556791239</v>
      </c>
      <c r="S10" s="69">
        <v>-242000000</v>
      </c>
      <c r="T10" s="73">
        <f t="shared" si="1"/>
        <v>-0.94572774164610895</v>
      </c>
      <c r="U10" s="72">
        <f t="shared" si="6"/>
        <v>-2.2089305578471441</v>
      </c>
      <c r="V10" s="53">
        <v>3038.2</v>
      </c>
      <c r="W10" s="73">
        <f t="shared" si="7"/>
        <v>-9.3834723709366213E-2</v>
      </c>
      <c r="X10" s="53">
        <v>456.7</v>
      </c>
      <c r="Y10" s="73">
        <f t="shared" si="7"/>
        <v>0.14346519779669509</v>
      </c>
      <c r="Z10" s="70">
        <v>67.81</v>
      </c>
      <c r="AA10" s="73">
        <f t="shared" si="8"/>
        <v>-0.4534977433913604</v>
      </c>
      <c r="AB10" s="74">
        <v>155.8699</v>
      </c>
      <c r="AC10" s="73">
        <f t="shared" si="8"/>
        <v>-9.1349009763909084E-2</v>
      </c>
      <c r="AD10" s="53">
        <v>7865273</v>
      </c>
      <c r="AE10" s="73">
        <f t="shared" si="8"/>
        <v>2.1489098888271413E-2</v>
      </c>
      <c r="AF10" s="53">
        <v>1582505</v>
      </c>
      <c r="AG10" s="73">
        <f t="shared" si="8"/>
        <v>-2.4011985772266537E-5</v>
      </c>
    </row>
    <row r="11" spans="1:35">
      <c r="A11" s="53" t="b" cm="1">
        <f t="array" ref="A11">IF(OR(C11&gt;$D$79,C11&lt;$D$80),outlier,FALSE)</f>
        <v>0</v>
      </c>
      <c r="B11" s="66" t="s">
        <v>65</v>
      </c>
      <c r="C11" s="145">
        <f>'RAW11'!D10</f>
        <v>24441.200000000001</v>
      </c>
      <c r="D11" s="145"/>
      <c r="E11" s="41">
        <v>-1.792311</v>
      </c>
      <c r="F11" s="58">
        <v>6.15</v>
      </c>
      <c r="G11" s="72">
        <f t="shared" si="2"/>
        <v>-7.0634489999999994</v>
      </c>
      <c r="H11" s="52">
        <f>'RAW11'!E10</f>
        <v>1.7</v>
      </c>
      <c r="I11" s="52">
        <f>'RAW11'!F10</f>
        <v>24.21</v>
      </c>
      <c r="J11" s="72">
        <f t="shared" si="3"/>
        <v>0.23297974927676002</v>
      </c>
      <c r="K11" s="51">
        <v>4.2146686680469303</v>
      </c>
      <c r="L11" s="52">
        <v>9.5</v>
      </c>
      <c r="M11" s="72">
        <f t="shared" si="4"/>
        <v>9.5428065783853766E-2</v>
      </c>
      <c r="N11" s="68">
        <v>4.1667976920289869</v>
      </c>
      <c r="O11" s="53">
        <v>9.8000000000000007</v>
      </c>
      <c r="P11" s="72">
        <f t="shared" si="5"/>
        <v>9.4594469516444235E-2</v>
      </c>
      <c r="Q11" s="53">
        <v>137066962.5</v>
      </c>
      <c r="R11" s="73">
        <f t="shared" si="0"/>
        <v>-1.006832697004866</v>
      </c>
      <c r="S11" s="69">
        <v>-1092000000</v>
      </c>
      <c r="T11" s="73">
        <f t="shared" si="1"/>
        <v>3.5123966942148761</v>
      </c>
      <c r="U11" s="72">
        <f t="shared" si="6"/>
        <v>-0.98793646572455052</v>
      </c>
      <c r="V11" s="53">
        <v>2447.62</v>
      </c>
      <c r="W11" s="73">
        <f t="shared" si="7"/>
        <v>-0.19438483312487656</v>
      </c>
      <c r="X11" s="53">
        <v>315.62</v>
      </c>
      <c r="Y11" s="73">
        <f t="shared" si="7"/>
        <v>-0.30891175826582001</v>
      </c>
      <c r="Z11" s="70">
        <v>41.68</v>
      </c>
      <c r="AA11" s="73">
        <f t="shared" si="8"/>
        <v>-0.38534139507447279</v>
      </c>
      <c r="AB11" s="74">
        <v>110.79989999999999</v>
      </c>
      <c r="AC11" s="73">
        <f t="shared" si="8"/>
        <v>-0.28915140126477279</v>
      </c>
      <c r="AD11" s="53">
        <v>8041920</v>
      </c>
      <c r="AE11" s="73">
        <f t="shared" si="8"/>
        <v>2.2459105996702214E-2</v>
      </c>
      <c r="AF11" s="53">
        <v>1620000</v>
      </c>
      <c r="AG11" s="73">
        <f t="shared" si="8"/>
        <v>2.3693448045977738E-2</v>
      </c>
    </row>
    <row r="12" spans="1:35">
      <c r="A12" s="53" t="b" cm="1">
        <f t="array" ref="A12">IF(OR(C12&gt;$D$79,C12&lt;$D$80),outlier,FALSE)</f>
        <v>0</v>
      </c>
      <c r="B12" s="66" t="s">
        <v>66</v>
      </c>
      <c r="C12" s="145">
        <f>'RAW11'!D11</f>
        <v>23564.7</v>
      </c>
      <c r="D12" s="145"/>
      <c r="E12" s="41">
        <v>-3.0617809999999999</v>
      </c>
      <c r="F12" s="58">
        <v>3.12</v>
      </c>
      <c r="G12" s="72">
        <f t="shared" si="2"/>
        <v>-7.9423110000000001</v>
      </c>
      <c r="H12" s="52">
        <f>'RAW11'!E11</f>
        <v>0.6</v>
      </c>
      <c r="I12" s="52">
        <f>'RAW11'!F11</f>
        <v>11.15</v>
      </c>
      <c r="J12" s="72">
        <f t="shared" si="3"/>
        <v>0.22133726647000995</v>
      </c>
      <c r="K12" s="51">
        <v>2.01167611832612</v>
      </c>
      <c r="L12" s="52">
        <v>8</v>
      </c>
      <c r="M12" s="72">
        <f t="shared" si="4"/>
        <v>5.0715809967101011E-2</v>
      </c>
      <c r="N12" s="68">
        <v>4.1472772715969635</v>
      </c>
      <c r="O12" s="53">
        <v>9.1</v>
      </c>
      <c r="P12" s="72">
        <f t="shared" si="5"/>
        <v>5.4078674134014237E-2</v>
      </c>
      <c r="Q12" s="53">
        <v>-6690187730.1586399</v>
      </c>
      <c r="R12" s="73">
        <f t="shared" si="0"/>
        <v>-49.809630038738476</v>
      </c>
      <c r="S12" s="69">
        <v>2455000000</v>
      </c>
      <c r="T12" s="73">
        <f t="shared" si="1"/>
        <v>-3.2481684981684982</v>
      </c>
      <c r="U12" s="72">
        <f t="shared" si="6"/>
        <v>-8.9669023329364776</v>
      </c>
      <c r="V12" s="53">
        <v>2071.13</v>
      </c>
      <c r="W12" s="73">
        <f t="shared" si="7"/>
        <v>-0.15381881174365294</v>
      </c>
      <c r="X12" s="53">
        <v>280.67</v>
      </c>
      <c r="Y12" s="73">
        <f t="shared" si="7"/>
        <v>-0.1107344274760788</v>
      </c>
      <c r="Z12" s="70">
        <v>51.12</v>
      </c>
      <c r="AA12" s="73">
        <f t="shared" si="8"/>
        <v>0.22648752399232241</v>
      </c>
      <c r="AB12" s="74">
        <v>97.939899999999994</v>
      </c>
      <c r="AC12" s="73">
        <f t="shared" si="8"/>
        <v>-0.11606508670134179</v>
      </c>
      <c r="AD12" s="53">
        <v>8093706</v>
      </c>
      <c r="AE12" s="73">
        <f t="shared" si="8"/>
        <v>6.4395069834069472E-3</v>
      </c>
      <c r="AF12" s="53">
        <v>1597546</v>
      </c>
      <c r="AG12" s="73">
        <f t="shared" si="8"/>
        <v>-1.3860493827160494E-2</v>
      </c>
    </row>
    <row r="13" spans="1:35">
      <c r="A13" s="53" t="b" cm="1">
        <f t="array" ref="A13">IF(OR(C13&gt;$D$79,C13&lt;$D$80),outlier,FALSE)</f>
        <v>0</v>
      </c>
      <c r="B13" s="66" t="s">
        <v>67</v>
      </c>
      <c r="C13" s="145">
        <f>'RAW11'!D12</f>
        <v>24946.2</v>
      </c>
      <c r="D13" s="145"/>
      <c r="E13" s="41">
        <v>-6.4437999999999995E-2</v>
      </c>
      <c r="F13" s="58">
        <v>3.87</v>
      </c>
      <c r="G13" s="72">
        <f t="shared" si="2"/>
        <v>-6.181781</v>
      </c>
      <c r="H13" s="52">
        <f>'RAW11'!E12</f>
        <v>-0.1</v>
      </c>
      <c r="I13" s="52">
        <f>'RAW11'!F12</f>
        <v>3.3</v>
      </c>
      <c r="J13" s="72">
        <f t="shared" si="3"/>
        <v>0.10487077534791256</v>
      </c>
      <c r="K13" s="51">
        <v>1.3106363636363632</v>
      </c>
      <c r="L13" s="52">
        <v>7</v>
      </c>
      <c r="M13" s="72">
        <f t="shared" si="4"/>
        <v>5.8702337904220636E-2</v>
      </c>
      <c r="N13" s="68">
        <v>4.1818702153306733</v>
      </c>
      <c r="O13" s="53">
        <v>9.6999999999999993</v>
      </c>
      <c r="P13" s="72">
        <f t="shared" si="5"/>
        <v>4.7554989992558694E-2</v>
      </c>
      <c r="Q13" s="53">
        <v>22817052622.580299</v>
      </c>
      <c r="R13" s="73">
        <f t="shared" si="0"/>
        <v>-4.4105250170669352</v>
      </c>
      <c r="S13" s="69">
        <v>-2480000000</v>
      </c>
      <c r="T13" s="73">
        <f t="shared" si="1"/>
        <v>-2.0101832993890021</v>
      </c>
      <c r="U13" s="72">
        <f t="shared" si="6"/>
        <v>-1.3669553435143023</v>
      </c>
      <c r="V13" s="53">
        <v>2401.69</v>
      </c>
      <c r="W13" s="73">
        <f t="shared" si="7"/>
        <v>0.1596036946014977</v>
      </c>
      <c r="X13" s="53">
        <v>448.29</v>
      </c>
      <c r="Y13" s="73">
        <f t="shared" si="7"/>
        <v>0.59721380981223504</v>
      </c>
      <c r="Z13" s="70">
        <v>69.45</v>
      </c>
      <c r="AA13" s="73">
        <f t="shared" si="8"/>
        <v>0.35856807511737099</v>
      </c>
      <c r="AB13" s="74">
        <v>98.169899999999998</v>
      </c>
      <c r="AC13" s="73">
        <f t="shared" si="8"/>
        <v>2.3483789548488817E-3</v>
      </c>
      <c r="AD13" s="53">
        <v>8154276</v>
      </c>
      <c r="AE13" s="73">
        <f t="shared" si="8"/>
        <v>7.4835928065585776E-3</v>
      </c>
      <c r="AF13" s="53">
        <v>1761160</v>
      </c>
      <c r="AG13" s="73">
        <f t="shared" si="8"/>
        <v>0.10241583027969148</v>
      </c>
    </row>
    <row r="14" spans="1:35">
      <c r="A14" s="53" t="b" cm="1">
        <f t="array" ref="A14">IF(OR(C14&gt;$D$79,C14&lt;$D$80),outlier,FALSE)</f>
        <v>0</v>
      </c>
      <c r="B14" s="66" t="s">
        <v>68</v>
      </c>
      <c r="C14" s="145">
        <f>'RAW11'!D13</f>
        <v>26113.1</v>
      </c>
      <c r="D14" s="145"/>
      <c r="E14" s="41">
        <v>0.35172300000000001</v>
      </c>
      <c r="F14" s="58">
        <v>4.34</v>
      </c>
      <c r="G14" s="72">
        <f t="shared" si="2"/>
        <v>-3.9344380000000001</v>
      </c>
      <c r="H14" s="52">
        <f>'RAW11'!E13</f>
        <v>-0.3</v>
      </c>
      <c r="I14" s="52">
        <f>'RAW11'!F13</f>
        <v>2.35</v>
      </c>
      <c r="J14" s="72">
        <f t="shared" si="3"/>
        <v>3.4034034034033933E-2</v>
      </c>
      <c r="K14" s="51">
        <v>0.86917454043541031</v>
      </c>
      <c r="L14" s="52">
        <v>7</v>
      </c>
      <c r="M14" s="72">
        <f t="shared" si="4"/>
        <v>5.6157614250321286E-2</v>
      </c>
      <c r="N14" s="68">
        <v>3.9486248662703165</v>
      </c>
      <c r="O14" s="53">
        <v>9.1999999999999993</v>
      </c>
      <c r="P14" s="72">
        <f t="shared" si="5"/>
        <v>5.296631528368656E-2</v>
      </c>
      <c r="Q14" s="53">
        <v>26459203786.362801</v>
      </c>
      <c r="R14" s="73">
        <f t="shared" si="0"/>
        <v>0.15962408572341819</v>
      </c>
      <c r="S14" s="69">
        <v>-3464000000</v>
      </c>
      <c r="T14" s="73">
        <f t="shared" si="1"/>
        <v>0.39677419354838711</v>
      </c>
      <c r="U14" s="72">
        <f t="shared" si="6"/>
        <v>-1.1086906328417137</v>
      </c>
      <c r="V14" s="53">
        <v>2872.63</v>
      </c>
      <c r="W14" s="73">
        <f t="shared" si="7"/>
        <v>0.19608692212566986</v>
      </c>
      <c r="X14" s="53">
        <v>580.9</v>
      </c>
      <c r="Y14" s="73">
        <f t="shared" si="7"/>
        <v>0.29581297820607183</v>
      </c>
      <c r="Z14" s="70">
        <v>77</v>
      </c>
      <c r="AA14" s="73">
        <f t="shared" si="8"/>
        <v>0.10871130309575229</v>
      </c>
      <c r="AB14" s="74">
        <v>125.68989999999999</v>
      </c>
      <c r="AC14" s="73">
        <f t="shared" si="8"/>
        <v>0.28033032528300422</v>
      </c>
      <c r="AD14" s="53">
        <v>8189473</v>
      </c>
      <c r="AE14" s="73">
        <f t="shared" si="8"/>
        <v>4.3163856607257344E-3</v>
      </c>
      <c r="AF14" s="53">
        <v>1841832</v>
      </c>
      <c r="AG14" s="73">
        <f t="shared" si="8"/>
        <v>4.5806173204024622E-2</v>
      </c>
    </row>
    <row r="15" spans="1:35">
      <c r="A15" s="53" t="b" cm="1">
        <f t="array" ref="A15">IF(OR(C15&gt;$D$79,C15&lt;$D$80),outlier,FALSE)</f>
        <v>0</v>
      </c>
      <c r="B15" s="66" t="s">
        <v>69</v>
      </c>
      <c r="C15" s="145">
        <f>'RAW11'!D14</f>
        <v>26452.9</v>
      </c>
      <c r="D15" s="145"/>
      <c r="E15" s="41">
        <v>0.48907099999999998</v>
      </c>
      <c r="F15" s="58">
        <v>5.46</v>
      </c>
      <c r="G15" s="72">
        <f t="shared" si="2"/>
        <v>-3.9882770000000001</v>
      </c>
      <c r="H15" s="52">
        <f>'RAW11'!E14</f>
        <v>0.9</v>
      </c>
      <c r="I15" s="52">
        <f>'RAW11'!F14</f>
        <v>6.52</v>
      </c>
      <c r="J15" s="72">
        <f t="shared" si="3"/>
        <v>2.6579739217652998E-2</v>
      </c>
      <c r="K15" s="51">
        <v>0.72191197691197662</v>
      </c>
      <c r="L15" s="52">
        <v>8</v>
      </c>
      <c r="M15" s="72">
        <f t="shared" si="4"/>
        <v>6.0779970565803865E-2</v>
      </c>
      <c r="N15" s="68">
        <v>3.8373753670176436</v>
      </c>
      <c r="O15" s="53">
        <v>11.038</v>
      </c>
      <c r="P15" s="72">
        <f t="shared" si="5"/>
        <v>5.0518947609798248E-2</v>
      </c>
      <c r="Q15" s="53">
        <v>28169595046.154301</v>
      </c>
      <c r="R15" s="73">
        <f t="shared" si="0"/>
        <v>6.46425823543883E-2</v>
      </c>
      <c r="S15" s="69">
        <v>-4118000000</v>
      </c>
      <c r="T15" s="73">
        <f t="shared" si="1"/>
        <v>0.18879907621247113</v>
      </c>
      <c r="U15" s="72">
        <f t="shared" si="6"/>
        <v>-1.1309185232812451</v>
      </c>
      <c r="V15" s="53">
        <v>2964.96</v>
      </c>
      <c r="W15" s="73">
        <f t="shared" si="7"/>
        <v>3.2141278201508694E-2</v>
      </c>
      <c r="X15" s="53">
        <v>494.77</v>
      </c>
      <c r="Y15" s="73">
        <f t="shared" si="7"/>
        <v>-0.14826992597693234</v>
      </c>
      <c r="Z15" s="70">
        <v>72.89</v>
      </c>
      <c r="AA15" s="73">
        <f t="shared" si="8"/>
        <v>-5.3376623376623369E-2</v>
      </c>
      <c r="AB15" s="74">
        <v>140.5899</v>
      </c>
      <c r="AC15" s="73">
        <f t="shared" si="8"/>
        <v>0.11854572244866139</v>
      </c>
      <c r="AD15" s="53">
        <v>8208176</v>
      </c>
      <c r="AE15" s="73">
        <f t="shared" si="8"/>
        <v>2.283785537848406E-3</v>
      </c>
      <c r="AF15" s="53">
        <v>1943390</v>
      </c>
      <c r="AG15" s="73">
        <f t="shared" si="8"/>
        <v>5.51396652897767E-2</v>
      </c>
    </row>
    <row r="16" spans="1:35">
      <c r="A16" s="53" t="b" cm="1">
        <f t="array" ref="A16">IF(OR(C16&gt;$D$79,C16&lt;$D$80),outlier,FALSE)</f>
        <v>0</v>
      </c>
      <c r="B16" s="66" t="s">
        <v>70</v>
      </c>
      <c r="C16" s="145">
        <f>'RAW11'!D15</f>
        <v>25793.5</v>
      </c>
      <c r="D16" s="145"/>
      <c r="E16" s="41">
        <v>0.393596</v>
      </c>
      <c r="F16" s="58">
        <v>5.93</v>
      </c>
      <c r="G16" s="72">
        <f t="shared" si="2"/>
        <v>-4.9709289999999999</v>
      </c>
      <c r="H16" s="52">
        <f>'RAW11'!E15</f>
        <v>1.6</v>
      </c>
      <c r="I16" s="52">
        <f>'RAW11'!F15</f>
        <v>9.4600000000000009</v>
      </c>
      <c r="J16" s="72">
        <f t="shared" si="3"/>
        <v>5.5698711595639327E-2</v>
      </c>
      <c r="K16" s="51">
        <v>0.66213550724637671</v>
      </c>
      <c r="L16" s="52">
        <v>8</v>
      </c>
      <c r="M16" s="72">
        <f t="shared" si="4"/>
        <v>7.2259232179352928E-2</v>
      </c>
      <c r="N16" s="68">
        <v>4.0644023935525997</v>
      </c>
      <c r="O16" s="53">
        <v>11.884</v>
      </c>
      <c r="P16" s="72">
        <f t="shared" si="5"/>
        <v>6.9345210311137384E-2</v>
      </c>
      <c r="Q16" s="53">
        <v>5274410869.8411303</v>
      </c>
      <c r="R16" s="73">
        <f t="shared" si="0"/>
        <v>-0.81276227573739335</v>
      </c>
      <c r="S16" s="69">
        <v>-2009000000</v>
      </c>
      <c r="T16" s="73">
        <f t="shared" si="1"/>
        <v>-0.51214181641573575</v>
      </c>
      <c r="U16" s="72">
        <f t="shared" si="6"/>
        <v>-1.1461859809711248</v>
      </c>
      <c r="V16" s="53">
        <v>2931.16</v>
      </c>
      <c r="W16" s="73">
        <f t="shared" si="7"/>
        <v>-1.1399816523663113E-2</v>
      </c>
      <c r="X16" s="53">
        <v>499.24</v>
      </c>
      <c r="Y16" s="73">
        <f t="shared" si="7"/>
        <v>9.0345008791964491E-3</v>
      </c>
      <c r="Z16" s="70">
        <v>86.15</v>
      </c>
      <c r="AA16" s="73">
        <f t="shared" si="8"/>
        <v>0.18191795856770482</v>
      </c>
      <c r="AB16" s="74">
        <v>171.65989999999999</v>
      </c>
      <c r="AC16" s="73">
        <f t="shared" si="8"/>
        <v>0.22099738316906117</v>
      </c>
      <c r="AD16" s="53">
        <v>8230562</v>
      </c>
      <c r="AE16" s="73">
        <f t="shared" si="8"/>
        <v>2.7272807015833967E-3</v>
      </c>
      <c r="AF16" s="53">
        <v>1972413</v>
      </c>
      <c r="AG16" s="73">
        <f t="shared" si="8"/>
        <v>1.49342128960219E-2</v>
      </c>
    </row>
    <row r="17" spans="1:33">
      <c r="A17" s="53" t="b" cm="1">
        <f t="array" ref="A17">IF(OR(C17&gt;$D$79,C17&lt;$D$80),outlier,FALSE)</f>
        <v>0</v>
      </c>
      <c r="B17" s="66" t="s">
        <v>71</v>
      </c>
      <c r="C17" s="145">
        <f>'RAW11'!D16</f>
        <v>23347.200000000001</v>
      </c>
      <c r="D17" s="145"/>
      <c r="E17" s="41">
        <v>0.98751599999999995</v>
      </c>
      <c r="F17" s="58">
        <v>6.14</v>
      </c>
      <c r="G17" s="72">
        <f t="shared" si="2"/>
        <v>-5.5364040000000001</v>
      </c>
      <c r="H17" s="52">
        <f>'RAW11'!E16</f>
        <v>1.5</v>
      </c>
      <c r="I17" s="52">
        <f>'RAW11'!F16</f>
        <v>8.69</v>
      </c>
      <c r="J17" s="72">
        <f t="shared" si="3"/>
        <v>7.7362204724409356E-2</v>
      </c>
      <c r="K17" s="51">
        <v>0.68627157287157292</v>
      </c>
      <c r="L17" s="52">
        <v>8</v>
      </c>
      <c r="M17" s="72">
        <f t="shared" si="4"/>
        <v>7.28959747950646E-2</v>
      </c>
      <c r="N17" s="68">
        <v>3.841593107535147</v>
      </c>
      <c r="O17" s="53">
        <v>11.269</v>
      </c>
      <c r="P17" s="72">
        <f t="shared" si="5"/>
        <v>7.5141906613513498E-2</v>
      </c>
      <c r="Q17" s="53">
        <v>9714889817.4603691</v>
      </c>
      <c r="R17" s="73">
        <f t="shared" si="0"/>
        <v>0.84189098217769098</v>
      </c>
      <c r="S17" s="69">
        <v>-1021000000</v>
      </c>
      <c r="T17" s="73">
        <f t="shared" si="1"/>
        <v>-0.49178695868591338</v>
      </c>
      <c r="U17" s="72">
        <f t="shared" si="6"/>
        <v>-1.3808955941217667</v>
      </c>
      <c r="V17" s="53">
        <v>2573.3200000000002</v>
      </c>
      <c r="W17" s="73">
        <f t="shared" si="7"/>
        <v>-0.12208136028057141</v>
      </c>
      <c r="X17" s="53">
        <v>507.14</v>
      </c>
      <c r="Y17" s="73">
        <f t="shared" si="7"/>
        <v>1.5824052559890989E-2</v>
      </c>
      <c r="Z17" s="70">
        <v>78.95</v>
      </c>
      <c r="AA17" s="73">
        <f t="shared" si="8"/>
        <v>-8.3575159605339552E-2</v>
      </c>
      <c r="AB17" s="74">
        <v>207.5899</v>
      </c>
      <c r="AC17" s="73">
        <f t="shared" si="8"/>
        <v>0.20930922131493732</v>
      </c>
      <c r="AD17" s="53">
        <v>8313274</v>
      </c>
      <c r="AE17" s="73">
        <f t="shared" si="8"/>
        <v>1.0049374514158329E-2</v>
      </c>
      <c r="AF17" s="53">
        <v>2127370</v>
      </c>
      <c r="AG17" s="73">
        <f t="shared" si="8"/>
        <v>7.856214697428987E-2</v>
      </c>
    </row>
    <row r="18" spans="1:33">
      <c r="A18" s="53" t="b" cm="1">
        <f t="array" ref="A18">IF(OR(C18&gt;$D$79,C18&lt;$D$80),outlier,FALSE)</f>
        <v>0</v>
      </c>
      <c r="B18" s="66" t="s">
        <v>72</v>
      </c>
      <c r="C18" s="145">
        <f>'RAW11'!D17</f>
        <v>26550.3</v>
      </c>
      <c r="D18" s="145"/>
      <c r="E18" s="41">
        <v>0.42471100000000001</v>
      </c>
      <c r="F18" s="58">
        <v>6.59</v>
      </c>
      <c r="G18" s="72">
        <f t="shared" si="2"/>
        <v>-5.1524839999999994</v>
      </c>
      <c r="H18" s="52">
        <f>'RAW11'!E17</f>
        <v>1.9</v>
      </c>
      <c r="I18" s="52">
        <f>'RAW11'!F17</f>
        <v>8.92</v>
      </c>
      <c r="J18" s="72">
        <f t="shared" si="3"/>
        <v>7.0837438423645427E-2</v>
      </c>
      <c r="K18" s="51">
        <v>0.87493939393939402</v>
      </c>
      <c r="L18" s="52">
        <v>8</v>
      </c>
      <c r="M18" s="72">
        <f t="shared" si="4"/>
        <v>7.2638784939366152E-2</v>
      </c>
      <c r="N18" s="68">
        <v>3.51464304922838</v>
      </c>
      <c r="O18" s="53">
        <v>11.058</v>
      </c>
      <c r="P18" s="72">
        <f t="shared" si="5"/>
        <v>7.1526318791866439E-2</v>
      </c>
      <c r="Q18" s="53">
        <v>14298261287.878901</v>
      </c>
      <c r="R18" s="73">
        <f t="shared" si="0"/>
        <v>0.47178831222366857</v>
      </c>
      <c r="S18" s="69">
        <v>-497000000</v>
      </c>
      <c r="T18" s="73">
        <f t="shared" si="1"/>
        <v>-0.5132223310479922</v>
      </c>
      <c r="U18" s="72">
        <f t="shared" si="6"/>
        <v>-1.1050963941613974</v>
      </c>
      <c r="V18" s="53">
        <v>2747.9</v>
      </c>
      <c r="W18" s="73">
        <f t="shared" si="7"/>
        <v>6.784232042653067E-2</v>
      </c>
      <c r="X18" s="53">
        <v>454.52</v>
      </c>
      <c r="Y18" s="73">
        <f t="shared" si="7"/>
        <v>-0.1037583310328509</v>
      </c>
      <c r="Z18" s="70">
        <v>81.430000000000007</v>
      </c>
      <c r="AA18" s="73">
        <f t="shared" si="8"/>
        <v>3.1412286257124812E-2</v>
      </c>
      <c r="AB18" s="74">
        <v>164.2099</v>
      </c>
      <c r="AC18" s="73">
        <f t="shared" si="8"/>
        <v>-0.20896970421007957</v>
      </c>
      <c r="AD18" s="53">
        <v>8367890</v>
      </c>
      <c r="AE18" s="73">
        <f t="shared" si="8"/>
        <v>6.5697341384393197E-3</v>
      </c>
      <c r="AF18" s="53">
        <v>2312635</v>
      </c>
      <c r="AG18" s="73">
        <f t="shared" si="8"/>
        <v>8.7086402459374726E-2</v>
      </c>
    </row>
    <row r="19" spans="1:33">
      <c r="A19" s="53" t="b" cm="1">
        <f t="array" ref="A19">IF(OR(C19&gt;$D$79,C19&lt;$D$80),outlier,FALSE)</f>
        <v>0</v>
      </c>
      <c r="B19" s="66" t="s">
        <v>73</v>
      </c>
      <c r="C19" s="145">
        <f>'RAW11'!D18</f>
        <v>26076.5</v>
      </c>
      <c r="D19" s="145"/>
      <c r="E19" s="41">
        <v>0.57302900000000001</v>
      </c>
      <c r="F19" s="58">
        <v>6.78</v>
      </c>
      <c r="G19" s="72">
        <f t="shared" si="2"/>
        <v>-6.1652889999999996</v>
      </c>
      <c r="H19" s="52">
        <f>'RAW11'!E18</f>
        <v>2.2000000000000002</v>
      </c>
      <c r="I19" s="52">
        <f>'RAW11'!F18</f>
        <v>11.75</v>
      </c>
      <c r="J19" s="72">
        <f t="shared" si="3"/>
        <v>6.8891069676153105E-2</v>
      </c>
      <c r="K19" s="51">
        <v>1.0204692577953425</v>
      </c>
      <c r="L19" s="52">
        <v>9</v>
      </c>
      <c r="M19" s="72">
        <f t="shared" si="4"/>
        <v>7.063261350012473E-2</v>
      </c>
      <c r="N19" s="68">
        <v>3.7070370110598465</v>
      </c>
      <c r="O19" s="53">
        <v>11.419</v>
      </c>
      <c r="P19" s="72">
        <f t="shared" si="5"/>
        <v>7.287236596260338E-2</v>
      </c>
      <c r="Q19" s="53">
        <v>14219725457.5758</v>
      </c>
      <c r="R19" s="73">
        <f t="shared" si="0"/>
        <v>-5.4926839509974517E-3</v>
      </c>
      <c r="S19" s="69">
        <v>-1609000000</v>
      </c>
      <c r="T19" s="73">
        <f t="shared" si="1"/>
        <v>2.2374245472837022</v>
      </c>
      <c r="U19" s="72">
        <f t="shared" si="6"/>
        <v>-1.0347594638619015</v>
      </c>
      <c r="V19" s="53">
        <v>2792.82</v>
      </c>
      <c r="W19" s="73">
        <f t="shared" si="7"/>
        <v>1.6347028640052431E-2</v>
      </c>
      <c r="X19" s="53">
        <v>484.66</v>
      </c>
      <c r="Y19" s="73">
        <f t="shared" si="7"/>
        <v>6.631171345595363E-2</v>
      </c>
      <c r="Z19" s="70">
        <v>92.19</v>
      </c>
      <c r="AA19" s="73">
        <f t="shared" si="8"/>
        <v>0.13213803266609345</v>
      </c>
      <c r="AB19" s="74">
        <v>195.44989999999999</v>
      </c>
      <c r="AC19" s="73">
        <f t="shared" si="8"/>
        <v>0.19024431535492062</v>
      </c>
      <c r="AD19" s="53">
        <v>8423430</v>
      </c>
      <c r="AE19" s="73">
        <f t="shared" si="8"/>
        <v>6.6372765416371389E-3</v>
      </c>
      <c r="AF19" s="53">
        <v>2438955</v>
      </c>
      <c r="AG19" s="73">
        <f t="shared" si="8"/>
        <v>5.4621676139987502E-2</v>
      </c>
    </row>
    <row r="20" spans="1:33">
      <c r="A20" s="53" t="b" cm="1">
        <f t="array" ref="A20">IF(OR(C20&gt;$D$79,C20&lt;$D$80),outlier,FALSE)</f>
        <v>0</v>
      </c>
      <c r="B20" s="66" t="s">
        <v>74</v>
      </c>
      <c r="C20" s="145">
        <f>'RAW11'!D19</f>
        <v>29574.400000000001</v>
      </c>
      <c r="D20" s="145"/>
      <c r="E20" s="41">
        <v>0.95545800000000003</v>
      </c>
      <c r="F20" s="58">
        <v>5.44</v>
      </c>
      <c r="G20" s="72">
        <f t="shared" si="2"/>
        <v>-6.2069710000000002</v>
      </c>
      <c r="H20" s="52">
        <f>'RAW11'!E19</f>
        <v>2.7</v>
      </c>
      <c r="I20" s="52">
        <f>'RAW11'!F19</f>
        <v>13.89</v>
      </c>
      <c r="J20" s="72">
        <f t="shared" si="3"/>
        <v>9.344422700587085E-2</v>
      </c>
      <c r="K20" s="51">
        <v>1.09316994478951</v>
      </c>
      <c r="L20" s="52">
        <v>12</v>
      </c>
      <c r="M20" s="72">
        <f t="shared" si="4"/>
        <v>7.8989246445110073E-2</v>
      </c>
      <c r="N20" s="68">
        <v>4.3028402148848235</v>
      </c>
      <c r="O20" s="53">
        <v>11.835000000000001</v>
      </c>
      <c r="P20" s="72">
        <f t="shared" si="5"/>
        <v>7.436296717374824E-2</v>
      </c>
      <c r="Q20" s="53">
        <v>-7399452839.0625</v>
      </c>
      <c r="R20" s="73">
        <f t="shared" si="0"/>
        <v>-1.5203653798477743</v>
      </c>
      <c r="S20" s="69">
        <v>-1300000000</v>
      </c>
      <c r="T20" s="73">
        <f t="shared" si="1"/>
        <v>-0.1920447482908639</v>
      </c>
      <c r="U20" s="72">
        <f t="shared" si="6"/>
        <v>-1.1131526690501266</v>
      </c>
      <c r="V20" s="53">
        <v>2910.91</v>
      </c>
      <c r="W20" s="73">
        <f t="shared" si="7"/>
        <v>4.2283426787261505E-2</v>
      </c>
      <c r="X20" s="53">
        <v>461.13</v>
      </c>
      <c r="Y20" s="73">
        <f t="shared" si="7"/>
        <v>-4.8549498617587644E-2</v>
      </c>
      <c r="Z20" s="70">
        <v>113.93</v>
      </c>
      <c r="AA20" s="73">
        <f t="shared" si="8"/>
        <v>0.23581733376721997</v>
      </c>
      <c r="AB20" s="74">
        <v>225.0599</v>
      </c>
      <c r="AC20" s="73">
        <f t="shared" si="8"/>
        <v>0.15149662394301566</v>
      </c>
      <c r="AD20" s="53">
        <v>8457811</v>
      </c>
      <c r="AE20" s="73">
        <f t="shared" si="8"/>
        <v>4.0815914657093373E-3</v>
      </c>
      <c r="AF20" s="53">
        <v>2547125</v>
      </c>
      <c r="AG20" s="73">
        <f t="shared" si="8"/>
        <v>4.435096178486278E-2</v>
      </c>
    </row>
    <row r="21" spans="1:33">
      <c r="A21" s="53" t="b" cm="1">
        <f t="array" ref="A21">IF(OR(C21&gt;$D$79,C21&lt;$D$80),outlier,FALSE)</f>
        <v>0</v>
      </c>
      <c r="B21" s="66" t="s">
        <v>75</v>
      </c>
      <c r="C21" s="145">
        <f>'RAW11'!D20</f>
        <v>29747.7</v>
      </c>
      <c r="D21" s="145"/>
      <c r="E21" s="41">
        <v>2.0975000000000001E-2</v>
      </c>
      <c r="F21" s="58">
        <v>5.6</v>
      </c>
      <c r="G21" s="72">
        <f t="shared" si="2"/>
        <v>-4.4845420000000003</v>
      </c>
      <c r="H21" s="52">
        <f>'RAW11'!E20</f>
        <v>2.7</v>
      </c>
      <c r="I21" s="52">
        <f>'RAW11'!F20</f>
        <v>20.82</v>
      </c>
      <c r="J21" s="72">
        <f t="shared" si="3"/>
        <v>0.10895813047711789</v>
      </c>
      <c r="K21" s="51">
        <v>1.4116307814992031</v>
      </c>
      <c r="L21" s="52">
        <v>14</v>
      </c>
      <c r="M21" s="72">
        <f t="shared" si="4"/>
        <v>0.10788889161520099</v>
      </c>
      <c r="N21" s="68">
        <v>4.4693664362512999</v>
      </c>
      <c r="O21" s="53">
        <v>11.96</v>
      </c>
      <c r="P21" s="72">
        <f t="shared" si="5"/>
        <v>7.2214330593466158E-2</v>
      </c>
      <c r="Q21" s="53">
        <v>7553635938.0952101</v>
      </c>
      <c r="R21" s="73">
        <f t="shared" si="0"/>
        <v>-2.0208370946320198</v>
      </c>
      <c r="S21" s="69">
        <v>-783000000</v>
      </c>
      <c r="T21" s="73">
        <f t="shared" si="1"/>
        <v>-0.39769230769230768</v>
      </c>
      <c r="U21" s="72">
        <f t="shared" si="6"/>
        <v>-0.82431134492728608</v>
      </c>
      <c r="V21" s="53">
        <v>2848.53</v>
      </c>
      <c r="W21" s="73">
        <f t="shared" si="7"/>
        <v>-2.1429724725257619E-2</v>
      </c>
      <c r="X21" s="53">
        <v>432.54</v>
      </c>
      <c r="Y21" s="73">
        <f t="shared" si="7"/>
        <v>-6.1999869884848034E-2</v>
      </c>
      <c r="Z21" s="70">
        <v>95.7</v>
      </c>
      <c r="AA21" s="73">
        <f t="shared" si="8"/>
        <v>-0.160010532783288</v>
      </c>
      <c r="AB21" s="74">
        <v>226.94989999999999</v>
      </c>
      <c r="AC21" s="73">
        <f t="shared" si="8"/>
        <v>8.3977643285187021E-3</v>
      </c>
      <c r="AD21" s="53">
        <v>8494537</v>
      </c>
      <c r="AE21" s="73">
        <f t="shared" si="8"/>
        <v>4.3422582982759958E-3</v>
      </c>
      <c r="AF21" s="53">
        <v>2526026</v>
      </c>
      <c r="AG21" s="73">
        <f t="shared" si="8"/>
        <v>-8.2834568385925303E-3</v>
      </c>
    </row>
    <row r="22" spans="1:33">
      <c r="A22" s="53" t="b" cm="1">
        <f t="array" ref="A22">IF(OR(C22&gt;$D$79,C22&lt;$D$80),outlier,FALSE)</f>
        <v>0</v>
      </c>
      <c r="B22" s="66" t="s">
        <v>76</v>
      </c>
      <c r="C22" s="145">
        <f>'RAW11'!D21</f>
        <v>27872.2</v>
      </c>
      <c r="D22" s="145"/>
      <c r="E22" s="41">
        <v>9.5104999999999995E-2</v>
      </c>
      <c r="F22" s="58">
        <v>5.79</v>
      </c>
      <c r="G22" s="72">
        <f t="shared" si="2"/>
        <v>-5.5790249999999997</v>
      </c>
      <c r="H22" s="52">
        <f>'RAW11'!E21</f>
        <v>3</v>
      </c>
      <c r="I22" s="52">
        <f>'RAW11'!F21</f>
        <v>22.42</v>
      </c>
      <c r="J22" s="72">
        <f t="shared" si="3"/>
        <v>0.17643622200584219</v>
      </c>
      <c r="K22" s="51">
        <v>1.5620535165317802</v>
      </c>
      <c r="L22" s="52">
        <v>14</v>
      </c>
      <c r="M22" s="72">
        <f t="shared" si="4"/>
        <v>0.12413141492245239</v>
      </c>
      <c r="N22" s="68">
        <v>4.2831402625539603</v>
      </c>
      <c r="O22" s="53">
        <v>11.930999999999999</v>
      </c>
      <c r="P22" s="72">
        <f t="shared" si="5"/>
        <v>7.1701722899981224E-2</v>
      </c>
      <c r="Q22" s="53">
        <v>10770447903.0301</v>
      </c>
      <c r="R22" s="73">
        <f t="shared" si="0"/>
        <v>0.42586272244225593</v>
      </c>
      <c r="S22" s="69">
        <v>1297000000</v>
      </c>
      <c r="T22" s="73">
        <f t="shared" si="1"/>
        <v>-2.6564495530012771</v>
      </c>
      <c r="U22" s="72">
        <f t="shared" si="6"/>
        <v>-1.1036586745841475</v>
      </c>
      <c r="V22" s="53">
        <v>2179.66</v>
      </c>
      <c r="W22" s="73">
        <f t="shared" si="7"/>
        <v>-0.23481234180436938</v>
      </c>
      <c r="X22" s="53">
        <v>427.6</v>
      </c>
      <c r="Y22" s="73">
        <f t="shared" si="7"/>
        <v>-1.1420909048874087E-2</v>
      </c>
      <c r="Z22" s="70">
        <v>93.19</v>
      </c>
      <c r="AA22" s="73">
        <f t="shared" si="8"/>
        <v>-2.6227795193312486E-2</v>
      </c>
      <c r="AB22" s="74">
        <v>219.00989999999999</v>
      </c>
      <c r="AC22" s="73">
        <f t="shared" si="8"/>
        <v>-3.4985695080720448E-2</v>
      </c>
      <c r="AD22" s="53">
        <v>8592361</v>
      </c>
      <c r="AE22" s="73">
        <f t="shared" si="8"/>
        <v>1.1516107352290066E-2</v>
      </c>
      <c r="AF22" s="53">
        <v>2655290</v>
      </c>
      <c r="AG22" s="73">
        <f t="shared" si="8"/>
        <v>5.1172869954624375E-2</v>
      </c>
    </row>
    <row r="23" spans="1:33">
      <c r="A23" s="53" t="b" cm="1">
        <f t="array" ref="A23">IF(OR(C23&gt;$D$79,C23&lt;$D$80),outlier,FALSE)</f>
        <v>0</v>
      </c>
      <c r="B23" s="66" t="s">
        <v>77</v>
      </c>
      <c r="C23" s="145">
        <f>'RAW11'!D22</f>
        <v>27216.2</v>
      </c>
      <c r="D23" s="145"/>
      <c r="E23" s="41">
        <v>-0.38300699999999999</v>
      </c>
      <c r="F23" s="58">
        <v>5.89</v>
      </c>
      <c r="G23" s="72">
        <f t="shared" si="2"/>
        <v>-5.6948949999999998</v>
      </c>
      <c r="H23" s="52">
        <f>'RAW11'!E22</f>
        <v>2.8</v>
      </c>
      <c r="I23" s="52">
        <f>'RAW11'!F22</f>
        <v>18.13</v>
      </c>
      <c r="J23" s="72">
        <f t="shared" si="3"/>
        <v>0.18854368932038823</v>
      </c>
      <c r="K23" s="51">
        <v>1.4955447330447331</v>
      </c>
      <c r="L23" s="52">
        <v>15</v>
      </c>
      <c r="M23" s="72">
        <f t="shared" si="4"/>
        <v>0.12246647298681923</v>
      </c>
      <c r="N23" s="68">
        <v>4.1886705675084741</v>
      </c>
      <c r="O23" s="53">
        <v>11.994999999999999</v>
      </c>
      <c r="P23" s="72">
        <f t="shared" si="5"/>
        <v>7.3337451463304726E-2</v>
      </c>
      <c r="Q23" s="53">
        <v>28317989210.9375</v>
      </c>
      <c r="R23" s="73">
        <f t="shared" si="0"/>
        <v>1.6292304151037833</v>
      </c>
      <c r="S23" s="69">
        <v>336000000</v>
      </c>
      <c r="T23" s="73">
        <f t="shared" si="1"/>
        <v>-0.74094063222821893</v>
      </c>
      <c r="U23" s="72">
        <f t="shared" si="6"/>
        <v>-0.87957788760178701</v>
      </c>
      <c r="V23" s="53">
        <v>2316.5500000000002</v>
      </c>
      <c r="W23" s="73">
        <f t="shared" si="7"/>
        <v>6.2803373003129076E-2</v>
      </c>
      <c r="X23" s="53">
        <v>351.55</v>
      </c>
      <c r="Y23" s="73">
        <f t="shared" si="7"/>
        <v>-0.17785313376987841</v>
      </c>
      <c r="Z23" s="70">
        <v>98.48</v>
      </c>
      <c r="AA23" s="73">
        <f t="shared" si="8"/>
        <v>5.6765747397789529E-2</v>
      </c>
      <c r="AB23" s="74">
        <v>182.78989999999999</v>
      </c>
      <c r="AC23" s="73">
        <f t="shared" si="8"/>
        <v>-0.16538065174222719</v>
      </c>
      <c r="AD23" s="53">
        <v>8606628</v>
      </c>
      <c r="AE23" s="73">
        <f t="shared" si="8"/>
        <v>1.660428373528533E-3</v>
      </c>
      <c r="AF23" s="53">
        <v>2665046</v>
      </c>
      <c r="AG23" s="73">
        <f t="shared" si="8"/>
        <v>3.6741749488756405E-3</v>
      </c>
    </row>
    <row r="24" spans="1:33">
      <c r="A24" s="53" t="b" cm="1">
        <f t="array" ref="A24">IF(OR(C24&gt;$D$79,C24&lt;$D$80),outlier,FALSE)</f>
        <v>0</v>
      </c>
      <c r="B24" s="66" t="s">
        <v>78</v>
      </c>
      <c r="C24" s="145">
        <f>'RAW11'!D23</f>
        <v>27780.1</v>
      </c>
      <c r="D24" s="145"/>
      <c r="E24" s="41">
        <v>-0.23621200000000001</v>
      </c>
      <c r="F24" s="58">
        <v>4.75</v>
      </c>
      <c r="G24" s="72">
        <f t="shared" si="2"/>
        <v>-6.2730069999999998</v>
      </c>
      <c r="H24" s="52">
        <f>'RAW11'!E23</f>
        <v>2.7</v>
      </c>
      <c r="I24" s="52">
        <f>'RAW11'!F23</f>
        <v>14</v>
      </c>
      <c r="J24" s="72">
        <f t="shared" si="3"/>
        <v>0.14912451361867696</v>
      </c>
      <c r="K24" s="51">
        <v>1.0429891774891753</v>
      </c>
      <c r="L24" s="52">
        <v>14</v>
      </c>
      <c r="M24" s="72">
        <f t="shared" si="4"/>
        <v>0.13305466069939209</v>
      </c>
      <c r="N24" s="68">
        <v>3.6447201275557464</v>
      </c>
      <c r="O24" s="53">
        <v>11.362</v>
      </c>
      <c r="P24" s="72">
        <f t="shared" si="5"/>
        <v>7.4924935599725018E-2</v>
      </c>
      <c r="Q24" s="53">
        <v>16039231169.2311</v>
      </c>
      <c r="R24" s="73">
        <f t="shared" si="0"/>
        <v>-0.43360275160228784</v>
      </c>
      <c r="S24" s="69">
        <v>2191000000</v>
      </c>
      <c r="T24" s="73">
        <f t="shared" si="1"/>
        <v>5.520833333333333</v>
      </c>
      <c r="U24" s="72">
        <f t="shared" si="6"/>
        <v>-0.98813474726928352</v>
      </c>
      <c r="V24" s="53">
        <v>2477.2800000000002</v>
      </c>
      <c r="W24" s="73">
        <f t="shared" si="7"/>
        <v>6.93833502406596E-2</v>
      </c>
      <c r="X24" s="53">
        <v>441.03</v>
      </c>
      <c r="Y24" s="73">
        <f t="shared" si="7"/>
        <v>0.25452993884226982</v>
      </c>
      <c r="Z24" s="70">
        <v>104.87</v>
      </c>
      <c r="AA24" s="73">
        <f t="shared" si="8"/>
        <v>6.4886271324126735E-2</v>
      </c>
      <c r="AB24" s="74">
        <v>183.2199</v>
      </c>
      <c r="AC24" s="73">
        <f t="shared" si="8"/>
        <v>2.3524275684816656E-3</v>
      </c>
      <c r="AD24" s="53">
        <v>8722317</v>
      </c>
      <c r="AE24" s="73">
        <f t="shared" si="8"/>
        <v>1.344184970002189E-2</v>
      </c>
      <c r="AF24" s="53">
        <v>3184846</v>
      </c>
      <c r="AG24" s="73">
        <f t="shared" si="8"/>
        <v>0.19504353771004329</v>
      </c>
    </row>
    <row r="25" spans="1:33">
      <c r="A25" s="53" t="b" cm="1">
        <f t="array" ref="A25">IF(OR(C25&gt;$D$79,C25&lt;$D$80),outlier,FALSE)</f>
        <v>0</v>
      </c>
      <c r="B25" s="66" t="s">
        <v>79</v>
      </c>
      <c r="C25" s="145">
        <f>'RAW11'!D24</f>
        <v>26429.9</v>
      </c>
      <c r="D25" s="145"/>
      <c r="E25" s="41">
        <v>-0.32175999999999999</v>
      </c>
      <c r="F25" s="58">
        <v>4.8</v>
      </c>
      <c r="G25" s="72">
        <f t="shared" si="2"/>
        <v>-4.9862120000000001</v>
      </c>
      <c r="H25" s="52">
        <f>'RAW11'!E24</f>
        <v>2.4</v>
      </c>
      <c r="I25" s="52">
        <f>'RAW11'!F24</f>
        <v>6.9</v>
      </c>
      <c r="J25" s="72">
        <f t="shared" si="3"/>
        <v>0.11002921129503429</v>
      </c>
      <c r="K25" s="51">
        <v>0.69602734107997277</v>
      </c>
      <c r="L25" s="52">
        <v>11</v>
      </c>
      <c r="M25" s="72">
        <f t="shared" si="4"/>
        <v>0.12823265550617213</v>
      </c>
      <c r="N25" s="68">
        <v>3.4378580472427798</v>
      </c>
      <c r="O25" s="53">
        <v>9.9090000000000007</v>
      </c>
      <c r="P25" s="72">
        <f t="shared" si="5"/>
        <v>7.44589773887816E-2</v>
      </c>
      <c r="Q25" s="53">
        <v>43301777341.934303</v>
      </c>
      <c r="R25" s="73">
        <f t="shared" si="0"/>
        <v>1.6997414579947183</v>
      </c>
      <c r="S25" s="69">
        <v>1931000000</v>
      </c>
      <c r="T25" s="73">
        <f t="shared" si="1"/>
        <v>-0.11866727521679599</v>
      </c>
      <c r="U25" s="72">
        <f t="shared" si="6"/>
        <v>-0.8633974369954307</v>
      </c>
      <c r="V25" s="53">
        <v>2264.7199999999998</v>
      </c>
      <c r="W25" s="73">
        <f t="shared" si="7"/>
        <v>-8.5803784796228272E-2</v>
      </c>
      <c r="X25" s="53">
        <v>422.37</v>
      </c>
      <c r="Y25" s="73">
        <f t="shared" si="7"/>
        <v>-4.2310046935582546E-2</v>
      </c>
      <c r="Z25" s="70">
        <v>88.06</v>
      </c>
      <c r="AA25" s="73">
        <f t="shared" si="8"/>
        <v>-0.16029369695813867</v>
      </c>
      <c r="AB25" s="74">
        <v>186.1799</v>
      </c>
      <c r="AC25" s="73">
        <f t="shared" si="8"/>
        <v>1.6155450363197491E-2</v>
      </c>
      <c r="AD25" s="53">
        <v>8777168</v>
      </c>
      <c r="AE25" s="73">
        <f t="shared" si="8"/>
        <v>6.2885813482816549E-3</v>
      </c>
      <c r="AF25" s="53">
        <v>3306645</v>
      </c>
      <c r="AG25" s="73">
        <f t="shared" si="8"/>
        <v>3.8243293396289804E-2</v>
      </c>
    </row>
    <row r="26" spans="1:33">
      <c r="A26" s="53" t="b" cm="1">
        <f t="array" ref="A26">IF(OR(C26&gt;$D$79,C26&lt;$D$80),outlier,FALSE)</f>
        <v>0</v>
      </c>
      <c r="B26" s="66" t="s">
        <v>80</v>
      </c>
      <c r="C26" s="145">
        <f>'RAW11'!D25</f>
        <v>26832.7</v>
      </c>
      <c r="D26" s="145"/>
      <c r="E26" s="41">
        <v>-9.8648E-2</v>
      </c>
      <c r="F26" s="58">
        <v>5.05</v>
      </c>
      <c r="G26" s="72">
        <f t="shared" si="2"/>
        <v>-5.1217600000000001</v>
      </c>
      <c r="H26" s="52">
        <f>'RAW11'!E25</f>
        <v>2.6</v>
      </c>
      <c r="I26" s="52">
        <f>'RAW11'!F25</f>
        <v>6.48</v>
      </c>
      <c r="J26" s="72">
        <f t="shared" si="3"/>
        <v>4.39453125E-2</v>
      </c>
      <c r="K26" s="51">
        <v>0.35857891963109362</v>
      </c>
      <c r="L26" s="52">
        <v>10</v>
      </c>
      <c r="M26" s="72">
        <f t="shared" si="4"/>
        <v>0.10232749921720541</v>
      </c>
      <c r="N26" s="68">
        <v>2.8917615008028368</v>
      </c>
      <c r="O26" s="53">
        <v>9.875</v>
      </c>
      <c r="P26" s="72">
        <f t="shared" si="5"/>
        <v>6.2560672416492658E-2</v>
      </c>
      <c r="Q26" s="53">
        <v>49618458050.7686</v>
      </c>
      <c r="R26" s="73">
        <f t="shared" si="0"/>
        <v>0.14587578378029065</v>
      </c>
      <c r="S26" s="69">
        <v>2694000000</v>
      </c>
      <c r="T26" s="73">
        <f t="shared" si="1"/>
        <v>0.39513205592957018</v>
      </c>
      <c r="U26" s="72">
        <f t="shared" si="6"/>
        <v>-0.95540598529495968</v>
      </c>
      <c r="V26" s="53">
        <v>2454.2600000000002</v>
      </c>
      <c r="W26" s="73">
        <f t="shared" si="7"/>
        <v>8.369246529372304E-2</v>
      </c>
      <c r="X26" s="53">
        <v>392.57</v>
      </c>
      <c r="Y26" s="73">
        <f t="shared" si="7"/>
        <v>-7.0554253379738169E-2</v>
      </c>
      <c r="Z26" s="70">
        <v>86.24</v>
      </c>
      <c r="AA26" s="73">
        <f t="shared" si="8"/>
        <v>-2.0667726550079573E-2</v>
      </c>
      <c r="AB26" s="74">
        <v>166.35990000000001</v>
      </c>
      <c r="AC26" s="73">
        <f t="shared" si="8"/>
        <v>-0.10645617491469268</v>
      </c>
      <c r="AD26" s="53">
        <v>8877307</v>
      </c>
      <c r="AE26" s="73">
        <f t="shared" si="8"/>
        <v>1.1409033073082343E-2</v>
      </c>
      <c r="AF26" s="53">
        <v>3408877</v>
      </c>
      <c r="AG26" s="73">
        <f t="shared" si="8"/>
        <v>3.0917138065924828E-2</v>
      </c>
    </row>
    <row r="27" spans="1:33">
      <c r="A27" s="53" t="b" cm="1">
        <f t="array" ref="A27">IF(OR(C27&gt;$D$79,C27&lt;$D$80),outlier,FALSE)</f>
        <v>0</v>
      </c>
      <c r="B27" s="66" t="s">
        <v>81</v>
      </c>
      <c r="C27" s="145">
        <f>'RAW11'!D26</f>
        <v>27472</v>
      </c>
      <c r="D27" s="145"/>
      <c r="E27" s="41">
        <v>-0.40289599999999998</v>
      </c>
      <c r="F27" s="58">
        <v>5.44</v>
      </c>
      <c r="G27" s="72">
        <f t="shared" si="2"/>
        <v>-5.1486479999999997</v>
      </c>
      <c r="H27" s="52">
        <f>'RAW11'!E26</f>
        <v>2.2000000000000002</v>
      </c>
      <c r="I27" s="52">
        <f>'RAW11'!F26</f>
        <v>6.81</v>
      </c>
      <c r="J27" s="72">
        <f t="shared" si="3"/>
        <v>3.7816764132553526E-2</v>
      </c>
      <c r="K27" s="51">
        <v>0.19512890922959567</v>
      </c>
      <c r="L27" s="52">
        <v>9</v>
      </c>
      <c r="M27" s="72">
        <f t="shared" si="4"/>
        <v>9.6069725021614039E-2</v>
      </c>
      <c r="N27" s="68">
        <v>2.2170441354134001</v>
      </c>
      <c r="O27" s="53">
        <v>9.8350000000000009</v>
      </c>
      <c r="P27" s="72">
        <f t="shared" si="5"/>
        <v>6.7869753587051385E-2</v>
      </c>
      <c r="Q27" s="53">
        <v>56747208581.25</v>
      </c>
      <c r="R27" s="73">
        <f t="shared" si="0"/>
        <v>0.14367134349857077</v>
      </c>
      <c r="S27" s="69">
        <v>3097000000</v>
      </c>
      <c r="T27" s="73">
        <f t="shared" si="1"/>
        <v>0.1495916852264291</v>
      </c>
      <c r="U27" s="72">
        <f t="shared" si="6"/>
        <v>-0.94570568694790713</v>
      </c>
      <c r="V27" s="53">
        <v>2635.93</v>
      </c>
      <c r="W27" s="73">
        <f t="shared" si="7"/>
        <v>7.4022312224458528E-2</v>
      </c>
      <c r="X27" s="53">
        <v>413.73</v>
      </c>
      <c r="Y27" s="73">
        <f t="shared" si="7"/>
        <v>5.3901215069923902E-2</v>
      </c>
      <c r="Z27" s="70">
        <v>97.49</v>
      </c>
      <c r="AA27" s="73">
        <f t="shared" si="8"/>
        <v>0.13044990723562153</v>
      </c>
      <c r="AB27" s="74">
        <v>162.62989999999999</v>
      </c>
      <c r="AC27" s="73">
        <f t="shared" si="8"/>
        <v>-2.2421268586961269E-2</v>
      </c>
      <c r="AD27" s="53">
        <v>8999566</v>
      </c>
      <c r="AE27" s="73">
        <f t="shared" si="8"/>
        <v>1.3772082006401266E-2</v>
      </c>
      <c r="AF27" s="53">
        <v>3702867</v>
      </c>
      <c r="AG27" s="73">
        <f t="shared" si="8"/>
        <v>8.6242478094692182E-2</v>
      </c>
    </row>
    <row r="28" spans="1:33">
      <c r="A28" s="53" t="b" cm="1">
        <f t="array" ref="A28">IF(OR(C28&gt;$D$79,C28&lt;$D$80),outlier,FALSE)</f>
        <v>0</v>
      </c>
      <c r="B28" s="66" t="s">
        <v>82</v>
      </c>
      <c r="C28" s="145">
        <f>'RAW11'!D27</f>
        <v>26821.7</v>
      </c>
      <c r="D28" s="145"/>
      <c r="E28" s="41">
        <v>-0.35944300000000001</v>
      </c>
      <c r="F28" s="58">
        <v>4.76</v>
      </c>
      <c r="G28" s="72">
        <f t="shared" si="2"/>
        <v>-5.8428960000000005</v>
      </c>
      <c r="H28" s="52">
        <f>'RAW11'!E27</f>
        <v>1.7</v>
      </c>
      <c r="I28" s="52">
        <f>'RAW11'!F27</f>
        <v>6.64</v>
      </c>
      <c r="J28" s="72">
        <f t="shared" si="3"/>
        <v>4.5107632093933425E-2</v>
      </c>
      <c r="K28" s="51">
        <v>0.21143636363636364</v>
      </c>
      <c r="L28" s="52">
        <v>8</v>
      </c>
      <c r="M28" s="72">
        <f t="shared" si="4"/>
        <v>8.7877237013658238E-2</v>
      </c>
      <c r="N28" s="68">
        <v>2.759592996341703</v>
      </c>
      <c r="O28" s="53">
        <v>9.3260000000000005</v>
      </c>
      <c r="P28" s="72">
        <f t="shared" si="5"/>
        <v>7.4527256476861314E-2</v>
      </c>
      <c r="Q28" s="53">
        <v>53966184774.195</v>
      </c>
      <c r="R28" s="73">
        <f t="shared" si="0"/>
        <v>-4.9007235361597783E-2</v>
      </c>
      <c r="S28" s="69">
        <v>2351000000</v>
      </c>
      <c r="T28" s="73">
        <f t="shared" si="1"/>
        <v>-0.24087826929286407</v>
      </c>
      <c r="U28" s="72">
        <f t="shared" si="6"/>
        <v>-0.94542462665616034</v>
      </c>
      <c r="V28" s="53">
        <v>2624.02</v>
      </c>
      <c r="W28" s="73">
        <f t="shared" si="7"/>
        <v>-4.5183293941796088E-3</v>
      </c>
      <c r="X28" s="53">
        <v>491.04</v>
      </c>
      <c r="Y28" s="73">
        <f t="shared" si="7"/>
        <v>0.18686099630193603</v>
      </c>
      <c r="Z28" s="70">
        <v>93.46</v>
      </c>
      <c r="AA28" s="73">
        <f t="shared" si="8"/>
        <v>-4.1337573084418926E-2</v>
      </c>
      <c r="AB28" s="74">
        <v>183.40989999999999</v>
      </c>
      <c r="AC28" s="73">
        <f t="shared" si="8"/>
        <v>0.12777478188205246</v>
      </c>
      <c r="AD28" s="53">
        <v>9080667</v>
      </c>
      <c r="AE28" s="73">
        <f t="shared" si="8"/>
        <v>9.0116567843382678E-3</v>
      </c>
      <c r="AF28" s="53">
        <v>3842421</v>
      </c>
      <c r="AG28" s="73">
        <f t="shared" si="8"/>
        <v>3.7688094117342051E-2</v>
      </c>
    </row>
    <row r="29" spans="1:33">
      <c r="A29" s="53" t="b" cm="1">
        <f t="array" ref="A29">IF(OR(C29&gt;$D$79,C29&lt;$D$80),outlier,FALSE)</f>
        <v>0</v>
      </c>
      <c r="B29" s="66" t="s">
        <v>83</v>
      </c>
      <c r="C29" s="145">
        <f>'RAW11'!D28</f>
        <v>27537.9</v>
      </c>
      <c r="D29" s="145"/>
      <c r="E29" s="41">
        <v>0.61969799999999997</v>
      </c>
      <c r="F29" s="58">
        <v>5</v>
      </c>
      <c r="G29" s="72">
        <f t="shared" si="2"/>
        <v>-5.1194429999999995</v>
      </c>
      <c r="H29" s="52">
        <f>'RAW11'!E28</f>
        <v>1.6</v>
      </c>
      <c r="I29" s="52">
        <f>'RAW11'!F28</f>
        <v>6.69</v>
      </c>
      <c r="J29" s="72">
        <f t="shared" si="3"/>
        <v>4.8574237954769117E-2</v>
      </c>
      <c r="K29" s="51">
        <v>0.20679401154401167</v>
      </c>
      <c r="L29" s="52">
        <v>7</v>
      </c>
      <c r="M29" s="72">
        <f t="shared" si="4"/>
        <v>7.7721305262019813E-2</v>
      </c>
      <c r="N29" s="68">
        <v>2.8705771929675898</v>
      </c>
      <c r="O29" s="53">
        <v>8.8989999999999991</v>
      </c>
      <c r="P29" s="72">
        <f t="shared" si="5"/>
        <v>6.3900671579071533E-2</v>
      </c>
      <c r="Q29" s="53">
        <v>74167838539.679901</v>
      </c>
      <c r="R29" s="73">
        <f t="shared" si="0"/>
        <v>0.37433911346545146</v>
      </c>
      <c r="S29" s="69">
        <v>797000000</v>
      </c>
      <c r="T29" s="73">
        <f t="shared" si="1"/>
        <v>-0.66099532113994042</v>
      </c>
      <c r="U29" s="72">
        <f t="shared" si="6"/>
        <v>-0.95643568087163078</v>
      </c>
      <c r="V29" s="53">
        <v>2602.59</v>
      </c>
      <c r="W29" s="73">
        <f t="shared" si="7"/>
        <v>-8.1668584843102715E-3</v>
      </c>
      <c r="X29" s="53">
        <v>481.13</v>
      </c>
      <c r="Y29" s="73">
        <f t="shared" si="7"/>
        <v>-2.0181655262300473E-2</v>
      </c>
      <c r="Z29" s="70">
        <v>105.03</v>
      </c>
      <c r="AA29" s="73">
        <f t="shared" si="8"/>
        <v>0.12379627648191749</v>
      </c>
      <c r="AB29" s="74">
        <v>166.76990000000001</v>
      </c>
      <c r="AC29" s="73">
        <f t="shared" si="8"/>
        <v>-9.0725745992991588E-2</v>
      </c>
      <c r="AD29" s="53">
        <v>9126912</v>
      </c>
      <c r="AE29" s="73">
        <f t="shared" si="8"/>
        <v>5.0926875746021743E-3</v>
      </c>
      <c r="AF29" s="53">
        <v>3973449</v>
      </c>
      <c r="AG29" s="73">
        <f t="shared" si="8"/>
        <v>3.4100375778708267E-2</v>
      </c>
    </row>
    <row r="30" spans="1:33">
      <c r="A30" s="53" t="b" cm="1">
        <f t="array" ref="A30">IF(OR(C30&gt;$D$79,C30&lt;$D$80),outlier,FALSE)</f>
        <v>0</v>
      </c>
      <c r="B30" s="66" t="s">
        <v>84</v>
      </c>
      <c r="C30" s="145">
        <f>'RAW11'!D29</f>
        <v>28554</v>
      </c>
      <c r="D30" s="145"/>
      <c r="E30" s="41">
        <v>0.31238300000000002</v>
      </c>
      <c r="F30" s="58">
        <v>5.54</v>
      </c>
      <c r="G30" s="72">
        <f t="shared" si="2"/>
        <v>-4.3803020000000004</v>
      </c>
      <c r="H30" s="52">
        <f>'RAW11'!E29</f>
        <v>1.1000000000000001</v>
      </c>
      <c r="I30" s="52">
        <f>'RAW11'!F29</f>
        <v>6.3</v>
      </c>
      <c r="J30" s="72">
        <f t="shared" si="3"/>
        <v>5.0098425196850371E-2</v>
      </c>
      <c r="K30" s="51">
        <v>0.22351217140347568</v>
      </c>
      <c r="L30" s="52">
        <v>7</v>
      </c>
      <c r="M30" s="72">
        <f t="shared" si="4"/>
        <v>6.7791870356349149E-2</v>
      </c>
      <c r="N30" s="68">
        <v>3.2016137259042834</v>
      </c>
      <c r="O30" s="53">
        <v>8.93</v>
      </c>
      <c r="P30" s="72">
        <f t="shared" si="5"/>
        <v>5.8602012077020982E-2</v>
      </c>
      <c r="Q30" s="53">
        <v>62002023384.849098</v>
      </c>
      <c r="R30" s="73">
        <f t="shared" si="0"/>
        <v>-0.16403087098624392</v>
      </c>
      <c r="S30" s="69">
        <v>2807000000</v>
      </c>
      <c r="T30" s="73">
        <f t="shared" si="1"/>
        <v>2.5219573400250943</v>
      </c>
      <c r="U30" s="72">
        <f t="shared" si="6"/>
        <v>-0.98925410104139666</v>
      </c>
      <c r="V30" s="53">
        <v>2893.15</v>
      </c>
      <c r="W30" s="73">
        <f t="shared" si="7"/>
        <v>0.11164263291567243</v>
      </c>
      <c r="X30" s="53">
        <v>492.63</v>
      </c>
      <c r="Y30" s="73">
        <f t="shared" si="7"/>
        <v>2.3902063891256001E-2</v>
      </c>
      <c r="Z30" s="70">
        <v>96.38</v>
      </c>
      <c r="AA30" s="73">
        <f t="shared" si="8"/>
        <v>-8.2357421689041282E-2</v>
      </c>
      <c r="AB30" s="74">
        <v>155.91989999999998</v>
      </c>
      <c r="AC30" s="73">
        <f t="shared" si="8"/>
        <v>-6.5059702020568599E-2</v>
      </c>
      <c r="AD30" s="53">
        <v>9200285</v>
      </c>
      <c r="AE30" s="73">
        <f t="shared" si="8"/>
        <v>8.0391922262425669E-3</v>
      </c>
      <c r="AF30" s="53">
        <v>4085496</v>
      </c>
      <c r="AG30" s="73">
        <f t="shared" si="8"/>
        <v>2.8198927430552148E-2</v>
      </c>
    </row>
    <row r="31" spans="1:33">
      <c r="A31" s="53" t="b" cm="1">
        <f t="array" ref="A31">IF(OR(C31&gt;$D$79,C31&lt;$D$80),outlier,FALSE)</f>
        <v>0</v>
      </c>
      <c r="B31" s="66" t="s">
        <v>85</v>
      </c>
      <c r="C31" s="145">
        <f>'RAW11'!D30</f>
        <v>28967.599999999999</v>
      </c>
      <c r="D31" s="145"/>
      <c r="E31" s="41">
        <v>0.31946400000000003</v>
      </c>
      <c r="F31" s="58">
        <v>6.04</v>
      </c>
      <c r="G31" s="72">
        <f t="shared" si="2"/>
        <v>-5.2276170000000004</v>
      </c>
      <c r="H31" s="52">
        <f>'RAW11'!E30</f>
        <v>0.8</v>
      </c>
      <c r="I31" s="52">
        <f>'RAW11'!F30</f>
        <v>6.04</v>
      </c>
      <c r="J31" s="72">
        <f t="shared" si="3"/>
        <v>5.143422354104854E-2</v>
      </c>
      <c r="K31" s="51">
        <v>0.2409023464458247</v>
      </c>
      <c r="L31" s="52">
        <v>7</v>
      </c>
      <c r="M31" s="72">
        <f t="shared" si="4"/>
        <v>6.7613753317757208E-2</v>
      </c>
      <c r="N31" s="68">
        <v>3.21565973990303</v>
      </c>
      <c r="O31" s="53">
        <v>8.9469999999999992</v>
      </c>
      <c r="P31" s="72">
        <f t="shared" si="5"/>
        <v>5.5506750982691644E-2</v>
      </c>
      <c r="Q31" s="53">
        <v>74125758679.6875</v>
      </c>
      <c r="R31" s="73">
        <f t="shared" si="0"/>
        <v>0.19553773623783019</v>
      </c>
      <c r="S31" s="69">
        <v>2758000000</v>
      </c>
      <c r="T31" s="73">
        <f t="shared" si="1"/>
        <v>-1.7456359102244388E-2</v>
      </c>
      <c r="U31" s="72">
        <f t="shared" si="6"/>
        <v>-0.95472728239771198</v>
      </c>
      <c r="V31" s="53">
        <v>3109</v>
      </c>
      <c r="W31" s="73">
        <f t="shared" si="7"/>
        <v>7.4607261980885853E-2</v>
      </c>
      <c r="X31" s="53">
        <v>504.63</v>
      </c>
      <c r="Y31" s="73">
        <f t="shared" si="7"/>
        <v>2.4359052432860361E-2</v>
      </c>
      <c r="Z31" s="70">
        <v>97.49</v>
      </c>
      <c r="AA31" s="73">
        <f t="shared" si="8"/>
        <v>1.1516912222452786E-2</v>
      </c>
      <c r="AB31" s="74">
        <v>161.1199</v>
      </c>
      <c r="AC31" s="73">
        <f t="shared" si="8"/>
        <v>3.3350457510555209E-2</v>
      </c>
      <c r="AD31" s="53">
        <v>9211919</v>
      </c>
      <c r="AE31" s="73">
        <f t="shared" si="8"/>
        <v>1.2645260445736193E-3</v>
      </c>
      <c r="AF31" s="53">
        <v>4400692</v>
      </c>
      <c r="AG31" s="73">
        <f t="shared" si="8"/>
        <v>7.7149995985799524E-2</v>
      </c>
    </row>
    <row r="32" spans="1:33">
      <c r="A32" s="53" t="b" cm="1">
        <f t="array" ref="A32">IF(OR(C32&gt;$D$79,C32&lt;$D$80),outlier,FALSE)</f>
        <v>0</v>
      </c>
      <c r="B32" s="66" t="s">
        <v>86</v>
      </c>
      <c r="C32" s="145">
        <f>'RAW11'!D31</f>
        <v>29020.3</v>
      </c>
      <c r="D32" s="145"/>
      <c r="E32" s="41">
        <v>0.39546500000000001</v>
      </c>
      <c r="F32" s="58">
        <v>5.0599999999999996</v>
      </c>
      <c r="G32" s="72">
        <f t="shared" si="2"/>
        <v>-5.7205360000000001</v>
      </c>
      <c r="H32" s="52">
        <f>'RAW11'!E31</f>
        <v>0.5</v>
      </c>
      <c r="I32" s="52">
        <f>'RAW11'!F31</f>
        <v>4.3899999999999997</v>
      </c>
      <c r="J32" s="72">
        <f t="shared" si="3"/>
        <v>5.1984126984127021E-2</v>
      </c>
      <c r="K32" s="51">
        <v>0.29515959595959601</v>
      </c>
      <c r="L32" s="52">
        <v>6.5</v>
      </c>
      <c r="M32" s="72">
        <f t="shared" si="4"/>
        <v>6.7428539601467774E-2</v>
      </c>
      <c r="N32" s="68">
        <v>3.0625611231510037</v>
      </c>
      <c r="O32" s="53">
        <v>8.4949999999999992</v>
      </c>
      <c r="P32" s="72">
        <f t="shared" si="5"/>
        <v>5.5527816946959296E-2</v>
      </c>
      <c r="Q32" s="53">
        <v>58366856857.1409</v>
      </c>
      <c r="R32" s="73">
        <f t="shared" si="0"/>
        <v>-0.2125968368248887</v>
      </c>
      <c r="S32" s="69">
        <v>3253000000</v>
      </c>
      <c r="T32" s="73">
        <f t="shared" si="1"/>
        <v>0.17947788252356781</v>
      </c>
      <c r="U32" s="72">
        <f t="shared" si="6"/>
        <v>-0.96279295962153755</v>
      </c>
      <c r="V32" s="53">
        <v>3161.6</v>
      </c>
      <c r="W32" s="73">
        <f t="shared" si="7"/>
        <v>1.6918623351559959E-2</v>
      </c>
      <c r="X32" s="53">
        <v>591.57000000000005</v>
      </c>
      <c r="Y32" s="73">
        <f t="shared" si="7"/>
        <v>0.17228464419475667</v>
      </c>
      <c r="Z32" s="70">
        <v>99.74</v>
      </c>
      <c r="AA32" s="73">
        <f t="shared" si="8"/>
        <v>2.3079290183608575E-2</v>
      </c>
      <c r="AB32" s="74">
        <v>159.4299</v>
      </c>
      <c r="AC32" s="73">
        <f t="shared" si="8"/>
        <v>-1.0489082974852874E-2</v>
      </c>
      <c r="AD32" s="53">
        <v>9285832</v>
      </c>
      <c r="AE32" s="73">
        <f t="shared" si="8"/>
        <v>8.0236267817812984E-3</v>
      </c>
      <c r="AF32" s="53">
        <v>4524885</v>
      </c>
      <c r="AG32" s="73">
        <f t="shared" si="8"/>
        <v>2.8221243386267431E-2</v>
      </c>
    </row>
    <row r="33" spans="1:33">
      <c r="A33" s="53" t="b" cm="1">
        <f t="array" ref="A33">IF(OR(C33&gt;$D$79,C33&lt;$D$80),outlier,FALSE)</f>
        <v>0</v>
      </c>
      <c r="B33" s="66" t="s">
        <v>87</v>
      </c>
      <c r="C33" s="145">
        <f>'RAW11'!D32</f>
        <v>29161.8</v>
      </c>
      <c r="D33" s="145"/>
      <c r="E33" s="41">
        <v>0.20660500000000001</v>
      </c>
      <c r="F33" s="58">
        <v>5.34</v>
      </c>
      <c r="G33" s="72">
        <f t="shared" si="2"/>
        <v>-4.6645349999999999</v>
      </c>
      <c r="H33" s="52">
        <f>'RAW11'!E32</f>
        <v>0.5</v>
      </c>
      <c r="I33" s="52">
        <f>'RAW11'!F32</f>
        <v>4.9800000000000004</v>
      </c>
      <c r="J33" s="72">
        <f t="shared" si="3"/>
        <v>3.8706467661691724E-2</v>
      </c>
      <c r="K33" s="51">
        <v>0.29858333333333331</v>
      </c>
      <c r="L33" s="52">
        <v>6.5</v>
      </c>
      <c r="M33" s="72">
        <f t="shared" si="4"/>
        <v>6.1865801191569592E-2</v>
      </c>
      <c r="N33" s="68">
        <v>2.4803406843070732</v>
      </c>
      <c r="O33" s="53">
        <v>8.577</v>
      </c>
      <c r="P33" s="72">
        <f t="shared" si="5"/>
        <v>5.2710109448548481E-2</v>
      </c>
      <c r="Q33" s="53">
        <v>79450913903.228104</v>
      </c>
      <c r="R33" s="73">
        <f t="shared" si="0"/>
        <v>0.36123338108976261</v>
      </c>
      <c r="S33" s="69">
        <v>3234000000</v>
      </c>
      <c r="T33" s="73">
        <f t="shared" si="1"/>
        <v>-5.8407623731939751E-3</v>
      </c>
      <c r="U33" s="72">
        <f t="shared" si="6"/>
        <v>-0.94426631363088998</v>
      </c>
      <c r="V33" s="53">
        <v>3228.24</v>
      </c>
      <c r="W33" s="73">
        <f t="shared" si="7"/>
        <v>2.1077935222672026E-2</v>
      </c>
      <c r="X33" s="53">
        <v>578.13</v>
      </c>
      <c r="Y33" s="73">
        <f t="shared" si="7"/>
        <v>-2.2719204827831116E-2</v>
      </c>
      <c r="Z33" s="70">
        <v>98.17</v>
      </c>
      <c r="AA33" s="73">
        <f t="shared" si="8"/>
        <v>-1.5740926408662453E-2</v>
      </c>
      <c r="AB33" s="74">
        <v>152.94989999999999</v>
      </c>
      <c r="AC33" s="73">
        <f t="shared" si="8"/>
        <v>-4.0644822583467834E-2</v>
      </c>
      <c r="AD33" s="53">
        <v>9363232</v>
      </c>
      <c r="AE33" s="73">
        <f t="shared" si="8"/>
        <v>8.335278949694545E-3</v>
      </c>
      <c r="AF33" s="53">
        <v>4708299</v>
      </c>
      <c r="AG33" s="73">
        <f t="shared" si="8"/>
        <v>4.0534510821821988E-2</v>
      </c>
    </row>
    <row r="34" spans="1:33">
      <c r="A34" s="53" t="b" cm="1">
        <f t="array" ref="A34">IF(OR(C34&gt;$D$79,C34&lt;$D$80),outlier,FALSE)</f>
        <v>0</v>
      </c>
      <c r="B34" s="66" t="s">
        <v>88</v>
      </c>
      <c r="C34" s="145">
        <f>'RAW11'!D33</f>
        <v>26746.1</v>
      </c>
      <c r="D34" s="145"/>
      <c r="E34" s="41">
        <v>0.46377400000000002</v>
      </c>
      <c r="F34" s="58">
        <v>6.07</v>
      </c>
      <c r="G34" s="72">
        <f t="shared" si="2"/>
        <v>-5.1333950000000002</v>
      </c>
      <c r="H34" s="52">
        <f>'RAW11'!E33</f>
        <v>0.3</v>
      </c>
      <c r="I34" s="52">
        <f>'RAW11'!F33</f>
        <v>3.62</v>
      </c>
      <c r="J34" s="72">
        <f t="shared" si="3"/>
        <v>4.4577114427860831E-2</v>
      </c>
      <c r="K34" s="51">
        <v>0.16456860530773604</v>
      </c>
      <c r="L34" s="52">
        <v>6.5</v>
      </c>
      <c r="M34" s="72">
        <f t="shared" si="4"/>
        <v>6.1829553923576475E-2</v>
      </c>
      <c r="N34" s="68">
        <v>1.9988967413156566</v>
      </c>
      <c r="O34" s="53">
        <v>6.66</v>
      </c>
      <c r="P34" s="72">
        <f t="shared" si="5"/>
        <v>5.9491013349319388E-2</v>
      </c>
      <c r="Q34" s="53">
        <v>74895414195.455002</v>
      </c>
      <c r="R34" s="73">
        <f t="shared" si="0"/>
        <v>-5.7337285173607186E-2</v>
      </c>
      <c r="S34" s="69">
        <v>3233000000</v>
      </c>
      <c r="T34" s="73">
        <f t="shared" si="1"/>
        <v>-3.0921459492888067E-4</v>
      </c>
      <c r="U34" s="72">
        <f t="shared" si="6"/>
        <v>-0.95929562119488521</v>
      </c>
      <c r="V34" s="53">
        <v>3225.93</v>
      </c>
      <c r="W34" s="73">
        <f t="shared" si="7"/>
        <v>-7.1556018139913558E-4</v>
      </c>
      <c r="X34" s="53">
        <v>598.79999999999995</v>
      </c>
      <c r="Y34" s="73">
        <f t="shared" si="7"/>
        <v>3.575320429661142E-2</v>
      </c>
      <c r="Z34" s="70">
        <v>80.540000000000006</v>
      </c>
      <c r="AA34" s="73">
        <f t="shared" si="8"/>
        <v>-0.17958643170011201</v>
      </c>
      <c r="AB34" s="74">
        <v>149.66989999999998</v>
      </c>
      <c r="AC34" s="73">
        <f t="shared" si="8"/>
        <v>-2.1444930660301193E-2</v>
      </c>
      <c r="AD34" s="53">
        <v>9482686</v>
      </c>
      <c r="AE34" s="73">
        <f t="shared" si="8"/>
        <v>1.2757774238638966E-2</v>
      </c>
      <c r="AF34" s="53">
        <v>4847017</v>
      </c>
      <c r="AG34" s="73">
        <f t="shared" si="8"/>
        <v>2.9462444929686922E-2</v>
      </c>
    </row>
    <row r="35" spans="1:33">
      <c r="A35" s="53" t="b" cm="1">
        <f t="array" ref="A35">IF(OR(C35&gt;$D$79,C35&lt;$D$80),outlier,FALSE)</f>
        <v>0</v>
      </c>
      <c r="B35" s="66" t="s">
        <v>89</v>
      </c>
      <c r="C35" s="145">
        <f>'RAW11'!D34</f>
        <v>25851.3</v>
      </c>
      <c r="D35" s="145"/>
      <c r="E35" s="41">
        <v>0.358821</v>
      </c>
      <c r="F35" s="58">
        <v>6.96</v>
      </c>
      <c r="G35" s="72">
        <f t="shared" si="2"/>
        <v>-5.6062260000000004</v>
      </c>
      <c r="H35" s="52">
        <f>'RAW11'!E34</f>
        <v>-0.2</v>
      </c>
      <c r="I35" s="52">
        <f>'RAW11'!F34</f>
        <v>1.84</v>
      </c>
      <c r="J35" s="72">
        <f t="shared" si="3"/>
        <v>3.310069790628134E-2</v>
      </c>
      <c r="K35" s="51">
        <v>8.1471152518978601E-2</v>
      </c>
      <c r="L35" s="52">
        <v>6.5</v>
      </c>
      <c r="M35" s="72">
        <f t="shared" si="4"/>
        <v>6.3250223935537919E-2</v>
      </c>
      <c r="N35" s="68">
        <v>1.5848429828417734</v>
      </c>
      <c r="O35" s="53">
        <v>7.15</v>
      </c>
      <c r="P35" s="72">
        <f t="shared" si="5"/>
        <v>4.5697585048450007E-2</v>
      </c>
      <c r="Q35" s="53">
        <v>93209183789.0625</v>
      </c>
      <c r="R35" s="73">
        <f t="shared" si="0"/>
        <v>0.24452457857852214</v>
      </c>
      <c r="S35" s="69">
        <v>2406000000</v>
      </c>
      <c r="T35" s="73">
        <f t="shared" si="1"/>
        <v>-0.25579956696566658</v>
      </c>
      <c r="U35" s="72">
        <f t="shared" si="6"/>
        <v>-0.95683313684271598</v>
      </c>
      <c r="V35" s="53">
        <v>3146.43</v>
      </c>
      <c r="W35" s="73">
        <f t="shared" si="7"/>
        <v>-2.4644056132650121E-2</v>
      </c>
      <c r="X35" s="53">
        <v>545.63</v>
      </c>
      <c r="Y35" s="73">
        <f t="shared" si="7"/>
        <v>-8.8794255177020651E-2</v>
      </c>
      <c r="Z35" s="70">
        <v>48.24</v>
      </c>
      <c r="AA35" s="73">
        <f t="shared" si="8"/>
        <v>-0.40104296001986595</v>
      </c>
      <c r="AB35" s="74">
        <v>134.98990000000001</v>
      </c>
      <c r="AC35" s="73">
        <f t="shared" si="8"/>
        <v>-9.8082513584895697E-2</v>
      </c>
      <c r="AD35" s="53">
        <v>9675439</v>
      </c>
      <c r="AE35" s="73">
        <f t="shared" si="8"/>
        <v>2.0326835666603323E-2</v>
      </c>
      <c r="AF35" s="53">
        <v>5179216</v>
      </c>
      <c r="AG35" s="73">
        <f t="shared" si="8"/>
        <v>6.8536792835676041E-2</v>
      </c>
    </row>
    <row r="36" spans="1:33">
      <c r="A36" s="53" t="b" cm="1">
        <f t="array" ref="A36">IF(OR(C36&gt;$D$79,C36&lt;$D$80),outlier,FALSE)</f>
        <v>0</v>
      </c>
      <c r="B36" s="66" t="s">
        <v>90</v>
      </c>
      <c r="C36" s="145">
        <f>'RAW11'!D35</f>
        <v>23091</v>
      </c>
      <c r="D36" s="145"/>
      <c r="E36" s="41">
        <v>0.61584099999999997</v>
      </c>
      <c r="F36" s="58">
        <v>6.12</v>
      </c>
      <c r="G36" s="72">
        <f t="shared" si="2"/>
        <v>-6.6011790000000001</v>
      </c>
      <c r="H36" s="52">
        <f>'RAW11'!E35</f>
        <v>-0.1</v>
      </c>
      <c r="I36" s="52">
        <f>'RAW11'!F35</f>
        <v>0.93</v>
      </c>
      <c r="J36" s="72">
        <f t="shared" si="3"/>
        <v>2.0440881763527097E-2</v>
      </c>
      <c r="K36" s="51">
        <v>4.6016161616161629E-2</v>
      </c>
      <c r="L36" s="52">
        <v>6.5</v>
      </c>
      <c r="M36" s="72">
        <f t="shared" si="4"/>
        <v>6.413303854915875E-2</v>
      </c>
      <c r="N36" s="68">
        <v>1.1435102966223725</v>
      </c>
      <c r="O36" s="53">
        <v>6.476</v>
      </c>
      <c r="P36" s="72">
        <f t="shared" si="5"/>
        <v>5.4783340247896994E-2</v>
      </c>
      <c r="Q36" s="53">
        <v>83382995571.431702</v>
      </c>
      <c r="R36" s="73">
        <f t="shared" si="0"/>
        <v>-0.10542081604177547</v>
      </c>
      <c r="S36" s="69">
        <v>-34000000</v>
      </c>
      <c r="T36" s="73">
        <f t="shared" si="1"/>
        <v>-1.0141313383208646</v>
      </c>
      <c r="U36" s="72">
        <f t="shared" si="6"/>
        <v>-0.97418709187644403</v>
      </c>
      <c r="V36" s="53">
        <v>3697.38</v>
      </c>
      <c r="W36" s="73">
        <f t="shared" si="7"/>
        <v>0.17510321221193553</v>
      </c>
      <c r="X36" s="53">
        <v>551.13</v>
      </c>
      <c r="Y36" s="73">
        <f t="shared" si="7"/>
        <v>1.0080090904092518E-2</v>
      </c>
      <c r="Z36" s="70">
        <v>59.63</v>
      </c>
      <c r="AA36" s="73">
        <f t="shared" si="8"/>
        <v>0.2361111111111111</v>
      </c>
      <c r="AB36" s="74">
        <v>120.26989999999999</v>
      </c>
      <c r="AC36" s="73">
        <f t="shared" si="8"/>
        <v>-0.10904519523312495</v>
      </c>
      <c r="AD36" s="53">
        <v>9815689</v>
      </c>
      <c r="AE36" s="73">
        <f t="shared" si="8"/>
        <v>1.4495466303906211E-2</v>
      </c>
      <c r="AF36" s="53">
        <v>5300817</v>
      </c>
      <c r="AG36" s="73">
        <f t="shared" si="8"/>
        <v>2.3478650050509576E-2</v>
      </c>
    </row>
    <row r="37" spans="1:33">
      <c r="A37" s="53" t="b" cm="1">
        <f t="array" ref="A37">IF(OR(C37&gt;$D$79,C37&lt;$D$80),outlier,FALSE)</f>
        <v>0</v>
      </c>
      <c r="B37" s="66" t="s">
        <v>91</v>
      </c>
      <c r="C37" s="145">
        <f>'RAW11'!D36</f>
        <v>24263.200000000001</v>
      </c>
      <c r="D37" s="145"/>
      <c r="E37" s="41">
        <v>0.50092400000000004</v>
      </c>
      <c r="F37" s="58">
        <v>6.47</v>
      </c>
      <c r="G37" s="72">
        <f t="shared" si="2"/>
        <v>-5.5041590000000005</v>
      </c>
      <c r="H37" s="52">
        <f>'RAW11'!E36</f>
        <v>0.5</v>
      </c>
      <c r="I37" s="52">
        <f>'RAW11'!F36</f>
        <v>1</v>
      </c>
      <c r="J37" s="72">
        <f t="shared" si="3"/>
        <v>1.0310310310310378E-2</v>
      </c>
      <c r="K37" s="51">
        <v>-6.5258373205741675E-3</v>
      </c>
      <c r="L37" s="52">
        <v>6.5</v>
      </c>
      <c r="M37" s="72">
        <f t="shared" si="4"/>
        <v>6.4510153287442584E-2</v>
      </c>
      <c r="N37" s="68">
        <v>1.2828593952850793</v>
      </c>
      <c r="O37" s="53">
        <v>6.7850000000000001</v>
      </c>
      <c r="P37" s="72">
        <f t="shared" si="5"/>
        <v>5.2722015359552898E-2</v>
      </c>
      <c r="Q37" s="53">
        <v>98258589032.254898</v>
      </c>
      <c r="R37" s="73">
        <f t="shared" ref="R37:R68" si="9">(Q37-Q36)/Q36</f>
        <v>0.17840080413133783</v>
      </c>
      <c r="S37" s="69">
        <v>1962000000</v>
      </c>
      <c r="T37" s="73">
        <f t="shared" ref="T37:T68" si="10">(S37-S36)/S36</f>
        <v>-58.705882352941174</v>
      </c>
      <c r="U37" s="72">
        <f t="shared" si="6"/>
        <v>-1.0004077557987239</v>
      </c>
      <c r="V37" s="53">
        <v>3424.3</v>
      </c>
      <c r="W37" s="73">
        <f t="shared" si="7"/>
        <v>-7.3857704644910704E-2</v>
      </c>
      <c r="X37" s="53">
        <v>593.04999999999995</v>
      </c>
      <c r="Y37" s="73">
        <f t="shared" si="7"/>
        <v>7.6061909168435679E-2</v>
      </c>
      <c r="Z37" s="70">
        <v>47.12</v>
      </c>
      <c r="AA37" s="73">
        <f t="shared" si="8"/>
        <v>-0.20979372798926724</v>
      </c>
      <c r="AB37" s="74">
        <v>111.06989999999999</v>
      </c>
      <c r="AC37" s="73">
        <f t="shared" si="8"/>
        <v>-7.6494617522755104E-2</v>
      </c>
      <c r="AD37" s="53">
        <v>9946918</v>
      </c>
      <c r="AE37" s="73">
        <f t="shared" si="8"/>
        <v>1.3369311109999511E-2</v>
      </c>
      <c r="AF37" s="53">
        <v>5492731</v>
      </c>
      <c r="AG37" s="73">
        <f t="shared" si="8"/>
        <v>3.6204607704812299E-2</v>
      </c>
    </row>
    <row r="38" spans="1:33">
      <c r="A38" s="53" t="b" cm="1">
        <f t="array" ref="A38">IF(OR(C38&gt;$D$79,C38&lt;$D$80),outlier,FALSE)</f>
        <v>0</v>
      </c>
      <c r="B38" s="66" t="s">
        <v>92</v>
      </c>
      <c r="C38" s="145">
        <f>'RAW11'!D37</f>
        <v>25118.1</v>
      </c>
      <c r="D38" s="145"/>
      <c r="E38" s="41">
        <v>0.39948</v>
      </c>
      <c r="F38" s="58">
        <v>6.87</v>
      </c>
      <c r="G38" s="72">
        <f t="shared" si="2"/>
        <v>-5.9690759999999994</v>
      </c>
      <c r="H38" s="52">
        <f>'RAW11'!E37</f>
        <v>0.2</v>
      </c>
      <c r="I38" s="52">
        <f>'RAW11'!F37</f>
        <v>0</v>
      </c>
      <c r="J38" s="72">
        <f t="shared" si="3"/>
        <v>4.9751243781095411E-3</v>
      </c>
      <c r="K38" s="51">
        <v>-2.7817083882301297E-2</v>
      </c>
      <c r="L38" s="52">
        <v>6.5</v>
      </c>
      <c r="M38" s="72">
        <f t="shared" si="4"/>
        <v>6.5069504703227921E-2</v>
      </c>
      <c r="N38" s="68">
        <v>1.4672819154232868</v>
      </c>
      <c r="O38" s="53">
        <v>7.0410000000000004</v>
      </c>
      <c r="P38" s="72">
        <f t="shared" si="5"/>
        <v>5.4324499106420898E-2</v>
      </c>
      <c r="Q38" s="53">
        <v>97553957400</v>
      </c>
      <c r="R38" s="73">
        <f t="shared" si="9"/>
        <v>-7.171196321815611E-3</v>
      </c>
      <c r="S38" s="69">
        <v>2602000000</v>
      </c>
      <c r="T38" s="73">
        <f t="shared" si="10"/>
        <v>0.32619775739041795</v>
      </c>
      <c r="U38" s="72">
        <f t="shared" si="6"/>
        <v>-0.98003227893533895</v>
      </c>
      <c r="V38" s="53">
        <v>3100.67</v>
      </c>
      <c r="W38" s="73">
        <f t="shared" si="7"/>
        <v>-9.4509826825920656E-2</v>
      </c>
      <c r="X38" s="53">
        <v>562.64</v>
      </c>
      <c r="Y38" s="73">
        <f t="shared" si="7"/>
        <v>-5.1277295337661191E-2</v>
      </c>
      <c r="Z38" s="70">
        <v>46.59</v>
      </c>
      <c r="AA38" s="73">
        <f t="shared" si="8"/>
        <v>-1.1247877758913286E-2</v>
      </c>
      <c r="AB38" s="74">
        <v>102.1199</v>
      </c>
      <c r="AC38" s="73">
        <f t="shared" si="8"/>
        <v>-8.0579887080117915E-2</v>
      </c>
      <c r="AD38" s="53">
        <v>10059198</v>
      </c>
      <c r="AE38" s="73">
        <f t="shared" si="8"/>
        <v>1.1287918529136362E-2</v>
      </c>
      <c r="AF38" s="53">
        <v>5695769</v>
      </c>
      <c r="AG38" s="73">
        <f t="shared" si="8"/>
        <v>3.6964854095348929E-2</v>
      </c>
    </row>
    <row r="39" spans="1:33">
      <c r="A39" s="53" t="b" cm="1">
        <f t="array" ref="A39">IF(OR(C39&gt;$D$79,C39&lt;$D$80),outlier,FALSE)</f>
        <v>0</v>
      </c>
      <c r="B39" s="66" t="s">
        <v>93</v>
      </c>
      <c r="C39" s="145">
        <f>'RAW11'!D38</f>
        <v>24413.3</v>
      </c>
      <c r="D39" s="145"/>
      <c r="E39" s="41">
        <v>0.49098799999999998</v>
      </c>
      <c r="F39" s="58">
        <v>7.01</v>
      </c>
      <c r="G39" s="72">
        <f t="shared" si="2"/>
        <v>-6.4705200000000005</v>
      </c>
      <c r="H39" s="52">
        <f>'RAW11'!E38</f>
        <v>0.3</v>
      </c>
      <c r="I39" s="52">
        <f>'RAW11'!F38</f>
        <v>0.6</v>
      </c>
      <c r="J39" s="72">
        <f t="shared" si="3"/>
        <v>-1.9960079840319889E-3</v>
      </c>
      <c r="K39" s="51">
        <v>-8.9176046176046242E-2</v>
      </c>
      <c r="L39" s="52">
        <v>6.5</v>
      </c>
      <c r="M39" s="72">
        <f t="shared" si="4"/>
        <v>6.5296334374927989E-2</v>
      </c>
      <c r="N39" s="68">
        <v>1.1832169399141534</v>
      </c>
      <c r="O39" s="53">
        <v>7.0519999999999996</v>
      </c>
      <c r="P39" s="72">
        <f t="shared" si="5"/>
        <v>5.4931185495070478E-2</v>
      </c>
      <c r="Q39" s="53">
        <v>106486605267.69501</v>
      </c>
      <c r="R39" s="73">
        <f t="shared" si="9"/>
        <v>9.1566227611541331E-2</v>
      </c>
      <c r="S39" s="69">
        <v>2844000000</v>
      </c>
      <c r="T39" s="73">
        <f t="shared" si="10"/>
        <v>9.3005380476556501E-2</v>
      </c>
      <c r="U39" s="72">
        <f t="shared" si="6"/>
        <v>-0.97332758027781707</v>
      </c>
      <c r="V39" s="53">
        <v>3045.09</v>
      </c>
      <c r="W39" s="73">
        <f t="shared" si="7"/>
        <v>-1.7925158110988892E-2</v>
      </c>
      <c r="X39" s="53">
        <v>579.03</v>
      </c>
      <c r="Y39" s="73">
        <f t="shared" si="7"/>
        <v>2.913052751315226E-2</v>
      </c>
      <c r="Z39" s="70">
        <v>33.619999999999997</v>
      </c>
      <c r="AA39" s="73">
        <f t="shared" si="8"/>
        <v>-0.27838591972526305</v>
      </c>
      <c r="AB39" s="74">
        <v>98.06989999999999</v>
      </c>
      <c r="AC39" s="73">
        <f t="shared" si="8"/>
        <v>-3.9659263277774567E-2</v>
      </c>
      <c r="AD39" s="53">
        <v>10217569</v>
      </c>
      <c r="AE39" s="73">
        <f t="shared" si="8"/>
        <v>1.5743899265130281E-2</v>
      </c>
      <c r="AF39" s="53">
        <v>6019609</v>
      </c>
      <c r="AG39" s="73">
        <f t="shared" si="8"/>
        <v>5.6856238376240327E-2</v>
      </c>
    </row>
    <row r="40" spans="1:33">
      <c r="A40" s="53" t="b" cm="1">
        <f t="array" ref="A40">IF(OR(C40&gt;$D$79,C40&lt;$D$80),outlier,FALSE)</f>
        <v>0</v>
      </c>
      <c r="B40" s="66" t="s">
        <v>94</v>
      </c>
      <c r="C40" s="145">
        <f>'RAW11'!D39</f>
        <v>25357</v>
      </c>
      <c r="D40" s="145"/>
      <c r="E40" s="41">
        <v>0.494203</v>
      </c>
      <c r="F40" s="58">
        <v>5.48</v>
      </c>
      <c r="G40" s="72">
        <f t="shared" si="2"/>
        <v>-6.519012</v>
      </c>
      <c r="H40" s="52">
        <f>'RAW11'!E39</f>
        <v>0</v>
      </c>
      <c r="I40" s="52">
        <f>'RAW11'!F39</f>
        <v>1.69</v>
      </c>
      <c r="J40" s="72">
        <f t="shared" si="3"/>
        <v>2.9910269192423566E-3</v>
      </c>
      <c r="K40" s="51">
        <v>-0.18608174603174632</v>
      </c>
      <c r="L40" s="52">
        <v>6.5</v>
      </c>
      <c r="M40" s="72">
        <f t="shared" si="4"/>
        <v>6.5950572574813071E-2</v>
      </c>
      <c r="N40" s="68">
        <v>1.0277465615917407</v>
      </c>
      <c r="O40" s="53">
        <v>6.8680000000000003</v>
      </c>
      <c r="P40" s="72">
        <f t="shared" si="5"/>
        <v>5.8001546477524313E-2</v>
      </c>
      <c r="Q40" s="53">
        <v>85392628035.480103</v>
      </c>
      <c r="R40" s="73">
        <f t="shared" si="9"/>
        <v>-0.19809042817345041</v>
      </c>
      <c r="S40" s="69">
        <v>3307000000</v>
      </c>
      <c r="T40" s="73">
        <f t="shared" si="10"/>
        <v>0.16279887482419128</v>
      </c>
      <c r="U40" s="72">
        <f t="shared" si="6"/>
        <v>-0.97329241466398753</v>
      </c>
      <c r="V40" s="53">
        <v>3004.93</v>
      </c>
      <c r="W40" s="73">
        <f t="shared" si="7"/>
        <v>-1.3188444348114607E-2</v>
      </c>
      <c r="X40" s="53">
        <v>561.22</v>
      </c>
      <c r="Y40" s="73">
        <f t="shared" si="7"/>
        <v>-3.0758337219142267E-2</v>
      </c>
      <c r="Z40" s="70">
        <v>45.92</v>
      </c>
      <c r="AA40" s="73">
        <f t="shared" si="8"/>
        <v>0.36585365853658552</v>
      </c>
      <c r="AB40" s="74">
        <v>85.259900000000002</v>
      </c>
      <c r="AC40" s="73">
        <f t="shared" si="8"/>
        <v>-0.13062111820242489</v>
      </c>
      <c r="AD40" s="53">
        <v>10342601</v>
      </c>
      <c r="AE40" s="73">
        <f t="shared" si="8"/>
        <v>1.2236961649096767E-2</v>
      </c>
      <c r="AF40" s="53">
        <v>6267958</v>
      </c>
      <c r="AG40" s="73">
        <f t="shared" si="8"/>
        <v>4.1256666338295396E-2</v>
      </c>
    </row>
    <row r="41" spans="1:33">
      <c r="A41" s="53" t="b" cm="1">
        <f t="array" ref="A41">IF(OR(C41&gt;$D$79,C41&lt;$D$80),outlier,FALSE)</f>
        <v>0</v>
      </c>
      <c r="B41" s="66" t="s">
        <v>95</v>
      </c>
      <c r="C41" s="145">
        <f>'RAW11'!D40</f>
        <v>24765.3</v>
      </c>
      <c r="D41" s="145"/>
      <c r="E41" s="41">
        <v>0.275258</v>
      </c>
      <c r="F41" s="58">
        <v>5.78</v>
      </c>
      <c r="G41" s="72">
        <f t="shared" si="2"/>
        <v>-4.9857970000000007</v>
      </c>
      <c r="H41" s="52">
        <f>'RAW11'!E40</f>
        <v>0</v>
      </c>
      <c r="I41" s="52">
        <f>'RAW11'!F40</f>
        <v>2.4</v>
      </c>
      <c r="J41" s="72">
        <f t="shared" si="3"/>
        <v>1.6899999999999915E-2</v>
      </c>
      <c r="K41" s="51">
        <v>-0.25809379509379504</v>
      </c>
      <c r="L41" s="52">
        <v>6.5</v>
      </c>
      <c r="M41" s="72">
        <f t="shared" si="4"/>
        <v>6.6985465183518222E-2</v>
      </c>
      <c r="N41" s="68">
        <v>0.93847436604678425</v>
      </c>
      <c r="O41" s="53">
        <v>6.899</v>
      </c>
      <c r="P41" s="72">
        <f t="shared" si="5"/>
        <v>5.7808410433541013E-2</v>
      </c>
      <c r="Q41" s="53">
        <v>115073602633.84801</v>
      </c>
      <c r="R41" s="73">
        <f t="shared" si="9"/>
        <v>0.34758240004085184</v>
      </c>
      <c r="S41" s="69">
        <v>2272000000</v>
      </c>
      <c r="T41" s="73">
        <f t="shared" si="10"/>
        <v>-0.31297248261263988</v>
      </c>
      <c r="U41" s="72">
        <f t="shared" si="6"/>
        <v>-0.9612730024569186</v>
      </c>
      <c r="V41" s="53">
        <v>2864.74</v>
      </c>
      <c r="W41" s="73">
        <f t="shared" si="7"/>
        <v>-4.6653333022732661E-2</v>
      </c>
      <c r="X41" s="53">
        <v>632.26</v>
      </c>
      <c r="Y41" s="73">
        <f t="shared" si="7"/>
        <v>0.12658137628737387</v>
      </c>
      <c r="Z41" s="70">
        <v>41.6</v>
      </c>
      <c r="AA41" s="73">
        <f t="shared" si="8"/>
        <v>-9.4076655052264813E-2</v>
      </c>
      <c r="AB41" s="74">
        <v>99.06989999999999</v>
      </c>
      <c r="AC41" s="73">
        <f t="shared" si="8"/>
        <v>0.16197532485963492</v>
      </c>
      <c r="AD41" s="53">
        <v>10451309</v>
      </c>
      <c r="AE41" s="73">
        <f t="shared" si="8"/>
        <v>1.0510702288524907E-2</v>
      </c>
      <c r="AF41" s="53">
        <v>6592394</v>
      </c>
      <c r="AG41" s="73">
        <f t="shared" si="8"/>
        <v>5.1761036050337286E-2</v>
      </c>
    </row>
    <row r="42" spans="1:33">
      <c r="A42" s="53" t="b" cm="1">
        <f t="array" ref="A42">IF(OR(C42&gt;$D$79,C42&lt;$D$80),outlier,FALSE)</f>
        <v>0</v>
      </c>
      <c r="B42" s="66" t="s">
        <v>96</v>
      </c>
      <c r="C42" s="145">
        <f>'RAW11'!D41</f>
        <v>25064.1</v>
      </c>
      <c r="D42" s="145"/>
      <c r="E42" s="41">
        <v>0.42540899999999998</v>
      </c>
      <c r="F42" s="58">
        <v>6.56</v>
      </c>
      <c r="G42" s="72">
        <f t="shared" si="2"/>
        <v>-5.5047420000000002</v>
      </c>
      <c r="H42" s="52">
        <f>'RAW11'!E41</f>
        <v>0.4</v>
      </c>
      <c r="I42" s="52">
        <f>'RAW11'!F41</f>
        <v>3.34</v>
      </c>
      <c r="J42" s="72">
        <f t="shared" si="3"/>
        <v>2.4000000000000021E-2</v>
      </c>
      <c r="K42" s="51">
        <v>-0.29812585482150689</v>
      </c>
      <c r="L42" s="52">
        <v>6.5</v>
      </c>
      <c r="M42" s="72">
        <f t="shared" si="4"/>
        <v>6.7755811496225116E-2</v>
      </c>
      <c r="N42" s="68">
        <v>0.65610061193169888</v>
      </c>
      <c r="O42" s="53">
        <v>6.218</v>
      </c>
      <c r="P42" s="72">
        <f t="shared" si="5"/>
        <v>5.9051077117905804E-2</v>
      </c>
      <c r="Q42" s="53">
        <v>101131952689.395</v>
      </c>
      <c r="R42" s="73">
        <f t="shared" si="9"/>
        <v>-0.12115419718642036</v>
      </c>
      <c r="S42" s="69">
        <v>4103000000</v>
      </c>
      <c r="T42" s="73">
        <f t="shared" si="10"/>
        <v>0.80589788732394363</v>
      </c>
      <c r="U42" s="72">
        <f t="shared" si="6"/>
        <v>-0.98025611394774115</v>
      </c>
      <c r="V42" s="53">
        <v>3002.24</v>
      </c>
      <c r="W42" s="73">
        <f t="shared" si="7"/>
        <v>4.7997374979928377E-2</v>
      </c>
      <c r="X42" s="53">
        <v>685.73</v>
      </c>
      <c r="Y42" s="73">
        <f t="shared" si="7"/>
        <v>8.4569639072533495E-2</v>
      </c>
      <c r="Z42" s="70">
        <v>46.86</v>
      </c>
      <c r="AA42" s="73">
        <f t="shared" si="8"/>
        <v>0.12644230769230763</v>
      </c>
      <c r="AB42" s="74">
        <v>100.43989999999999</v>
      </c>
      <c r="AC42" s="73">
        <f t="shared" si="8"/>
        <v>1.3828619994569538E-2</v>
      </c>
      <c r="AD42" s="53">
        <v>10567192</v>
      </c>
      <c r="AE42" s="73">
        <f t="shared" si="8"/>
        <v>1.1087893392110021E-2</v>
      </c>
      <c r="AF42" s="53">
        <v>6829893</v>
      </c>
      <c r="AG42" s="73">
        <f t="shared" si="8"/>
        <v>3.6026214452594914E-2</v>
      </c>
    </row>
    <row r="43" spans="1:33">
      <c r="A43" s="53" t="b" cm="1">
        <f t="array" ref="A43">IF(OR(C43&gt;$D$79,C43&lt;$D$80),outlier,FALSE)</f>
        <v>0</v>
      </c>
      <c r="B43" s="66" t="s">
        <v>97</v>
      </c>
      <c r="C43" s="145">
        <f>'RAW11'!D42</f>
        <v>23938.1</v>
      </c>
      <c r="D43" s="145"/>
      <c r="E43" s="41">
        <v>0.73933899999999997</v>
      </c>
      <c r="F43" s="58">
        <v>6.68</v>
      </c>
      <c r="G43" s="72">
        <f t="shared" si="2"/>
        <v>-6.1345909999999995</v>
      </c>
      <c r="H43" s="52">
        <f>'RAW11'!E42</f>
        <v>1.1000000000000001</v>
      </c>
      <c r="I43" s="52">
        <f>'RAW11'!F42</f>
        <v>4.74</v>
      </c>
      <c r="J43" s="72">
        <f t="shared" si="3"/>
        <v>2.9282868525896566E-2</v>
      </c>
      <c r="K43" s="51">
        <v>-0.31248124098124103</v>
      </c>
      <c r="L43" s="52">
        <v>6.5</v>
      </c>
      <c r="M43" s="72">
        <f t="shared" si="4"/>
        <v>6.8184534273875164E-2</v>
      </c>
      <c r="N43" s="68">
        <v>1.0953887546957326</v>
      </c>
      <c r="O43" s="53">
        <v>6.0949999999999998</v>
      </c>
      <c r="P43" s="72">
        <f t="shared" si="5"/>
        <v>5.5256455935160487E-2</v>
      </c>
      <c r="Q43" s="53">
        <v>99846678164.0625</v>
      </c>
      <c r="R43" s="73">
        <f t="shared" si="9"/>
        <v>-1.2708886668884442E-2</v>
      </c>
      <c r="S43" s="69">
        <v>1360000000</v>
      </c>
      <c r="T43" s="73">
        <f t="shared" si="10"/>
        <v>-0.66853521813307337</v>
      </c>
      <c r="U43" s="72">
        <f t="shared" si="6"/>
        <v>-0.95942924083999048</v>
      </c>
      <c r="V43" s="53">
        <v>3290.52</v>
      </c>
      <c r="W43" s="73">
        <f t="shared" si="7"/>
        <v>9.6021637177574157E-2</v>
      </c>
      <c r="X43" s="53">
        <v>664.87</v>
      </c>
      <c r="Y43" s="73">
        <f t="shared" si="7"/>
        <v>-3.0420136205211983E-2</v>
      </c>
      <c r="Z43" s="70">
        <v>52.81</v>
      </c>
      <c r="AA43" s="73">
        <f t="shared" si="8"/>
        <v>0.12697396500213406</v>
      </c>
      <c r="AB43" s="74">
        <v>101.12989999999999</v>
      </c>
      <c r="AC43" s="73">
        <f t="shared" si="8"/>
        <v>6.869779838490458E-3</v>
      </c>
      <c r="AD43" s="53">
        <v>10709552</v>
      </c>
      <c r="AE43" s="73">
        <f t="shared" si="8"/>
        <v>1.3471885435601056E-2</v>
      </c>
      <c r="AF43" s="53">
        <v>7125801</v>
      </c>
      <c r="AG43" s="73">
        <f t="shared" si="8"/>
        <v>4.3325422521260579E-2</v>
      </c>
    </row>
    <row r="44" spans="1:33">
      <c r="A44" s="53" t="b" cm="1">
        <f t="array" ref="A44">IF(OR(C44&gt;$D$79,C44&lt;$D$80),outlier,FALSE)</f>
        <v>0</v>
      </c>
      <c r="B44" s="66" t="s">
        <v>98</v>
      </c>
      <c r="C44" s="145">
        <f>'RAW11'!D43</f>
        <v>24231</v>
      </c>
      <c r="D44" s="145"/>
      <c r="E44" s="41">
        <v>0.76028700000000005</v>
      </c>
      <c r="F44" s="58">
        <v>5.15</v>
      </c>
      <c r="G44" s="72">
        <f t="shared" si="2"/>
        <v>-5.9406609999999995</v>
      </c>
      <c r="H44" s="52">
        <f>'RAW11'!E43</f>
        <v>1.5</v>
      </c>
      <c r="I44" s="52">
        <f>'RAW11'!F43</f>
        <v>4.6500000000000004</v>
      </c>
      <c r="J44" s="72">
        <f t="shared" si="3"/>
        <v>3.6003956478734223E-2</v>
      </c>
      <c r="K44" s="51">
        <v>-0.32783109354413736</v>
      </c>
      <c r="L44" s="52">
        <v>6.5</v>
      </c>
      <c r="M44" s="72">
        <f t="shared" si="4"/>
        <v>6.833835695569368E-2</v>
      </c>
      <c r="N44" s="68">
        <v>1.4002948121190799</v>
      </c>
      <c r="O44" s="53">
        <v>5.8259999999999996</v>
      </c>
      <c r="P44" s="72">
        <f t="shared" si="5"/>
        <v>4.9454394576152749E-2</v>
      </c>
      <c r="Q44" s="53">
        <v>73992738184.6138</v>
      </c>
      <c r="R44" s="73">
        <f t="shared" si="9"/>
        <v>-0.25893640584584043</v>
      </c>
      <c r="S44" s="69">
        <v>-182000000</v>
      </c>
      <c r="T44" s="73">
        <f t="shared" si="10"/>
        <v>-1.1338235294117647</v>
      </c>
      <c r="U44" s="72">
        <f t="shared" si="6"/>
        <v>-0.98637911522300992</v>
      </c>
      <c r="V44" s="53">
        <v>3500.93</v>
      </c>
      <c r="W44" s="73">
        <f t="shared" si="7"/>
        <v>6.3944300596866108E-2</v>
      </c>
      <c r="X44" s="53">
        <v>722.31</v>
      </c>
      <c r="Y44" s="73">
        <f t="shared" si="7"/>
        <v>8.6392828673274386E-2</v>
      </c>
      <c r="Z44" s="70">
        <v>49.33</v>
      </c>
      <c r="AA44" s="73">
        <f t="shared" si="8"/>
        <v>-6.5896610490437491E-2</v>
      </c>
      <c r="AB44" s="74">
        <v>121.3699</v>
      </c>
      <c r="AC44" s="73">
        <f t="shared" si="8"/>
        <v>0.20013863357918885</v>
      </c>
      <c r="AD44" s="53">
        <v>10880035</v>
      </c>
      <c r="AE44" s="73">
        <f t="shared" si="8"/>
        <v>1.5918779795830861E-2</v>
      </c>
      <c r="AF44" s="53">
        <v>7374307</v>
      </c>
      <c r="AG44" s="73">
        <f t="shared" si="8"/>
        <v>3.4874114503057267E-2</v>
      </c>
    </row>
    <row r="45" spans="1:33">
      <c r="A45" s="53" t="b" cm="1">
        <f t="array" ref="A45">IF(OR(C45&gt;$D$79,C45&lt;$D$80),outlier,FALSE)</f>
        <v>0</v>
      </c>
      <c r="B45" s="66" t="s">
        <v>99</v>
      </c>
      <c r="C45" s="145">
        <f>'RAW11'!D44</f>
        <v>25964.5</v>
      </c>
      <c r="D45" s="145"/>
      <c r="E45" s="41">
        <v>0.75754999999999995</v>
      </c>
      <c r="F45" s="58">
        <v>6.28</v>
      </c>
      <c r="G45" s="72">
        <f t="shared" si="2"/>
        <v>-4.3897130000000004</v>
      </c>
      <c r="H45" s="52">
        <f>'RAW11'!E44</f>
        <v>1.3</v>
      </c>
      <c r="I45" s="52">
        <f>'RAW11'!F44</f>
        <v>2.54</v>
      </c>
      <c r="J45" s="72">
        <f t="shared" si="3"/>
        <v>3.1034482758620863E-2</v>
      </c>
      <c r="K45" s="51">
        <v>-0.32994781144781138</v>
      </c>
      <c r="L45" s="52">
        <v>6.5</v>
      </c>
      <c r="M45" s="72">
        <f t="shared" si="4"/>
        <v>6.8502884691434618E-2</v>
      </c>
      <c r="N45" s="68">
        <v>1.1678938691526533</v>
      </c>
      <c r="O45" s="53">
        <v>5.6340000000000003</v>
      </c>
      <c r="P45" s="72">
        <f t="shared" si="5"/>
        <v>4.3645880873237619E-2</v>
      </c>
      <c r="Q45" s="53">
        <v>96527908295.162094</v>
      </c>
      <c r="R45" s="73">
        <f t="shared" si="9"/>
        <v>0.30455921301793781</v>
      </c>
      <c r="S45" s="69">
        <v>1458000000</v>
      </c>
      <c r="T45" s="73">
        <f t="shared" si="10"/>
        <v>-9.0109890109890109</v>
      </c>
      <c r="U45" s="72">
        <f t="shared" si="6"/>
        <v>-1.0024596994815889</v>
      </c>
      <c r="V45" s="53">
        <v>3441.88</v>
      </c>
      <c r="W45" s="73">
        <f t="shared" si="7"/>
        <v>-1.6866946782711945E-2</v>
      </c>
      <c r="X45" s="53">
        <v>776.47</v>
      </c>
      <c r="Y45" s="73">
        <f t="shared" si="7"/>
        <v>7.4981656075646316E-2</v>
      </c>
      <c r="Z45" s="70">
        <v>50.17</v>
      </c>
      <c r="AA45" s="73">
        <f t="shared" si="8"/>
        <v>1.7028177579566258E-2</v>
      </c>
      <c r="AB45" s="74">
        <v>116.8899</v>
      </c>
      <c r="AC45" s="73">
        <f t="shared" si="8"/>
        <v>-3.6911952634055098E-2</v>
      </c>
      <c r="AD45" s="53">
        <v>10986016</v>
      </c>
      <c r="AE45" s="73">
        <f t="shared" si="8"/>
        <v>9.7408693997767474E-3</v>
      </c>
      <c r="AF45" s="53">
        <v>7616856</v>
      </c>
      <c r="AG45" s="73">
        <f t="shared" si="8"/>
        <v>3.2891090647568649E-2</v>
      </c>
    </row>
    <row r="46" spans="1:33">
      <c r="A46" s="53" t="b" cm="1">
        <f t="array" ref="A46">IF(OR(C46&gt;$D$79,C46&lt;$D$80),outlier,FALSE)</f>
        <v>0</v>
      </c>
      <c r="B46" s="66" t="s">
        <v>100</v>
      </c>
      <c r="C46" s="145">
        <f>'RAW11'!D45</f>
        <v>26842.799999999999</v>
      </c>
      <c r="D46" s="145"/>
      <c r="E46" s="41">
        <v>0.74812999999999996</v>
      </c>
      <c r="F46" s="58">
        <v>7.46</v>
      </c>
      <c r="G46" s="72">
        <f t="shared" si="2"/>
        <v>-5.5224500000000001</v>
      </c>
      <c r="H46" s="52">
        <f>'RAW11'!E45</f>
        <v>1.6</v>
      </c>
      <c r="I46" s="52">
        <f>'RAW11'!F45</f>
        <v>3.4</v>
      </c>
      <c r="J46" s="72">
        <f t="shared" si="3"/>
        <v>1.2240868706811625E-2</v>
      </c>
      <c r="K46" s="51">
        <v>-0.32963216011042068</v>
      </c>
      <c r="L46" s="52">
        <v>6.25</v>
      </c>
      <c r="M46" s="72">
        <f t="shared" si="4"/>
        <v>6.8525576755263939E-2</v>
      </c>
      <c r="N46" s="68">
        <v>1.1219289961556667</v>
      </c>
      <c r="O46" s="53">
        <v>5.3659999999999997</v>
      </c>
      <c r="P46" s="72">
        <f t="shared" si="5"/>
        <v>4.4145488850678927E-2</v>
      </c>
      <c r="Q46" s="53">
        <v>107662191861.539</v>
      </c>
      <c r="R46" s="73">
        <f t="shared" si="9"/>
        <v>0.11534781767290143</v>
      </c>
      <c r="S46" s="69">
        <v>4968000000</v>
      </c>
      <c r="T46" s="73">
        <f t="shared" si="10"/>
        <v>2.4074074074074074</v>
      </c>
      <c r="U46" s="72">
        <f t="shared" si="6"/>
        <v>-0.98489555897107706</v>
      </c>
      <c r="V46" s="53">
        <v>3594.85</v>
      </c>
      <c r="W46" s="73">
        <f t="shared" si="7"/>
        <v>4.4443734238265073E-2</v>
      </c>
      <c r="X46" s="53">
        <v>804.42</v>
      </c>
      <c r="Y46" s="73">
        <f t="shared" si="7"/>
        <v>3.5996239391090361E-2</v>
      </c>
      <c r="Z46" s="70">
        <v>54.38</v>
      </c>
      <c r="AA46" s="73">
        <f t="shared" si="8"/>
        <v>8.3914690053817034E-2</v>
      </c>
      <c r="AB46" s="74">
        <v>117.18989999999999</v>
      </c>
      <c r="AC46" s="73">
        <f t="shared" si="8"/>
        <v>2.5665177230881123E-3</v>
      </c>
      <c r="AD46" s="53">
        <v>11095073</v>
      </c>
      <c r="AE46" s="73">
        <f t="shared" si="8"/>
        <v>9.9268925149936064E-3</v>
      </c>
      <c r="AF46" s="53">
        <v>7877753</v>
      </c>
      <c r="AG46" s="73">
        <f t="shared" si="8"/>
        <v>3.4252584005789267E-2</v>
      </c>
    </row>
    <row r="47" spans="1:33">
      <c r="A47" s="53" t="b" cm="1">
        <f t="array" ref="A47">IF(OR(C47&gt;$D$79,C47&lt;$D$80),outlier,FALSE)</f>
        <v>0</v>
      </c>
      <c r="B47" s="66" t="s">
        <v>101</v>
      </c>
      <c r="C47" s="145">
        <f>'RAW11'!D46</f>
        <v>27240.5</v>
      </c>
      <c r="D47" s="145"/>
      <c r="E47" s="41">
        <v>0.76497199999999999</v>
      </c>
      <c r="F47" s="58">
        <v>7.65</v>
      </c>
      <c r="G47" s="72">
        <f t="shared" si="2"/>
        <v>-6.7118700000000002</v>
      </c>
      <c r="H47" s="52">
        <f>'RAW11'!E46</f>
        <v>1.3</v>
      </c>
      <c r="I47" s="52">
        <f>'RAW11'!F46</f>
        <v>2.6</v>
      </c>
      <c r="J47" s="72">
        <f t="shared" si="3"/>
        <v>1.7716535433070835E-2</v>
      </c>
      <c r="K47" s="51">
        <v>-0.32881339712918672</v>
      </c>
      <c r="L47" s="52">
        <v>6.25</v>
      </c>
      <c r="M47" s="72">
        <f t="shared" si="4"/>
        <v>6.6013924727155837E-2</v>
      </c>
      <c r="N47" s="68">
        <v>0.99142183172574272</v>
      </c>
      <c r="O47" s="53">
        <v>5.0529999999999999</v>
      </c>
      <c r="P47" s="72">
        <f t="shared" si="5"/>
        <v>4.1969838253438363E-2</v>
      </c>
      <c r="Q47" s="53">
        <v>115275480514.284</v>
      </c>
      <c r="R47" s="73">
        <f t="shared" si="9"/>
        <v>7.0714598329339323E-2</v>
      </c>
      <c r="S47" s="69">
        <v>4602000000</v>
      </c>
      <c r="T47" s="73">
        <f t="shared" si="10"/>
        <v>-7.3671497584541057E-2</v>
      </c>
      <c r="U47" s="72">
        <f t="shared" si="6"/>
        <v>-0.95385566641839548</v>
      </c>
      <c r="V47" s="53">
        <v>3503.96</v>
      </c>
      <c r="W47" s="73">
        <f t="shared" si="7"/>
        <v>-2.5283391518422151E-2</v>
      </c>
      <c r="X47" s="53">
        <v>984.24</v>
      </c>
      <c r="Y47" s="73">
        <f t="shared" si="7"/>
        <v>0.22353994182143663</v>
      </c>
      <c r="Z47" s="70">
        <v>64.73</v>
      </c>
      <c r="AA47" s="73">
        <f t="shared" si="8"/>
        <v>0.19032732622287607</v>
      </c>
      <c r="AB47" s="74">
        <v>124.2299</v>
      </c>
      <c r="AC47" s="73">
        <f t="shared" si="8"/>
        <v>6.0073436362690018E-2</v>
      </c>
      <c r="AD47" s="53">
        <v>11209455</v>
      </c>
      <c r="AE47" s="73">
        <f t="shared" si="8"/>
        <v>1.0309260696166668E-2</v>
      </c>
      <c r="AF47" s="53">
        <v>8192548</v>
      </c>
      <c r="AG47" s="73">
        <f t="shared" si="8"/>
        <v>3.9959998745835265E-2</v>
      </c>
    </row>
    <row r="48" spans="1:33">
      <c r="A48" s="53" t="b" cm="1">
        <f t="array" ref="A48">IF(OR(C48&gt;$D$79,C48&lt;$D$80),outlier,FALSE)</f>
        <v>0</v>
      </c>
      <c r="B48" s="66" t="s">
        <v>102</v>
      </c>
      <c r="C48" s="145">
        <f>'RAW11'!D47</f>
        <v>28083.3</v>
      </c>
      <c r="D48" s="145"/>
      <c r="E48" s="41">
        <v>-7.9500000000000003E-4</v>
      </c>
      <c r="F48" s="58">
        <v>7.45</v>
      </c>
      <c r="G48" s="72">
        <f t="shared" si="2"/>
        <v>-6.8850280000000001</v>
      </c>
      <c r="H48" s="52">
        <f>'RAW11'!E47</f>
        <v>1.4</v>
      </c>
      <c r="I48" s="52">
        <f>'RAW11'!F47</f>
        <v>2.66</v>
      </c>
      <c r="J48" s="72">
        <f t="shared" si="3"/>
        <v>1.2833168805528317E-2</v>
      </c>
      <c r="K48" s="51">
        <v>-0.32828643578643601</v>
      </c>
      <c r="L48" s="52">
        <v>6.25</v>
      </c>
      <c r="M48" s="72">
        <f t="shared" si="4"/>
        <v>6.6005167805835097E-2</v>
      </c>
      <c r="N48" s="68">
        <v>1.15679506829464</v>
      </c>
      <c r="O48" s="53">
        <v>4.1959999999999997</v>
      </c>
      <c r="P48" s="72">
        <f t="shared" si="5"/>
        <v>4.0217060960303641E-2</v>
      </c>
      <c r="Q48" s="53">
        <v>87865466357.143906</v>
      </c>
      <c r="R48" s="73">
        <f t="shared" si="9"/>
        <v>-0.2377783552482669</v>
      </c>
      <c r="S48" s="69">
        <v>4860430000</v>
      </c>
      <c r="T48" s="73">
        <f t="shared" si="10"/>
        <v>5.6156019122120815E-2</v>
      </c>
      <c r="U48" s="72">
        <f t="shared" si="6"/>
        <v>-0.96007823974815198</v>
      </c>
      <c r="V48" s="53">
        <v>3361.5</v>
      </c>
      <c r="W48" s="73">
        <f t="shared" si="7"/>
        <v>-4.065685681343395E-2</v>
      </c>
      <c r="X48" s="53">
        <v>1174.46</v>
      </c>
      <c r="Y48" s="73">
        <f t="shared" si="7"/>
        <v>0.1932658701129806</v>
      </c>
      <c r="Z48" s="70">
        <v>68.569999999999993</v>
      </c>
      <c r="AA48" s="73">
        <f t="shared" si="8"/>
        <v>5.9323343117565104E-2</v>
      </c>
      <c r="AB48" s="74">
        <v>136.60990000000001</v>
      </c>
      <c r="AC48" s="73">
        <f t="shared" si="8"/>
        <v>9.9653948043104026E-2</v>
      </c>
      <c r="AD48" s="53">
        <v>11289751</v>
      </c>
      <c r="AE48" s="73">
        <f t="shared" si="8"/>
        <v>7.1632385338983922E-3</v>
      </c>
      <c r="AF48" s="53">
        <v>8521098</v>
      </c>
      <c r="AG48" s="73">
        <f t="shared" si="8"/>
        <v>4.0103518465805753E-2</v>
      </c>
    </row>
    <row r="49" spans="1:33">
      <c r="A49" s="53" t="b" cm="1">
        <f t="array" ref="A49">IF(OR(C49&gt;$D$79,C49&lt;$D$80),outlier,FALSE)</f>
        <v>0</v>
      </c>
      <c r="B49" s="66" t="s">
        <v>103</v>
      </c>
      <c r="C49" s="145">
        <f>'RAW11'!D48</f>
        <v>26819.5</v>
      </c>
      <c r="D49" s="145"/>
      <c r="E49" s="41">
        <v>0.48121700000000001</v>
      </c>
      <c r="F49" s="58">
        <v>6.73</v>
      </c>
      <c r="G49" s="72">
        <f t="shared" si="2"/>
        <v>-7.4507950000000003</v>
      </c>
      <c r="H49" s="52">
        <f>'RAW11'!E48</f>
        <v>2</v>
      </c>
      <c r="I49" s="52">
        <f>'RAW11'!F48</f>
        <v>4.67</v>
      </c>
      <c r="J49" s="72">
        <f t="shared" si="3"/>
        <v>1.2426035502958621E-2</v>
      </c>
      <c r="K49" s="51">
        <v>-0.32524163059163069</v>
      </c>
      <c r="L49" s="52">
        <v>6.25</v>
      </c>
      <c r="M49" s="72">
        <f t="shared" si="4"/>
        <v>6.599953186867169E-2</v>
      </c>
      <c r="N49" s="68">
        <v>1.2163592732312767</v>
      </c>
      <c r="O49" s="53">
        <v>4.7430000000000003</v>
      </c>
      <c r="P49" s="72">
        <f t="shared" si="5"/>
        <v>3.0044496068242221E-2</v>
      </c>
      <c r="Q49" s="53">
        <v>94588854433.335297</v>
      </c>
      <c r="R49" s="73">
        <f t="shared" si="9"/>
        <v>7.6519119000211688E-2</v>
      </c>
      <c r="S49" s="69">
        <v>2952112000</v>
      </c>
      <c r="T49" s="73">
        <f t="shared" si="10"/>
        <v>-0.39262328641704541</v>
      </c>
      <c r="U49" s="72">
        <f t="shared" si="6"/>
        <v>-0.94468327209791048</v>
      </c>
      <c r="V49" s="53">
        <v>3395.6</v>
      </c>
      <c r="W49" s="73">
        <f t="shared" si="7"/>
        <v>1.0144280827011723E-2</v>
      </c>
      <c r="X49" s="53">
        <v>960.78</v>
      </c>
      <c r="Y49" s="73">
        <f t="shared" si="7"/>
        <v>-0.18193893363758668</v>
      </c>
      <c r="Z49" s="70">
        <v>68.760000000000005</v>
      </c>
      <c r="AA49" s="73">
        <f t="shared" si="8"/>
        <v>2.7708910602305958E-3</v>
      </c>
      <c r="AB49" s="74">
        <v>133.88989999999998</v>
      </c>
      <c r="AC49" s="73">
        <f t="shared" si="8"/>
        <v>-1.991070925313632E-2</v>
      </c>
      <c r="AD49" s="53">
        <v>11497107</v>
      </c>
      <c r="AE49" s="73">
        <f t="shared" si="8"/>
        <v>1.8366746972541734E-2</v>
      </c>
      <c r="AF49" s="53">
        <v>8879582</v>
      </c>
      <c r="AG49" s="73">
        <f t="shared" si="8"/>
        <v>4.2070165135995381E-2</v>
      </c>
    </row>
    <row r="50" spans="1:33">
      <c r="A50" s="53" t="b" cm="1">
        <f t="array" ref="A50">IF(OR(C50&gt;$D$79,C50&lt;$D$80),outlier,FALSE)</f>
        <v>0</v>
      </c>
      <c r="B50" s="66" t="s">
        <v>104</v>
      </c>
      <c r="C50" s="145">
        <f>'RAW11'!D49</f>
        <v>27075.7</v>
      </c>
      <c r="D50" s="145"/>
      <c r="E50" s="41">
        <v>1.5643000000000001E-2</v>
      </c>
      <c r="F50" s="58">
        <v>6.82</v>
      </c>
      <c r="G50" s="72">
        <f t="shared" si="2"/>
        <v>-6.2487830000000004</v>
      </c>
      <c r="H50" s="52">
        <f>'RAW11'!E49</f>
        <v>2.1</v>
      </c>
      <c r="I50" s="52">
        <f>'RAW11'!F49</f>
        <v>3.98</v>
      </c>
      <c r="J50" s="72">
        <f t="shared" si="3"/>
        <v>2.6176470588235246E-2</v>
      </c>
      <c r="K50" s="51">
        <v>-0.31952575757575769</v>
      </c>
      <c r="L50" s="52">
        <v>6.25</v>
      </c>
      <c r="M50" s="72">
        <f t="shared" si="4"/>
        <v>6.5966968349427946E-2</v>
      </c>
      <c r="N50" s="68">
        <v>1.2946991848811467</v>
      </c>
      <c r="O50" s="53">
        <v>5.0279999999999996</v>
      </c>
      <c r="P50" s="72">
        <f t="shared" si="5"/>
        <v>3.4842596118762392E-2</v>
      </c>
      <c r="Q50" s="53">
        <v>77493432719.997498</v>
      </c>
      <c r="R50" s="73">
        <f t="shared" si="9"/>
        <v>-0.18073399678802937</v>
      </c>
      <c r="S50" s="69">
        <v>5779672000</v>
      </c>
      <c r="T50" s="73">
        <f t="shared" si="10"/>
        <v>0.95780918881126464</v>
      </c>
      <c r="U50" s="72">
        <f t="shared" si="6"/>
        <v>-0.96879006396086964</v>
      </c>
      <c r="V50" s="53">
        <v>3399.2</v>
      </c>
      <c r="W50" s="73">
        <f t="shared" si="7"/>
        <v>1.0601955471786751E-3</v>
      </c>
      <c r="X50" s="53">
        <v>1017.13</v>
      </c>
      <c r="Y50" s="73">
        <f t="shared" si="7"/>
        <v>5.8650263327712927E-2</v>
      </c>
      <c r="Z50" s="70">
        <v>65.31</v>
      </c>
      <c r="AA50" s="73">
        <f t="shared" si="8"/>
        <v>-5.0174520069808062E-2</v>
      </c>
      <c r="AB50" s="74">
        <v>126.90989999999999</v>
      </c>
      <c r="AC50" s="73">
        <f t="shared" si="8"/>
        <v>-5.213238638612764E-2</v>
      </c>
      <c r="AD50" s="53">
        <v>11564898</v>
      </c>
      <c r="AE50" s="73">
        <f t="shared" si="8"/>
        <v>5.8963528825120961E-3</v>
      </c>
      <c r="AF50" s="53">
        <v>8933435</v>
      </c>
      <c r="AG50" s="73">
        <f t="shared" si="8"/>
        <v>6.0648125103186165E-3</v>
      </c>
    </row>
    <row r="51" spans="1:33">
      <c r="A51" s="53" t="b" cm="1">
        <f t="array" ref="A51">IF(OR(C51&gt;$D$79,C51&lt;$D$80),outlier,FALSE)</f>
        <v>0</v>
      </c>
      <c r="B51" s="66" t="s">
        <v>105</v>
      </c>
      <c r="C51" s="145">
        <f>'RAW11'!D50</f>
        <v>26596.6</v>
      </c>
      <c r="D51" s="145"/>
      <c r="E51" s="41">
        <v>0.69062800000000002</v>
      </c>
      <c r="F51" s="58">
        <v>7.31</v>
      </c>
      <c r="G51" s="72">
        <f t="shared" si="2"/>
        <v>-6.8043570000000004</v>
      </c>
      <c r="H51" s="52">
        <f>'RAW11'!E50</f>
        <v>1.5</v>
      </c>
      <c r="I51" s="52">
        <f>'RAW11'!F50</f>
        <v>2.98</v>
      </c>
      <c r="J51" s="72">
        <f t="shared" si="3"/>
        <v>1.8413320274241141E-2</v>
      </c>
      <c r="K51" s="51">
        <v>-0.31531800845988472</v>
      </c>
      <c r="L51" s="52">
        <v>6.25</v>
      </c>
      <c r="M51" s="72">
        <f t="shared" si="4"/>
        <v>6.5905843722197543E-2</v>
      </c>
      <c r="N51" s="68">
        <v>1.3911021243608732</v>
      </c>
      <c r="O51" s="53">
        <v>5.1660000000000004</v>
      </c>
      <c r="P51" s="72">
        <f t="shared" si="5"/>
        <v>3.6855835943645276E-2</v>
      </c>
      <c r="Q51" s="53">
        <v>77021374087.5</v>
      </c>
      <c r="R51" s="73">
        <f t="shared" si="9"/>
        <v>-6.091595325285944E-3</v>
      </c>
      <c r="S51" s="69">
        <v>2947415000.00003</v>
      </c>
      <c r="T51" s="73">
        <f t="shared" si="10"/>
        <v>-0.49003766995773634</v>
      </c>
      <c r="U51" s="72">
        <f t="shared" si="6"/>
        <v>-0.9254172658291564</v>
      </c>
      <c r="V51" s="53">
        <v>3001.42</v>
      </c>
      <c r="W51" s="73">
        <f t="shared" si="7"/>
        <v>-0.1170216521534478</v>
      </c>
      <c r="X51" s="53">
        <v>892.54</v>
      </c>
      <c r="Y51" s="73">
        <f t="shared" si="7"/>
        <v>-0.12249171688967982</v>
      </c>
      <c r="Z51" s="70">
        <v>53.79</v>
      </c>
      <c r="AA51" s="73">
        <f t="shared" si="8"/>
        <v>-0.17638952687184203</v>
      </c>
      <c r="AB51" s="74">
        <v>127.6799</v>
      </c>
      <c r="AC51" s="73">
        <f t="shared" si="8"/>
        <v>6.067296562364404E-3</v>
      </c>
      <c r="AD51" s="53">
        <v>11710317</v>
      </c>
      <c r="AE51" s="73">
        <f t="shared" si="8"/>
        <v>1.2574170563372025E-2</v>
      </c>
      <c r="AF51" s="53">
        <v>9121583</v>
      </c>
      <c r="AG51" s="73">
        <f t="shared" si="8"/>
        <v>2.1061103595649378E-2</v>
      </c>
    </row>
    <row r="52" spans="1:33">
      <c r="A52" s="53" t="b" cm="1">
        <f t="array" ref="A52">IF(OR(C52&gt;$D$79,C52&lt;$D$80),outlier,FALSE)</f>
        <v>0</v>
      </c>
      <c r="B52" s="66" t="s">
        <v>106</v>
      </c>
      <c r="C52" s="145">
        <f>'RAW11'!D51</f>
        <v>26026.799999999999</v>
      </c>
      <c r="D52" s="145"/>
      <c r="E52" s="41">
        <v>0.68225999999999998</v>
      </c>
      <c r="F52" s="58">
        <v>6.85</v>
      </c>
      <c r="G52" s="72">
        <f t="shared" si="2"/>
        <v>-6.6193719999999994</v>
      </c>
      <c r="H52" s="52">
        <f>'RAW11'!E51</f>
        <v>1.4</v>
      </c>
      <c r="I52" s="52">
        <f>'RAW11'!F51</f>
        <v>2.7</v>
      </c>
      <c r="J52" s="72">
        <f t="shared" si="3"/>
        <v>1.4581280788177553E-2</v>
      </c>
      <c r="K52" s="51">
        <v>-0.30854682539682532</v>
      </c>
      <c r="L52" s="52">
        <v>6.25</v>
      </c>
      <c r="M52" s="72">
        <f t="shared" si="4"/>
        <v>6.5860851208985771E-2</v>
      </c>
      <c r="N52" s="68">
        <v>1.104295595407498</v>
      </c>
      <c r="O52" s="53">
        <v>4.8280000000000003</v>
      </c>
      <c r="P52" s="72">
        <f t="shared" si="5"/>
        <v>3.7231056735225643E-2</v>
      </c>
      <c r="Q52" s="53">
        <v>70340596114.283905</v>
      </c>
      <c r="R52" s="73">
        <f t="shared" si="9"/>
        <v>-8.6739272732610673E-2</v>
      </c>
      <c r="S52" s="69">
        <v>3811000000</v>
      </c>
      <c r="T52" s="73">
        <f t="shared" si="10"/>
        <v>0.29299742316570998</v>
      </c>
      <c r="U52" s="72">
        <f t="shared" si="6"/>
        <v>-0.96173250437177515</v>
      </c>
      <c r="V52" s="53">
        <v>3351.71</v>
      </c>
      <c r="W52" s="73">
        <f t="shared" si="7"/>
        <v>0.11670809150335507</v>
      </c>
      <c r="X52" s="53">
        <v>980.76</v>
      </c>
      <c r="Y52" s="73">
        <f t="shared" si="7"/>
        <v>9.8841508503820591E-2</v>
      </c>
      <c r="Z52" s="70">
        <v>63.91</v>
      </c>
      <c r="AA52" s="73">
        <f t="shared" si="8"/>
        <v>0.18813905930470343</v>
      </c>
      <c r="AB52" s="74">
        <v>124.9199</v>
      </c>
      <c r="AC52" s="73">
        <f t="shared" si="8"/>
        <v>-2.1616558283645313E-2</v>
      </c>
      <c r="AD52" s="53">
        <v>11897684</v>
      </c>
      <c r="AE52" s="73">
        <f t="shared" si="8"/>
        <v>1.6000164641145068E-2</v>
      </c>
      <c r="AF52" s="53">
        <v>9478157</v>
      </c>
      <c r="AG52" s="73">
        <f t="shared" si="8"/>
        <v>3.9091241070765899E-2</v>
      </c>
    </row>
    <row r="53" spans="1:33">
      <c r="A53" s="53" t="b" cm="1">
        <f t="array" ref="A53">IF(OR(C53&gt;$D$79,C53&lt;$D$80),outlier,FALSE)</f>
        <v>0</v>
      </c>
      <c r="B53" s="66" t="s">
        <v>107</v>
      </c>
      <c r="C53" s="145">
        <f>'RAW11'!D52</f>
        <v>26487.4</v>
      </c>
      <c r="D53" s="145"/>
      <c r="E53" s="41">
        <v>0.33641300000000002</v>
      </c>
      <c r="F53" s="58">
        <v>6.73</v>
      </c>
      <c r="G53" s="72">
        <f t="shared" si="2"/>
        <v>-6.1677399999999993</v>
      </c>
      <c r="H53" s="52">
        <f>'RAW11'!E52</f>
        <v>1.3</v>
      </c>
      <c r="I53" s="52">
        <f>'RAW11'!F52</f>
        <v>2.16</v>
      </c>
      <c r="J53" s="72">
        <f t="shared" si="3"/>
        <v>1.2820512820512775E-2</v>
      </c>
      <c r="K53" s="51">
        <v>-0.31707121212121203</v>
      </c>
      <c r="L53" s="52">
        <v>6.25</v>
      </c>
      <c r="M53" s="72">
        <f t="shared" si="4"/>
        <v>6.5788456447815502E-2</v>
      </c>
      <c r="N53" s="68">
        <v>0.79870781367665067</v>
      </c>
      <c r="O53" s="53">
        <v>4.6539999999999999</v>
      </c>
      <c r="P53" s="72">
        <f t="shared" si="5"/>
        <v>3.6830328352158048E-2</v>
      </c>
      <c r="Q53" s="53">
        <v>80914265900</v>
      </c>
      <c r="R53" s="73">
        <f t="shared" si="9"/>
        <v>0.15032101474569284</v>
      </c>
      <c r="S53" s="69">
        <v>2851000000</v>
      </c>
      <c r="T53" s="73">
        <f t="shared" si="10"/>
        <v>-0.25190238782471791</v>
      </c>
      <c r="U53" s="72">
        <f t="shared" si="6"/>
        <v>-0.94582075920439657</v>
      </c>
      <c r="V53" s="53">
        <v>3473.69</v>
      </c>
      <c r="W53" s="73">
        <f t="shared" si="7"/>
        <v>3.6393363387643922E-2</v>
      </c>
      <c r="X53" s="53">
        <v>949.94</v>
      </c>
      <c r="Y53" s="73">
        <f t="shared" si="7"/>
        <v>-3.1424609486520594E-2</v>
      </c>
      <c r="Z53" s="70">
        <v>58.58</v>
      </c>
      <c r="AA53" s="73">
        <f t="shared" si="8"/>
        <v>-8.3398529181661685E-2</v>
      </c>
      <c r="AB53" s="74">
        <v>139.85990000000001</v>
      </c>
      <c r="AC53" s="73">
        <f t="shared" si="8"/>
        <v>0.11959663752532633</v>
      </c>
      <c r="AD53" s="53">
        <v>12083553</v>
      </c>
      <c r="AE53" s="73">
        <f t="shared" si="8"/>
        <v>1.5622284135298937E-2</v>
      </c>
      <c r="AF53" s="53">
        <v>9866484</v>
      </c>
      <c r="AG53" s="73">
        <f t="shared" si="8"/>
        <v>4.0970728803078491E-2</v>
      </c>
    </row>
    <row r="54" spans="1:33">
      <c r="A54" s="53" t="b" cm="1">
        <f t="array" ref="A54">IF(OR(C54&gt;$D$79,C54&lt;$D$80),outlier,FALSE)</f>
        <v>0</v>
      </c>
      <c r="B54" s="66" t="s">
        <v>108</v>
      </c>
      <c r="C54" s="145">
        <f>'RAW11'!D53</f>
        <v>25283.4</v>
      </c>
      <c r="D54" s="145"/>
      <c r="E54" s="41">
        <v>0.16432099999999999</v>
      </c>
      <c r="F54" s="58">
        <v>7.31</v>
      </c>
      <c r="G54" s="72">
        <f t="shared" si="2"/>
        <v>-6.3935870000000001</v>
      </c>
      <c r="H54" s="52">
        <f>'RAW11'!E53</f>
        <v>0.8</v>
      </c>
      <c r="I54" s="52">
        <f>'RAW11'!F53</f>
        <v>1.98</v>
      </c>
      <c r="J54" s="72">
        <f t="shared" si="3"/>
        <v>8.4896347482725787E-3</v>
      </c>
      <c r="K54" s="51">
        <v>-0.39670760399021271</v>
      </c>
      <c r="L54" s="52">
        <v>6</v>
      </c>
      <c r="M54" s="72">
        <f t="shared" si="4"/>
        <v>6.5879597359099096E-2</v>
      </c>
      <c r="N54" s="68">
        <v>0.16796740573456381</v>
      </c>
      <c r="O54" s="53">
        <v>4.0570000000000004</v>
      </c>
      <c r="P54" s="72">
        <f t="shared" si="5"/>
        <v>3.8247436598589424E-2</v>
      </c>
      <c r="Q54" s="53">
        <v>84251877484.846603</v>
      </c>
      <c r="R54" s="73">
        <f t="shared" si="9"/>
        <v>4.1248740845915573E-2</v>
      </c>
      <c r="S54" s="69">
        <v>8175000000</v>
      </c>
      <c r="T54" s="73">
        <f t="shared" si="10"/>
        <v>1.8674149421255699</v>
      </c>
      <c r="U54" s="72">
        <f t="shared" si="6"/>
        <v>-0.96476517379518711</v>
      </c>
      <c r="V54" s="53">
        <v>3569.45</v>
      </c>
      <c r="W54" s="73">
        <f t="shared" si="7"/>
        <v>2.7567226781894688E-2</v>
      </c>
      <c r="X54" s="53">
        <v>996.56</v>
      </c>
      <c r="Y54" s="73">
        <f t="shared" si="7"/>
        <v>4.9076783796871262E-2</v>
      </c>
      <c r="Z54" s="70">
        <v>54.18</v>
      </c>
      <c r="AA54" s="73">
        <f t="shared" si="8"/>
        <v>-7.5110959371799221E-2</v>
      </c>
      <c r="AB54" s="74">
        <v>147.79990000000001</v>
      </c>
      <c r="AC54" s="73">
        <f t="shared" si="8"/>
        <v>5.6771097362431959E-2</v>
      </c>
      <c r="AD54" s="53">
        <v>12272873</v>
      </c>
      <c r="AE54" s="73">
        <f t="shared" si="8"/>
        <v>1.5667577243216463E-2</v>
      </c>
      <c r="AF54" s="53">
        <v>10083735</v>
      </c>
      <c r="AG54" s="73">
        <f t="shared" si="8"/>
        <v>2.2019090083154242E-2</v>
      </c>
    </row>
    <row r="55" spans="1:33">
      <c r="A55" s="53" t="b" cm="1">
        <f t="array" ref="A55">IF(OR(C55&gt;$D$79,C55&lt;$D$80),outlier,FALSE)</f>
        <v>0</v>
      </c>
      <c r="B55" s="66" t="s">
        <v>109</v>
      </c>
      <c r="C55" s="145">
        <f>'RAW11'!D54</f>
        <v>25974.7</v>
      </c>
      <c r="D55" s="145"/>
      <c r="E55" s="41">
        <v>2.4949999999999998E-3</v>
      </c>
      <c r="F55" s="58">
        <v>6.79</v>
      </c>
      <c r="G55" s="72">
        <f t="shared" si="2"/>
        <v>-7.1456789999999994</v>
      </c>
      <c r="H55" s="52">
        <f>'RAW11'!E54</f>
        <v>1.3</v>
      </c>
      <c r="I55" s="52">
        <f>'RAW11'!F54</f>
        <v>5.23</v>
      </c>
      <c r="J55" s="72">
        <f t="shared" si="3"/>
        <v>1.1706349206349165E-2</v>
      </c>
      <c r="K55" s="51">
        <v>-0.40295175983436837</v>
      </c>
      <c r="L55" s="52">
        <v>6</v>
      </c>
      <c r="M55" s="72">
        <f t="shared" si="4"/>
        <v>6.4221848998301523E-2</v>
      </c>
      <c r="N55" s="68">
        <v>0.26678771278954966</v>
      </c>
      <c r="O55" s="53">
        <v>3.3780000000000001</v>
      </c>
      <c r="P55" s="72">
        <f t="shared" si="5"/>
        <v>3.8825112408568119E-2</v>
      </c>
      <c r="Q55" s="53">
        <v>97875942243.75</v>
      </c>
      <c r="R55" s="73">
        <f t="shared" si="9"/>
        <v>0.16170636388908718</v>
      </c>
      <c r="S55" s="69">
        <v>6657247000.0000296</v>
      </c>
      <c r="T55" s="73">
        <f t="shared" si="10"/>
        <v>-0.18565785932721351</v>
      </c>
      <c r="U55" s="72">
        <f t="shared" si="6"/>
        <v>-0.90296952027250321</v>
      </c>
      <c r="V55" s="53">
        <v>3745.15</v>
      </c>
      <c r="W55" s="73">
        <f t="shared" si="7"/>
        <v>4.9223269691409118E-2</v>
      </c>
      <c r="X55" s="53">
        <v>960.99</v>
      </c>
      <c r="Y55" s="73">
        <f t="shared" si="7"/>
        <v>-3.5692783174118906E-2</v>
      </c>
      <c r="Z55" s="70">
        <v>51.56</v>
      </c>
      <c r="AA55" s="73">
        <f t="shared" si="8"/>
        <v>-4.8357327427094823E-2</v>
      </c>
      <c r="AB55" s="74">
        <v>132.53989999999999</v>
      </c>
      <c r="AC55" s="73">
        <f t="shared" si="8"/>
        <v>-0.10324770179140864</v>
      </c>
      <c r="AD55" s="53">
        <v>12380665</v>
      </c>
      <c r="AE55" s="73">
        <f t="shared" si="8"/>
        <v>8.7829475624819058E-3</v>
      </c>
      <c r="AF55" s="53">
        <v>10573725</v>
      </c>
      <c r="AG55" s="73">
        <f t="shared" si="8"/>
        <v>4.859211393397387E-2</v>
      </c>
    </row>
    <row r="56" spans="1:33">
      <c r="A56" s="53" t="b" cm="1">
        <f t="array" ref="A56">IF(OR(C56&gt;$D$79,C56&lt;$D$80),outlier,FALSE)</f>
        <v>0</v>
      </c>
      <c r="B56" s="66" t="s">
        <v>110</v>
      </c>
      <c r="C56" s="145">
        <f>'RAW11'!D55</f>
        <v>26046.1</v>
      </c>
      <c r="D56" s="145"/>
      <c r="E56" s="41">
        <v>-3.3449580000000001</v>
      </c>
      <c r="F56" s="75">
        <v>4.4800000000000004</v>
      </c>
      <c r="G56" s="72">
        <f t="shared" si="2"/>
        <v>-6.7875050000000003</v>
      </c>
      <c r="H56" s="52">
        <f>'RAW11'!E55</f>
        <v>0.7</v>
      </c>
      <c r="I56" s="52">
        <f>'RAW11'!F55</f>
        <v>4.9000000000000004</v>
      </c>
      <c r="J56" s="72">
        <f t="shared" si="3"/>
        <v>3.8795656465942852E-2</v>
      </c>
      <c r="K56" s="51">
        <v>-0.40554090909090929</v>
      </c>
      <c r="L56" s="52">
        <v>5</v>
      </c>
      <c r="M56" s="72">
        <f t="shared" si="4"/>
        <v>6.4288569520599248E-2</v>
      </c>
      <c r="N56" s="68">
        <v>0.27256467937482698</v>
      </c>
      <c r="O56" s="53">
        <v>3.5169999999999999</v>
      </c>
      <c r="P56" s="72">
        <f t="shared" si="5"/>
        <v>3.1029340404545636E-2</v>
      </c>
      <c r="Q56" s="53">
        <v>80845997276.5625</v>
      </c>
      <c r="R56" s="73">
        <f t="shared" si="9"/>
        <v>-0.17399520839121188</v>
      </c>
      <c r="S56" s="69">
        <v>6255000000</v>
      </c>
      <c r="T56" s="73">
        <f t="shared" si="10"/>
        <v>-6.0422423863802525E-2</v>
      </c>
      <c r="U56" s="72">
        <f t="shared" si="6"/>
        <v>-0.93198280455253124</v>
      </c>
      <c r="V56" s="53">
        <v>2786.9</v>
      </c>
      <c r="W56" s="73">
        <f t="shared" si="7"/>
        <v>-0.25586425109808686</v>
      </c>
      <c r="X56" s="53">
        <v>662.53</v>
      </c>
      <c r="Y56" s="73">
        <f t="shared" si="7"/>
        <v>-0.31057555229502914</v>
      </c>
      <c r="Z56" s="70">
        <v>18.84</v>
      </c>
      <c r="AA56" s="73">
        <f t="shared" si="8"/>
        <v>-0.63460046547711402</v>
      </c>
      <c r="AB56" s="74">
        <v>133.01990000000001</v>
      </c>
      <c r="AC56" s="73">
        <f t="shared" si="8"/>
        <v>3.6215509442818219E-3</v>
      </c>
      <c r="AD56" s="53">
        <v>12789306</v>
      </c>
      <c r="AE56" s="73">
        <f t="shared" si="8"/>
        <v>3.3006385359752484E-2</v>
      </c>
      <c r="AF56" s="53">
        <v>10755572</v>
      </c>
      <c r="AG56" s="73">
        <f t="shared" si="8"/>
        <v>1.7198007324760196E-2</v>
      </c>
    </row>
    <row r="57" spans="1:33">
      <c r="A57" s="53" t="b" cm="1">
        <f t="array" ref="A57">IF(OR(C57&gt;$D$79,C57&lt;$D$80),outlier,FALSE)</f>
        <v>0</v>
      </c>
      <c r="B57" s="66" t="s">
        <v>111</v>
      </c>
      <c r="C57" s="145">
        <f>'RAW11'!D56</f>
        <v>26060.400000000001</v>
      </c>
      <c r="D57" s="145"/>
      <c r="E57" s="41">
        <v>-11.130375000000001</v>
      </c>
      <c r="F57" s="75">
        <v>0.39</v>
      </c>
      <c r="G57" s="72">
        <f t="shared" si="2"/>
        <v>-7.8249580000000005</v>
      </c>
      <c r="H57" s="52">
        <f>'RAW11'!E56</f>
        <v>0.3</v>
      </c>
      <c r="I57" s="52">
        <f>'RAW11'!F56</f>
        <v>3.17</v>
      </c>
      <c r="J57" s="72">
        <f t="shared" si="3"/>
        <v>4.170804369414105E-2</v>
      </c>
      <c r="K57" s="51">
        <v>-0.30066666666666669</v>
      </c>
      <c r="L57" s="52">
        <v>4.5</v>
      </c>
      <c r="M57" s="72">
        <f t="shared" si="4"/>
        <v>5.4275518522137522E-2</v>
      </c>
      <c r="N57" s="68">
        <v>0.46088855111474208</v>
      </c>
      <c r="O57" s="53">
        <v>3.0329999999999999</v>
      </c>
      <c r="P57" s="72">
        <f t="shared" si="5"/>
        <v>3.2356161737753242E-2</v>
      </c>
      <c r="Q57" s="53">
        <v>58666758290.322197</v>
      </c>
      <c r="R57" s="73">
        <f t="shared" si="9"/>
        <v>-0.27433935795693537</v>
      </c>
      <c r="S57" s="69">
        <v>4402000000</v>
      </c>
      <c r="T57" s="73">
        <f t="shared" si="10"/>
        <v>-0.29624300559552358</v>
      </c>
      <c r="U57" s="72">
        <f t="shared" si="6"/>
        <v>-0.92263067680561084</v>
      </c>
      <c r="V57" s="53">
        <v>3234.07</v>
      </c>
      <c r="W57" s="73">
        <f t="shared" si="7"/>
        <v>0.16045426818328612</v>
      </c>
      <c r="X57" s="53">
        <v>825.11</v>
      </c>
      <c r="Y57" s="73">
        <f t="shared" si="7"/>
        <v>0.2453926614643866</v>
      </c>
      <c r="Z57" s="70">
        <v>40.270000000000003</v>
      </c>
      <c r="AA57" s="73">
        <f t="shared" si="8"/>
        <v>1.1374734607218686</v>
      </c>
      <c r="AB57" s="74">
        <v>116.04989999999999</v>
      </c>
      <c r="AC57" s="73">
        <f t="shared" si="8"/>
        <v>-0.12757489668839034</v>
      </c>
      <c r="AD57" s="53">
        <v>13225959</v>
      </c>
      <c r="AE57" s="73">
        <f t="shared" si="8"/>
        <v>3.4142040232675641E-2</v>
      </c>
      <c r="AF57" s="53">
        <v>11118423</v>
      </c>
      <c r="AG57" s="73">
        <f t="shared" si="8"/>
        <v>3.373609511423474E-2</v>
      </c>
    </row>
    <row r="58" spans="1:33">
      <c r="A58" s="53" t="b" cm="1">
        <f t="array" ref="A58">IF(OR(C58&gt;$D$79,C58&lt;$D$80),outlier,FALSE)</f>
        <v>0</v>
      </c>
      <c r="B58" s="66" t="s">
        <v>112</v>
      </c>
      <c r="C58" s="145">
        <f>'RAW11'!D57</f>
        <v>27163.5</v>
      </c>
      <c r="D58" s="145"/>
      <c r="E58" s="41">
        <v>11.676612</v>
      </c>
      <c r="F58" s="75">
        <v>2.69</v>
      </c>
      <c r="G58" s="72">
        <f t="shared" si="2"/>
        <v>-11.520375000000001</v>
      </c>
      <c r="H58" s="52">
        <f>'RAW11'!E57</f>
        <v>-0.3</v>
      </c>
      <c r="I58" s="52">
        <f>'RAW11'!F57</f>
        <v>2.98</v>
      </c>
      <c r="J58" s="72">
        <f t="shared" si="3"/>
        <v>2.8614157527417916E-2</v>
      </c>
      <c r="K58" s="51">
        <v>-0.47173611895351031</v>
      </c>
      <c r="L58" s="52">
        <v>4</v>
      </c>
      <c r="M58" s="72">
        <f t="shared" si="4"/>
        <v>4.8151442002286826E-2</v>
      </c>
      <c r="N58" s="68">
        <v>0.16804730814490834</v>
      </c>
      <c r="O58" s="53">
        <v>2.7429999999999999</v>
      </c>
      <c r="P58" s="72">
        <f t="shared" si="5"/>
        <v>2.560311267380988E-2</v>
      </c>
      <c r="Q58" s="53">
        <v>104019017012.121</v>
      </c>
      <c r="R58" s="73">
        <f t="shared" si="9"/>
        <v>0.77304865725434535</v>
      </c>
      <c r="S58" s="69">
        <v>13624000000</v>
      </c>
      <c r="T58" s="73">
        <f t="shared" si="10"/>
        <v>2.0949568378009995</v>
      </c>
      <c r="U58" s="72">
        <f t="shared" si="6"/>
        <v>-0.92496602469983813</v>
      </c>
      <c r="V58" s="53">
        <v>3193.61</v>
      </c>
      <c r="W58" s="73">
        <f t="shared" si="7"/>
        <v>-1.2510551719659759E-2</v>
      </c>
      <c r="X58" s="53">
        <v>905.21</v>
      </c>
      <c r="Y58" s="73">
        <f t="shared" si="7"/>
        <v>9.7077965362194152E-2</v>
      </c>
      <c r="Z58" s="70">
        <v>35.79</v>
      </c>
      <c r="AA58" s="73">
        <f t="shared" si="8"/>
        <v>-0.11124906878569664</v>
      </c>
      <c r="AB58" s="74">
        <v>139.9699</v>
      </c>
      <c r="AC58" s="73">
        <f t="shared" si="8"/>
        <v>0.20611823017512296</v>
      </c>
      <c r="AD58" s="53">
        <v>13443745</v>
      </c>
      <c r="AE58" s="73">
        <f t="shared" si="8"/>
        <v>1.6466556413791997E-2</v>
      </c>
      <c r="AF58" s="53">
        <v>11485845</v>
      </c>
      <c r="AG58" s="73">
        <f t="shared" si="8"/>
        <v>3.3046233265275123E-2</v>
      </c>
    </row>
    <row r="59" spans="1:33">
      <c r="A59" s="53" t="b" cm="1">
        <f t="array" ref="A59">IF(OR(C59&gt;$D$79,C59&lt;$D$80),outlier,FALSE)</f>
        <v>0</v>
      </c>
      <c r="B59" s="66" t="s">
        <v>113</v>
      </c>
      <c r="C59" s="145">
        <f>'RAW11'!D58</f>
        <v>28175.4</v>
      </c>
      <c r="D59" s="145"/>
      <c r="E59" s="41">
        <v>0.15292900000000001</v>
      </c>
      <c r="F59" s="75">
        <v>3.68</v>
      </c>
      <c r="G59" s="72">
        <f t="shared" si="2"/>
        <v>8.9866120000000009</v>
      </c>
      <c r="H59" s="52">
        <f>'RAW11'!E58</f>
        <v>-0.3</v>
      </c>
      <c r="I59" s="52">
        <f>'RAW11'!F58</f>
        <v>0.19</v>
      </c>
      <c r="J59" s="72">
        <f t="shared" si="3"/>
        <v>3.28986960882649E-2</v>
      </c>
      <c r="K59" s="51">
        <v>-0.52269480519480538</v>
      </c>
      <c r="L59" s="52">
        <v>4</v>
      </c>
      <c r="M59" s="72">
        <f t="shared" si="4"/>
        <v>4.4929308967933235E-2</v>
      </c>
      <c r="N59" s="68">
        <v>-4.87847801423082E-2</v>
      </c>
      <c r="O59" s="53">
        <v>2.4510000000000001</v>
      </c>
      <c r="P59" s="72">
        <f t="shared" si="5"/>
        <v>2.5706328126112288E-2</v>
      </c>
      <c r="Q59" s="53">
        <v>130388573440.004</v>
      </c>
      <c r="R59" s="73">
        <f t="shared" si="9"/>
        <v>0.25350707193099348</v>
      </c>
      <c r="S59" s="69">
        <v>6427000000</v>
      </c>
      <c r="T59" s="73">
        <f t="shared" si="10"/>
        <v>-0.52825895478567231</v>
      </c>
      <c r="U59" s="72">
        <f t="shared" si="6"/>
        <v>-0.86902394890623857</v>
      </c>
      <c r="V59" s="53">
        <v>3552.64</v>
      </c>
      <c r="W59" s="73">
        <f t="shared" si="7"/>
        <v>0.11242136641606199</v>
      </c>
      <c r="X59" s="53">
        <v>1103.8699999999999</v>
      </c>
      <c r="Y59" s="73">
        <f t="shared" si="7"/>
        <v>0.21946288706487979</v>
      </c>
      <c r="Z59" s="70">
        <v>52.2</v>
      </c>
      <c r="AA59" s="73">
        <f t="shared" si="8"/>
        <v>0.45850796311818953</v>
      </c>
      <c r="AB59" s="74">
        <v>150.98990000000001</v>
      </c>
      <c r="AC59" s="73">
        <f t="shared" si="8"/>
        <v>7.8731212925064673E-2</v>
      </c>
      <c r="AD59" s="53">
        <v>13747133</v>
      </c>
      <c r="AE59" s="73">
        <f t="shared" si="8"/>
        <v>2.2567223641924181E-2</v>
      </c>
      <c r="AF59" s="53">
        <v>12110606</v>
      </c>
      <c r="AG59" s="73">
        <f t="shared" si="8"/>
        <v>5.4393995391719109E-2</v>
      </c>
    </row>
    <row r="60" spans="1:33">
      <c r="A60" s="53" t="b" cm="1">
        <f t="array" ref="A60">IF(OR(C60&gt;$D$79,C60&lt;$D$80),outlier,FALSE)</f>
        <v>0</v>
      </c>
      <c r="B60" s="66" t="s">
        <v>114</v>
      </c>
      <c r="C60" s="145">
        <f>'RAW11'!D59</f>
        <v>27061.200000000001</v>
      </c>
      <c r="D60" s="145"/>
      <c r="E60" s="41">
        <v>0.41774299999999998</v>
      </c>
      <c r="F60" s="75">
        <v>4.72</v>
      </c>
      <c r="G60" s="72">
        <f t="shared" si="2"/>
        <v>-3.5270710000000003</v>
      </c>
      <c r="H60" s="52">
        <f>'RAW11'!E59</f>
        <v>1.3</v>
      </c>
      <c r="I60" s="52">
        <f>'RAW11'!F59</f>
        <v>1.1599999999999999</v>
      </c>
      <c r="J60" s="72">
        <f t="shared" si="3"/>
        <v>4.9147442326982205E-3</v>
      </c>
      <c r="K60" s="51">
        <v>-0.54244565217391294</v>
      </c>
      <c r="L60" s="52">
        <v>4</v>
      </c>
      <c r="M60" s="72">
        <f t="shared" si="4"/>
        <v>4.5464589097363062E-2</v>
      </c>
      <c r="N60" s="68">
        <v>4.9548157111461696E-2</v>
      </c>
      <c r="O60" s="53">
        <v>2.3860000000000001</v>
      </c>
      <c r="P60" s="72">
        <f t="shared" si="5"/>
        <v>2.5010048898791881E-2</v>
      </c>
      <c r="Q60" s="53">
        <v>108103747771.427</v>
      </c>
      <c r="R60" s="73">
        <f t="shared" si="9"/>
        <v>-0.17091087877290848</v>
      </c>
      <c r="S60" s="69">
        <v>5859000000</v>
      </c>
      <c r="T60" s="73">
        <f t="shared" si="10"/>
        <v>-8.8377158861054919E-2</v>
      </c>
      <c r="U60" s="72">
        <f t="shared" si="6"/>
        <v>-0.95070887022145267</v>
      </c>
      <c r="V60" s="53">
        <v>3919.21</v>
      </c>
      <c r="W60" s="73">
        <f t="shared" si="7"/>
        <v>0.10318242208611066</v>
      </c>
      <c r="X60" s="53">
        <v>1191.44</v>
      </c>
      <c r="Y60" s="73">
        <f t="shared" si="7"/>
        <v>7.932999356808336E-2</v>
      </c>
      <c r="Z60" s="70">
        <v>63.58</v>
      </c>
      <c r="AA60" s="73">
        <f t="shared" si="8"/>
        <v>0.21800766283524894</v>
      </c>
      <c r="AB60" s="74">
        <v>189.53989999999999</v>
      </c>
      <c r="AC60" s="73">
        <f t="shared" si="8"/>
        <v>0.25531509061202096</v>
      </c>
      <c r="AD60" s="53">
        <v>14014870</v>
      </c>
      <c r="AE60" s="73">
        <f t="shared" si="8"/>
        <v>1.9475842708439644E-2</v>
      </c>
      <c r="AF60" s="53">
        <v>12349750</v>
      </c>
      <c r="AG60" s="73">
        <f t="shared" si="8"/>
        <v>1.974665842485504E-2</v>
      </c>
    </row>
    <row r="61" spans="1:33">
      <c r="A61" s="53" t="b" cm="1">
        <f t="array" ref="A61">IF(OR(C61&gt;$D$79,C61&lt;$D$80),outlier,FALSE)</f>
        <v>0</v>
      </c>
      <c r="B61" s="66" t="s">
        <v>115</v>
      </c>
      <c r="C61" s="145">
        <f>'RAW11'!D60</f>
        <v>27283.1</v>
      </c>
      <c r="D61" s="145"/>
      <c r="E61" s="41">
        <v>2.2907950000000001</v>
      </c>
      <c r="F61" s="75">
        <v>6.73</v>
      </c>
      <c r="G61" s="72">
        <f t="shared" si="2"/>
        <v>-4.302257</v>
      </c>
      <c r="H61" s="52">
        <f>'RAW11'!E60</f>
        <v>1.9</v>
      </c>
      <c r="I61" s="52">
        <f>'RAW11'!F60</f>
        <v>2.4</v>
      </c>
      <c r="J61" s="72">
        <f t="shared" si="3"/>
        <v>-1.3820335636720582E-3</v>
      </c>
      <c r="K61" s="51">
        <v>-0.54038477633477633</v>
      </c>
      <c r="L61" s="52">
        <v>4</v>
      </c>
      <c r="M61" s="72">
        <f t="shared" si="4"/>
        <v>4.5672203403352762E-2</v>
      </c>
      <c r="N61" s="68">
        <v>0.2953002805457377</v>
      </c>
      <c r="O61" s="53">
        <v>2.1739999999999999</v>
      </c>
      <c r="P61" s="72">
        <f t="shared" si="5"/>
        <v>2.3352947473780805E-2</v>
      </c>
      <c r="Q61" s="53">
        <v>100233407755.552</v>
      </c>
      <c r="R61" s="73">
        <f t="shared" si="9"/>
        <v>-7.2803581542019546E-2</v>
      </c>
      <c r="S61" s="69">
        <v>-176000000</v>
      </c>
      <c r="T61" s="73">
        <f t="shared" si="10"/>
        <v>-1.0300392558457074</v>
      </c>
      <c r="U61" s="72">
        <f t="shared" si="6"/>
        <v>-0.94580206315355142</v>
      </c>
      <c r="V61" s="53">
        <v>4064.3</v>
      </c>
      <c r="W61" s="73">
        <f t="shared" si="7"/>
        <v>3.7020215808798239E-2</v>
      </c>
      <c r="X61" s="53">
        <v>1408.55</v>
      </c>
      <c r="Y61" s="73">
        <f t="shared" si="7"/>
        <v>0.18222487074464505</v>
      </c>
      <c r="Z61" s="70">
        <v>73.95</v>
      </c>
      <c r="AA61" s="73">
        <f t="shared" si="8"/>
        <v>0.16310160427807494</v>
      </c>
      <c r="AB61" s="74">
        <v>208.1199</v>
      </c>
      <c r="AC61" s="73">
        <f t="shared" si="8"/>
        <v>9.8026853448798981E-2</v>
      </c>
      <c r="AD61" s="53">
        <v>14237981</v>
      </c>
      <c r="AE61" s="73">
        <f t="shared" si="8"/>
        <v>1.5919591120003254E-2</v>
      </c>
      <c r="AF61" s="53">
        <v>12647703</v>
      </c>
      <c r="AG61" s="73">
        <f t="shared" si="8"/>
        <v>2.4126237373226177E-2</v>
      </c>
    </row>
    <row r="62" spans="1:33">
      <c r="A62" s="53" t="b" cm="1">
        <f t="array" ref="A62">IF(OR(C62&gt;$D$79,C62&lt;$D$80),outlier,FALSE)</f>
        <v>0</v>
      </c>
      <c r="B62" s="66" t="s">
        <v>116</v>
      </c>
      <c r="C62" s="145">
        <f>'RAW11'!D61</f>
        <v>26346.799999999999</v>
      </c>
      <c r="D62" s="145"/>
      <c r="E62" s="41">
        <v>2.0217779999999999</v>
      </c>
      <c r="F62" s="75">
        <v>-6.02</v>
      </c>
      <c r="G62" s="72">
        <f t="shared" si="2"/>
        <v>-4.4392050000000003</v>
      </c>
      <c r="H62" s="52">
        <f>'RAW11'!E61</f>
        <v>3.4</v>
      </c>
      <c r="I62" s="52">
        <f>'RAW11'!F61</f>
        <v>2.06</v>
      </c>
      <c r="J62" s="72">
        <f t="shared" si="3"/>
        <v>4.9067713444554961E-3</v>
      </c>
      <c r="K62" s="51">
        <v>-0.54581818181818165</v>
      </c>
      <c r="L62" s="52">
        <v>4</v>
      </c>
      <c r="M62" s="72">
        <f t="shared" si="4"/>
        <v>4.565053631189242E-2</v>
      </c>
      <c r="N62" s="68">
        <v>0.14015994927191572</v>
      </c>
      <c r="O62" s="53">
        <v>2.1320000000000001</v>
      </c>
      <c r="P62" s="72">
        <f t="shared" si="5"/>
        <v>1.8731682483617673E-2</v>
      </c>
      <c r="Q62" s="53">
        <v>83256179387.879898</v>
      </c>
      <c r="R62" s="73">
        <f t="shared" si="9"/>
        <v>-0.16937694475155388</v>
      </c>
      <c r="S62" s="69">
        <v>1736000000</v>
      </c>
      <c r="T62" s="73">
        <f t="shared" si="10"/>
        <v>-10.863636363636363</v>
      </c>
      <c r="U62" s="72">
        <f t="shared" si="6"/>
        <v>-1.0017559005900871</v>
      </c>
      <c r="V62" s="53">
        <v>4048.08</v>
      </c>
      <c r="W62" s="73">
        <f t="shared" si="7"/>
        <v>-3.9908471323475761E-3</v>
      </c>
      <c r="X62" s="53">
        <v>1342.06</v>
      </c>
      <c r="Y62" s="73">
        <f t="shared" si="7"/>
        <v>-4.7204572077668532E-2</v>
      </c>
      <c r="Z62" s="70">
        <v>83.57</v>
      </c>
      <c r="AA62" s="73">
        <f t="shared" si="8"/>
        <v>0.13008789722785652</v>
      </c>
      <c r="AB62" s="74">
        <v>238.7799</v>
      </c>
      <c r="AC62" s="73">
        <f t="shared" si="8"/>
        <v>0.14731892529258372</v>
      </c>
      <c r="AD62" s="53">
        <v>14493594</v>
      </c>
      <c r="AE62" s="73">
        <f t="shared" si="8"/>
        <v>1.7952896551835545E-2</v>
      </c>
      <c r="AF62" s="53">
        <v>12879090</v>
      </c>
      <c r="AG62" s="73">
        <f t="shared" si="8"/>
        <v>1.8294784436351803E-2</v>
      </c>
    </row>
    <row r="63" spans="1:33">
      <c r="A63" s="53" t="b" cm="1">
        <f t="array" ref="A63">IF(OR(C63&gt;$D$79,C63&lt;$D$80),outlier,FALSE)</f>
        <v>0</v>
      </c>
      <c r="B63" s="66" t="s">
        <v>117</v>
      </c>
      <c r="C63" s="145">
        <f>'RAW11'!D62</f>
        <v>25947.5</v>
      </c>
      <c r="D63" s="145"/>
      <c r="E63" s="41">
        <v>0.58181899999999998</v>
      </c>
      <c r="F63" s="75">
        <v>5.22</v>
      </c>
      <c r="G63" s="72">
        <f t="shared" si="2"/>
        <v>8.041777999999999</v>
      </c>
      <c r="H63" s="52">
        <f>'RAW11'!E62</f>
        <v>5</v>
      </c>
      <c r="I63" s="52">
        <f>'RAW11'!F62</f>
        <v>1.81</v>
      </c>
      <c r="J63" s="72">
        <f t="shared" si="3"/>
        <v>-1.2959381044487461E-2</v>
      </c>
      <c r="K63" s="51">
        <v>-0.56637656063742992</v>
      </c>
      <c r="L63" s="52">
        <v>4</v>
      </c>
      <c r="M63" s="72">
        <f t="shared" si="4"/>
        <v>4.5707662550868555E-2</v>
      </c>
      <c r="N63" s="68">
        <v>0.31456563348002631</v>
      </c>
      <c r="O63" s="53">
        <v>2.1</v>
      </c>
      <c r="P63" s="72">
        <f t="shared" si="5"/>
        <v>1.9890521961789309E-2</v>
      </c>
      <c r="Q63" s="53">
        <v>40963379687.880302</v>
      </c>
      <c r="R63" s="73">
        <f t="shared" si="9"/>
        <v>-0.5079839119564068</v>
      </c>
      <c r="S63" s="69">
        <v>10047000000</v>
      </c>
      <c r="T63" s="73">
        <f t="shared" si="10"/>
        <v>4.7874423963133639</v>
      </c>
      <c r="U63" s="72">
        <f t="shared" si="6"/>
        <v>-0.97914869369843327</v>
      </c>
      <c r="V63" s="53">
        <v>4298.41</v>
      </c>
      <c r="W63" s="73">
        <f t="shared" si="7"/>
        <v>6.1839192901326043E-2</v>
      </c>
      <c r="X63" s="53">
        <v>1498.28</v>
      </c>
      <c r="Y63" s="73">
        <f t="shared" si="7"/>
        <v>0.11640314143927993</v>
      </c>
      <c r="Z63" s="70">
        <v>88.15</v>
      </c>
      <c r="AA63" s="73">
        <f t="shared" si="8"/>
        <v>5.4804355630010924E-2</v>
      </c>
      <c r="AB63" s="74">
        <v>196.47989999999999</v>
      </c>
      <c r="AC63" s="73">
        <f t="shared" si="8"/>
        <v>-0.17715058930839661</v>
      </c>
      <c r="AD63" s="53">
        <v>14715548</v>
      </c>
      <c r="AE63" s="73">
        <f t="shared" si="8"/>
        <v>1.5313938005990785E-2</v>
      </c>
      <c r="AF63" s="53">
        <v>13402097</v>
      </c>
      <c r="AG63" s="73">
        <f t="shared" si="8"/>
        <v>4.0609002654690668E-2</v>
      </c>
    </row>
    <row r="64" spans="1:33">
      <c r="A64" s="53" t="b" cm="1">
        <f t="array" ref="A64">IF(OR(C64&gt;$D$79,C64&lt;$D$80),outlier,FALSE)</f>
        <v>0</v>
      </c>
      <c r="B64" s="66" t="s">
        <v>118</v>
      </c>
      <c r="C64" s="145">
        <f>'RAW11'!D63</f>
        <v>25270.3</v>
      </c>
      <c r="D64" s="145"/>
      <c r="E64" s="41">
        <v>0.59497999999999995</v>
      </c>
      <c r="F64" s="75">
        <v>5.05</v>
      </c>
      <c r="G64" s="72">
        <f t="shared" si="2"/>
        <v>-4.6381809999999994</v>
      </c>
      <c r="H64" s="52">
        <f>'RAW11'!E63</f>
        <v>7.4</v>
      </c>
      <c r="I64" s="52">
        <f>'RAW11'!F63</f>
        <v>2.41</v>
      </c>
      <c r="J64" s="72">
        <f t="shared" si="3"/>
        <v>-3.0380952380952397E-2</v>
      </c>
      <c r="K64" s="51">
        <v>-0.52902587993385097</v>
      </c>
      <c r="L64" s="52">
        <v>4</v>
      </c>
      <c r="M64" s="72">
        <f t="shared" si="4"/>
        <v>4.5923867628359538E-2</v>
      </c>
      <c r="N64" s="68">
        <v>0.84411756076223232</v>
      </c>
      <c r="O64" s="53">
        <v>2.4790000000000001</v>
      </c>
      <c r="P64" s="72">
        <f t="shared" si="5"/>
        <v>1.7798356153416739E-2</v>
      </c>
      <c r="Q64" s="53">
        <v>-711147893.75</v>
      </c>
      <c r="R64" s="73">
        <f t="shared" si="9"/>
        <v>-1.0173605766703964</v>
      </c>
      <c r="S64" s="69">
        <v>6023000000</v>
      </c>
      <c r="T64" s="73">
        <f t="shared" si="10"/>
        <v>-0.4005175674330646</v>
      </c>
      <c r="U64" s="72">
        <f t="shared" si="6"/>
        <v>-0.75473214973895852</v>
      </c>
      <c r="V64" s="53">
        <v>3902.52</v>
      </c>
      <c r="W64" s="73">
        <f t="shared" si="7"/>
        <v>-9.2101497995770498E-2</v>
      </c>
      <c r="X64" s="53">
        <v>1492.15</v>
      </c>
      <c r="Y64" s="73">
        <f t="shared" si="7"/>
        <v>-4.0913580906104877E-3</v>
      </c>
      <c r="Z64" s="70">
        <v>104.69</v>
      </c>
      <c r="AA64" s="73">
        <f t="shared" si="8"/>
        <v>0.18763471355643779</v>
      </c>
      <c r="AB64" s="74">
        <v>208.88989999999998</v>
      </c>
      <c r="AC64" s="73">
        <f t="shared" si="8"/>
        <v>6.3161677097759092E-2</v>
      </c>
      <c r="AD64" s="53">
        <v>14975220</v>
      </c>
      <c r="AE64" s="73">
        <f t="shared" si="8"/>
        <v>1.7646097855139341E-2</v>
      </c>
      <c r="AF64" s="53">
        <v>13864061</v>
      </c>
      <c r="AG64" s="73">
        <f t="shared" si="8"/>
        <v>3.4469531148744854E-2</v>
      </c>
    </row>
    <row r="65" spans="1:33">
      <c r="A65" s="53" t="b" cm="1">
        <f t="array" ref="A65">IF(OR(C65&gt;$D$79,C65&lt;$D$80),outlier,FALSE)</f>
        <v>0</v>
      </c>
      <c r="B65" s="66" t="s">
        <v>119</v>
      </c>
      <c r="C65" s="145">
        <f>'RAW11'!D64</f>
        <v>24375.9</v>
      </c>
      <c r="D65" s="145"/>
      <c r="E65" s="41">
        <v>0.88814899999999997</v>
      </c>
      <c r="F65" s="75">
        <v>7.83</v>
      </c>
      <c r="G65" s="72">
        <f t="shared" si="2"/>
        <v>-4.4550200000000002</v>
      </c>
      <c r="H65" s="52">
        <f>'RAW11'!E64</f>
        <v>8.6999999999999993</v>
      </c>
      <c r="I65" s="52">
        <f>'RAW11'!F64</f>
        <v>3.37</v>
      </c>
      <c r="J65" s="72">
        <f t="shared" si="3"/>
        <v>-4.6461824953445086E-2</v>
      </c>
      <c r="K65" s="51">
        <v>-0.35761642743221705</v>
      </c>
      <c r="L65" s="52">
        <v>4</v>
      </c>
      <c r="M65" s="72">
        <f t="shared" si="4"/>
        <v>4.5531130261850183E-2</v>
      </c>
      <c r="N65" s="68">
        <v>1.9599146591310166</v>
      </c>
      <c r="O65" s="53">
        <v>3.3679999999999999</v>
      </c>
      <c r="P65" s="72">
        <f t="shared" si="5"/>
        <v>1.6211976253872162E-2</v>
      </c>
      <c r="Q65" s="53">
        <v>-30587462904.762501</v>
      </c>
      <c r="R65" s="73">
        <f t="shared" si="9"/>
        <v>42.011394920218031</v>
      </c>
      <c r="S65" s="69">
        <v>4060000000</v>
      </c>
      <c r="T65" s="73">
        <f t="shared" si="10"/>
        <v>-0.32591731695168519</v>
      </c>
      <c r="U65" s="72">
        <f t="shared" si="6"/>
        <v>-9.4694069965959162</v>
      </c>
      <c r="V65" s="53">
        <v>3454.86</v>
      </c>
      <c r="W65" s="73">
        <f t="shared" si="7"/>
        <v>-0.11471049475723374</v>
      </c>
      <c r="X65" s="53">
        <v>1197.5999999999999</v>
      </c>
      <c r="Y65" s="73">
        <f t="shared" si="7"/>
        <v>-0.19739972522869695</v>
      </c>
      <c r="Z65" s="70">
        <v>98.62</v>
      </c>
      <c r="AA65" s="73">
        <f t="shared" si="8"/>
        <v>-5.7980704938389464E-2</v>
      </c>
      <c r="AB65" s="74">
        <v>231.43989999999999</v>
      </c>
      <c r="AC65" s="73">
        <f t="shared" si="8"/>
        <v>0.10795160512786886</v>
      </c>
      <c r="AD65" s="53">
        <v>15150708</v>
      </c>
      <c r="AE65" s="73">
        <f t="shared" si="8"/>
        <v>1.1718559059566404E-2</v>
      </c>
      <c r="AF65" s="53">
        <v>13908338</v>
      </c>
      <c r="AG65" s="73">
        <f t="shared" si="8"/>
        <v>3.1936529996514007E-3</v>
      </c>
    </row>
    <row r="66" spans="1:33">
      <c r="A66" s="53" t="b" cm="1">
        <f t="array" ref="A66">IF(OR(C66&gt;$D$79,C66&lt;$D$80),outlier,FALSE)</f>
        <v>0</v>
      </c>
      <c r="B66" s="66" t="s">
        <v>120</v>
      </c>
      <c r="C66" s="145">
        <f>'RAW11'!D65</f>
        <v>23375.5</v>
      </c>
      <c r="D66" s="145"/>
      <c r="E66" s="41">
        <v>0.44973200000000002</v>
      </c>
      <c r="F66" s="75">
        <v>13.71</v>
      </c>
      <c r="G66" s="72">
        <f t="shared" si="2"/>
        <v>-6.9418509999999998</v>
      </c>
      <c r="H66" s="52">
        <f>'RAW11'!E65</f>
        <v>9.9</v>
      </c>
      <c r="I66" s="52">
        <f>'RAW11'!F65</f>
        <v>3.94</v>
      </c>
      <c r="J66" s="72">
        <f t="shared" si="3"/>
        <v>-4.9034038638454347E-2</v>
      </c>
      <c r="K66" s="51">
        <v>0.48074060480582359</v>
      </c>
      <c r="L66" s="52">
        <v>5</v>
      </c>
      <c r="M66" s="72">
        <f t="shared" si="4"/>
        <v>4.3732559089763701E-2</v>
      </c>
      <c r="N66" s="68">
        <v>2.3214955170814098</v>
      </c>
      <c r="O66" s="53">
        <v>5.016</v>
      </c>
      <c r="P66" s="72">
        <f t="shared" si="5"/>
        <v>1.3810185557495247E-2</v>
      </c>
      <c r="Q66" s="53">
        <v>-57713947136.363297</v>
      </c>
      <c r="R66" s="73">
        <f t="shared" si="9"/>
        <v>0.88684976312230113</v>
      </c>
      <c r="S66" s="69">
        <v>10069000000</v>
      </c>
      <c r="T66" s="73">
        <f t="shared" si="10"/>
        <v>1.4800492610837439</v>
      </c>
      <c r="U66" s="72">
        <f t="shared" si="6"/>
        <v>-1.1327341246285996</v>
      </c>
      <c r="V66" s="53">
        <v>3318.2</v>
      </c>
      <c r="W66" s="73">
        <f t="shared" si="7"/>
        <v>-3.9555872017968979E-2</v>
      </c>
      <c r="X66" s="53">
        <v>1132.1099999999999</v>
      </c>
      <c r="Y66" s="73">
        <f t="shared" si="7"/>
        <v>-5.468436873747496E-2</v>
      </c>
      <c r="Z66" s="70">
        <v>86.53</v>
      </c>
      <c r="AA66" s="73">
        <f t="shared" si="8"/>
        <v>-0.12259176637598868</v>
      </c>
      <c r="AB66" s="74">
        <v>172.4699</v>
      </c>
      <c r="AC66" s="73">
        <f t="shared" si="8"/>
        <v>-0.25479616954552781</v>
      </c>
      <c r="AD66" s="53">
        <v>15423453</v>
      </c>
      <c r="AE66" s="73">
        <f t="shared" si="8"/>
        <v>1.8002129009416591E-2</v>
      </c>
      <c r="AF66" s="53">
        <v>13832397</v>
      </c>
      <c r="AG66" s="73">
        <f t="shared" si="8"/>
        <v>-5.4601060169806055E-3</v>
      </c>
    </row>
    <row r="67" spans="1:33">
      <c r="A67" s="53" t="b" cm="1">
        <f t="array" ref="A67">IF(OR(C67&gt;$D$79,C67&lt;$D$80),outlier,FALSE)</f>
        <v>0</v>
      </c>
      <c r="B67" s="66" t="s">
        <v>121</v>
      </c>
      <c r="C67" s="145">
        <f>'RAW11'!D66</f>
        <v>25267.4</v>
      </c>
      <c r="D67" s="145"/>
      <c r="E67" s="41">
        <v>-7.1930999999999995E-2</v>
      </c>
      <c r="F67" s="75">
        <v>5.92</v>
      </c>
      <c r="G67" s="72">
        <f t="shared" si="2"/>
        <v>-13.260268</v>
      </c>
      <c r="H67" s="52">
        <f>'RAW11'!E66</f>
        <v>9.1999999999999993</v>
      </c>
      <c r="I67" s="52">
        <f>'RAW11'!F66</f>
        <v>4.55</v>
      </c>
      <c r="J67" s="72">
        <f t="shared" si="3"/>
        <v>-5.4231119199271927E-2</v>
      </c>
      <c r="K67" s="51">
        <v>1.7721233766233766</v>
      </c>
      <c r="L67" s="52">
        <v>6</v>
      </c>
      <c r="M67" s="72">
        <f t="shared" si="4"/>
        <v>4.497637425831269E-2</v>
      </c>
      <c r="N67" s="68">
        <v>3.0397616789757134</v>
      </c>
      <c r="O67" s="53">
        <v>5.0369999999999999</v>
      </c>
      <c r="P67" s="72">
        <f t="shared" si="5"/>
        <v>2.6333708956284507E-2</v>
      </c>
      <c r="Q67" s="53">
        <v>10981802268.75</v>
      </c>
      <c r="R67" s="73">
        <f t="shared" si="9"/>
        <v>-1.1902798684484845</v>
      </c>
      <c r="S67" s="69">
        <v>9246000000</v>
      </c>
      <c r="T67" s="73">
        <f t="shared" si="10"/>
        <v>-8.1736021451981333E-2</v>
      </c>
      <c r="U67" s="72">
        <f t="shared" si="6"/>
        <v>-1.1744638968056702</v>
      </c>
      <c r="V67" s="53">
        <v>3793.62</v>
      </c>
      <c r="W67" s="73">
        <f t="shared" si="7"/>
        <v>0.1432764751973962</v>
      </c>
      <c r="X67" s="53">
        <v>1007.09</v>
      </c>
      <c r="Y67" s="73">
        <f t="shared" si="7"/>
        <v>-0.11043096518889496</v>
      </c>
      <c r="Z67" s="70">
        <v>80.11</v>
      </c>
      <c r="AA67" s="73">
        <f t="shared" si="8"/>
        <v>-7.4193921183404621E-2</v>
      </c>
      <c r="AB67" s="74">
        <v>161.60990000000001</v>
      </c>
      <c r="AC67" s="73">
        <f t="shared" si="8"/>
        <v>-6.29675091131843E-2</v>
      </c>
      <c r="AD67" s="53">
        <v>15248665</v>
      </c>
      <c r="AE67" s="73">
        <f t="shared" si="8"/>
        <v>-1.1332611445698963E-2</v>
      </c>
      <c r="AF67" s="53">
        <v>14226792</v>
      </c>
      <c r="AG67" s="73">
        <f t="shared" si="8"/>
        <v>2.8512411840117081E-2</v>
      </c>
    </row>
    <row r="68" spans="1:33">
      <c r="A68" s="53" t="b" cm="1">
        <f t="array" ref="A68">IF(OR(C68&gt;$D$79,C68&lt;$D$80),outlier,FALSE)</f>
        <v>0</v>
      </c>
      <c r="B68" s="66" t="s">
        <v>122</v>
      </c>
      <c r="C68" s="145">
        <f>'RAW11'!D67</f>
        <v>25417.5</v>
      </c>
      <c r="D68" s="145"/>
      <c r="E68" s="41">
        <v>7.7229999999999998E-3</v>
      </c>
      <c r="F68" s="75">
        <v>3.41</v>
      </c>
      <c r="G68" s="72">
        <f t="shared" si="2"/>
        <v>-5.9919310000000001</v>
      </c>
      <c r="H68" s="52">
        <f>'RAW11'!E67</f>
        <v>6.9</v>
      </c>
      <c r="I68" s="52">
        <f>'RAW11'!F67</f>
        <v>3.35</v>
      </c>
      <c r="J68" s="72">
        <f t="shared" si="3"/>
        <v>-4.2582417582417542E-2</v>
      </c>
      <c r="K68" s="51">
        <v>2.631926284584984</v>
      </c>
      <c r="L68" s="52">
        <v>6</v>
      </c>
      <c r="M68" s="72">
        <f t="shared" si="4"/>
        <v>4.1542580454283273E-2</v>
      </c>
      <c r="N68" s="68">
        <v>3.1666503000323334</v>
      </c>
      <c r="O68" s="53">
        <v>3.4689999999999999</v>
      </c>
      <c r="P68" s="72">
        <f t="shared" si="5"/>
        <v>1.9383180710828674E-2</v>
      </c>
      <c r="Q68" s="53">
        <v>50187716833.848297</v>
      </c>
      <c r="R68" s="73">
        <f t="shared" si="9"/>
        <v>3.5700801749693949</v>
      </c>
      <c r="S68" s="69">
        <v>8512000000</v>
      </c>
      <c r="T68" s="73">
        <f t="shared" si="10"/>
        <v>-7.9385680294181263E-2</v>
      </c>
      <c r="U68" s="72">
        <f t="shared" si="6"/>
        <v>-0.15806169246766155</v>
      </c>
      <c r="V68" s="53">
        <v>4315.05</v>
      </c>
      <c r="W68" s="73">
        <f t="shared" si="7"/>
        <v>0.13744919101016978</v>
      </c>
      <c r="X68" s="53">
        <v>1064.6400000000001</v>
      </c>
      <c r="Y68" s="73">
        <f t="shared" si="7"/>
        <v>5.7144843062685628E-2</v>
      </c>
      <c r="Z68" s="70">
        <v>76.78</v>
      </c>
      <c r="AA68" s="73">
        <f t="shared" si="8"/>
        <v>-4.1567844214205445E-2</v>
      </c>
      <c r="AB68" s="74">
        <v>198.81989999999999</v>
      </c>
      <c r="AC68" s="73">
        <f t="shared" si="8"/>
        <v>0.23024579558554259</v>
      </c>
      <c r="AD68" s="53">
        <v>15180684</v>
      </c>
      <c r="AE68" s="73">
        <f t="shared" si="8"/>
        <v>-4.4581607635815991E-3</v>
      </c>
      <c r="AF68" s="53">
        <v>14415021</v>
      </c>
      <c r="AG68" s="73">
        <f t="shared" si="8"/>
        <v>1.3230600405207302E-2</v>
      </c>
    </row>
    <row r="69" spans="1:33">
      <c r="A69" s="53" t="b" cm="1">
        <f t="array" ref="A69">IF(OR(C69&gt;$D$79,C69&lt;$D$80),outlier,FALSE)</f>
        <v>0</v>
      </c>
      <c r="B69" s="66" t="s">
        <v>123</v>
      </c>
      <c r="C69" s="145">
        <f>'RAW11'!D68</f>
        <v>25720.3</v>
      </c>
      <c r="D69" s="145"/>
      <c r="E69" s="41">
        <v>0.13361200000000001</v>
      </c>
      <c r="F69" s="75">
        <v>4.25</v>
      </c>
      <c r="G69" s="72">
        <f t="shared" si="2"/>
        <v>-3.4022770000000002</v>
      </c>
      <c r="H69" s="52">
        <f>'RAW11'!E68</f>
        <v>5.5</v>
      </c>
      <c r="I69" s="52">
        <f>'RAW11'!F68</f>
        <v>2</v>
      </c>
      <c r="J69" s="72">
        <f t="shared" si="3"/>
        <v>-3.3208606173994237E-2</v>
      </c>
      <c r="K69" s="51">
        <v>3.3564328063241131</v>
      </c>
      <c r="L69" s="52">
        <v>4.5</v>
      </c>
      <c r="M69" s="72">
        <f t="shared" si="4"/>
        <v>3.2817017446167718E-2</v>
      </c>
      <c r="N69" s="68">
        <v>3.1878122158007032</v>
      </c>
      <c r="O69" s="53">
        <v>2.7469999999999999</v>
      </c>
      <c r="P69" s="72">
        <f t="shared" si="5"/>
        <v>2.9306922255238899E-3</v>
      </c>
      <c r="Q69" s="53">
        <v>58352107450.0019</v>
      </c>
      <c r="R69" s="73">
        <f t="shared" ref="R69:R73" si="11">(Q69-Q68)/Q68</f>
        <v>0.16267706784077615</v>
      </c>
      <c r="S69" s="69">
        <v>11769000000</v>
      </c>
      <c r="T69" s="73">
        <f t="shared" ref="T69:T73" si="12">(S69-S68)/S68</f>
        <v>0.38263627819548873</v>
      </c>
      <c r="U69" s="72">
        <f t="shared" si="6"/>
        <v>-0.8303967460560211</v>
      </c>
      <c r="V69" s="53">
        <v>4399.09</v>
      </c>
      <c r="W69" s="73">
        <f t="shared" si="7"/>
        <v>1.9476019976593543E-2</v>
      </c>
      <c r="X69" s="53">
        <v>1120.18</v>
      </c>
      <c r="Y69" s="73">
        <f t="shared" ref="Y69:AG69" si="13">(X69-X68)/X68</f>
        <v>5.2167868951006877E-2</v>
      </c>
      <c r="Z69" s="70">
        <v>81.8</v>
      </c>
      <c r="AA69" s="73">
        <f t="shared" si="13"/>
        <v>6.5381609794217185E-2</v>
      </c>
      <c r="AB69" s="74">
        <v>195.5299</v>
      </c>
      <c r="AC69" s="73">
        <f t="shared" si="13"/>
        <v>-1.6547639345960801E-2</v>
      </c>
      <c r="AD69" s="53">
        <v>15097359</v>
      </c>
      <c r="AE69" s="73">
        <f t="shared" si="13"/>
        <v>-5.4888831096148233E-3</v>
      </c>
      <c r="AF69" s="53">
        <v>14754221</v>
      </c>
      <c r="AG69" s="73">
        <f t="shared" si="13"/>
        <v>2.3531009770988192E-2</v>
      </c>
    </row>
    <row r="70" spans="1:33">
      <c r="A70" s="53" t="b" cm="1">
        <f t="array" ref="A70">IF(OR(C70&gt;$D$79,C70&lt;$D$80),outlier,FALSE)</f>
        <v>0</v>
      </c>
      <c r="B70" s="53" t="s">
        <v>124</v>
      </c>
      <c r="C70" s="145">
        <f>'RAW11'!D69</f>
        <v>25664</v>
      </c>
      <c r="D70" s="145"/>
      <c r="E70" s="41">
        <v>4.1030999999999998E-2</v>
      </c>
      <c r="F70" s="75">
        <v>5.47</v>
      </c>
      <c r="G70" s="72">
        <f t="shared" ref="G70:G73" si="14">E69-F69</f>
        <v>-4.1163879999999997</v>
      </c>
      <c r="H70" s="52">
        <f>'RAW11'!E69</f>
        <v>4.3</v>
      </c>
      <c r="I70" s="52">
        <f>'RAW11'!F69</f>
        <v>3.66</v>
      </c>
      <c r="J70" s="72">
        <f t="shared" ref="J70:J73" si="15">((1+I69%)/(1+H69%))-1</f>
        <v>-3.3175355450236865E-2</v>
      </c>
      <c r="K70" s="51">
        <v>3.7773871635610767</v>
      </c>
      <c r="L70" s="52">
        <v>4.5</v>
      </c>
      <c r="M70" s="72">
        <f t="shared" ref="M70:M73" si="16">((1+L69%)/(1+K69%))-1</f>
        <v>1.1064305942318775E-2</v>
      </c>
      <c r="N70" s="68">
        <v>3.3725250022541866</v>
      </c>
      <c r="O70" s="53">
        <v>2.8380000000000001</v>
      </c>
      <c r="P70" s="72">
        <f t="shared" ref="P70:P73" si="17">((1+O69%)/(1+N69%))-1</f>
        <v>-4.2719407101956541E-3</v>
      </c>
      <c r="Q70" s="53">
        <v>77207293830.772003</v>
      </c>
      <c r="R70" s="73">
        <f t="shared" si="11"/>
        <v>0.32312777043958313</v>
      </c>
      <c r="S70" s="69">
        <v>12754000000</v>
      </c>
      <c r="T70" s="73">
        <f t="shared" si="12"/>
        <v>8.3694451525193309E-2</v>
      </c>
      <c r="U70" s="72">
        <f t="shared" ref="U70:U73" si="18">((1+S69%)/(1+Q69%))-1</f>
        <v>-0.79831062502900774</v>
      </c>
      <c r="V70" s="76">
        <v>4521.6499999999996</v>
      </c>
      <c r="W70" s="73">
        <f t="shared" ref="W70:AG73" si="19">(V70-V69)/V69</f>
        <v>2.7860307472681735E-2</v>
      </c>
      <c r="X70" s="53">
        <v>1154.1500000000001</v>
      </c>
      <c r="Y70" s="73">
        <f t="shared" si="19"/>
        <v>3.0325483404452878E-2</v>
      </c>
      <c r="Z70" s="66">
        <v>90.79</v>
      </c>
      <c r="AA70" s="73">
        <f t="shared" si="19"/>
        <v>0.10990220048899767</v>
      </c>
      <c r="AB70" s="71">
        <v>179.87989999999999</v>
      </c>
      <c r="AC70" s="73">
        <f t="shared" si="19"/>
        <v>-8.0038909650135381E-2</v>
      </c>
      <c r="AD70" s="53">
        <v>15073119</v>
      </c>
      <c r="AE70" s="73">
        <f t="shared" si="19"/>
        <v>-1.6055788300457054E-3</v>
      </c>
      <c r="AF70" s="53">
        <v>15998956</v>
      </c>
      <c r="AG70" s="73">
        <f t="shared" si="19"/>
        <v>8.4364670964329466E-2</v>
      </c>
    </row>
    <row r="71" spans="1:33" s="21" customFormat="1">
      <c r="A71" s="56" t="b" cm="1">
        <f t="array" ref="A71">IF(OR(C71&gt;$D$79,C71&lt;$D$80),outlier,FALSE)</f>
        <v>0</v>
      </c>
      <c r="B71" s="56" t="s">
        <v>138</v>
      </c>
      <c r="C71" s="143">
        <v>26773.3</v>
      </c>
      <c r="D71" s="144"/>
      <c r="E71" s="56">
        <v>0.160273</v>
      </c>
      <c r="F71" s="62">
        <v>6.72</v>
      </c>
      <c r="G71" s="72">
        <f t="shared" si="14"/>
        <v>-5.4289689999999995</v>
      </c>
      <c r="H71" s="55">
        <v>2.9</v>
      </c>
      <c r="I71" s="56">
        <v>3.45</v>
      </c>
      <c r="J71" s="72">
        <f t="shared" si="15"/>
        <v>-6.1361457334611069E-3</v>
      </c>
      <c r="K71" s="86">
        <v>3.9331</v>
      </c>
      <c r="L71" s="87">
        <v>4.5</v>
      </c>
      <c r="M71" s="72">
        <f t="shared" si="16"/>
        <v>6.9631049324840877E-3</v>
      </c>
      <c r="N71" s="56">
        <v>2.8656299999999999</v>
      </c>
      <c r="O71" s="56">
        <v>2.6877</v>
      </c>
      <c r="P71" s="72">
        <f t="shared" si="17"/>
        <v>-5.1708614280489007E-3</v>
      </c>
      <c r="Q71" s="56">
        <v>103038030000</v>
      </c>
      <c r="R71" s="73">
        <f t="shared" si="11"/>
        <v>0.33456341865634476</v>
      </c>
      <c r="S71" s="77">
        <v>10033000000</v>
      </c>
      <c r="T71" s="73">
        <f t="shared" si="12"/>
        <v>-0.21334483299357065</v>
      </c>
      <c r="U71" s="72">
        <f t="shared" si="18"/>
        <v>-0.83480835228552519</v>
      </c>
      <c r="V71" s="88">
        <v>4648.3999999999996</v>
      </c>
      <c r="W71" s="73">
        <f t="shared" si="19"/>
        <v>2.8031802549954112E-2</v>
      </c>
      <c r="X71" s="88">
        <v>1129.93</v>
      </c>
      <c r="Y71" s="73">
        <f t="shared" si="19"/>
        <v>-2.0985140579647382E-2</v>
      </c>
      <c r="Z71" s="56">
        <v>85.037999999999997</v>
      </c>
      <c r="AA71" s="73">
        <f t="shared" si="19"/>
        <v>-6.3354995043507098E-2</v>
      </c>
      <c r="AB71" s="56">
        <v>159.5</v>
      </c>
      <c r="AC71" s="73">
        <f t="shared" si="19"/>
        <v>-0.11329726111700081</v>
      </c>
      <c r="AD71" s="56">
        <v>15140000</v>
      </c>
      <c r="AE71" s="73">
        <f t="shared" si="19"/>
        <v>4.4371042250777697E-3</v>
      </c>
      <c r="AF71" s="89">
        <v>15999293</v>
      </c>
      <c r="AG71" s="73">
        <f>(AF71-AF70)/AF70</f>
        <v>2.1063874417805763E-5</v>
      </c>
    </row>
    <row r="72" spans="1:33" s="21" customFormat="1">
      <c r="A72" s="56" t="b" cm="1">
        <f t="array" ref="A72">IF(OR(C72&gt;$D$79,C72&lt;$D$80),outlier,FALSE)</f>
        <v>0</v>
      </c>
      <c r="B72" s="56" t="s">
        <v>139</v>
      </c>
      <c r="C72" s="143">
        <v>26772.5</v>
      </c>
      <c r="D72" s="144"/>
      <c r="E72" s="13">
        <v>0.17892714900000001</v>
      </c>
      <c r="F72" s="62">
        <v>5.87</v>
      </c>
      <c r="G72" s="72">
        <f t="shared" si="14"/>
        <v>-6.5597269999999996</v>
      </c>
      <c r="H72" s="55">
        <v>2.4</v>
      </c>
      <c r="I72" s="56">
        <v>3.97</v>
      </c>
      <c r="J72" s="72">
        <f t="shared" si="15"/>
        <v>5.3449951409134666E-3</v>
      </c>
      <c r="K72" s="86">
        <v>3.9224000000000001</v>
      </c>
      <c r="L72" s="87">
        <v>4.5</v>
      </c>
      <c r="M72" s="72">
        <f t="shared" si="16"/>
        <v>5.4544702313314986E-3</v>
      </c>
      <c r="N72" s="56">
        <v>2.9528599999999998</v>
      </c>
      <c r="O72" s="56">
        <v>2.5238999999999998</v>
      </c>
      <c r="P72" s="72">
        <f t="shared" si="17"/>
        <v>-1.7297322730633891E-3</v>
      </c>
      <c r="Q72" s="56">
        <v>130155470000</v>
      </c>
      <c r="R72" s="73">
        <f t="shared" si="11"/>
        <v>0.26317894470614395</v>
      </c>
      <c r="S72" s="77">
        <v>8276000000</v>
      </c>
      <c r="T72" s="73">
        <f t="shared" si="12"/>
        <v>-0.17512209707963719</v>
      </c>
      <c r="U72" s="72">
        <f t="shared" si="18"/>
        <v>-0.90262818407666745</v>
      </c>
      <c r="V72" s="88">
        <v>5083.42</v>
      </c>
      <c r="W72" s="73">
        <f t="shared" si="19"/>
        <v>9.3584889424318141E-2</v>
      </c>
      <c r="X72" s="88">
        <v>1284.0899999999999</v>
      </c>
      <c r="Y72" s="73">
        <f t="shared" si="19"/>
        <v>0.13643323037710287</v>
      </c>
      <c r="Z72" s="56">
        <v>78.992000000000004</v>
      </c>
      <c r="AA72" s="73">
        <f t="shared" si="19"/>
        <v>-7.1097626943248809E-2</v>
      </c>
      <c r="AB72" s="56">
        <v>163.1</v>
      </c>
      <c r="AC72" s="73">
        <f t="shared" si="19"/>
        <v>2.2570532915360465E-2</v>
      </c>
      <c r="AD72" s="56">
        <v>15100000</v>
      </c>
      <c r="AE72" s="73">
        <f t="shared" si="19"/>
        <v>-2.6420079260237781E-3</v>
      </c>
      <c r="AF72" s="89">
        <v>16399275.324999999</v>
      </c>
      <c r="AG72" s="73">
        <f>(AF72-AF71)/AF71</f>
        <v>2.4999999999999953E-2</v>
      </c>
    </row>
    <row r="73" spans="1:33" s="21" customFormat="1">
      <c r="A73" s="56" t="b" cm="1">
        <f t="array" ref="A73">IF(OR(C73&gt;$D$79,C73&lt;$D$80),outlier,FALSE)</f>
        <v>0</v>
      </c>
      <c r="B73" s="56" t="s">
        <v>140</v>
      </c>
      <c r="C73" s="143">
        <v>27261</v>
      </c>
      <c r="D73" s="144"/>
      <c r="E73" s="13">
        <v>0.18046499999999999</v>
      </c>
      <c r="F73" s="62">
        <v>6.93</v>
      </c>
      <c r="G73" s="72">
        <f t="shared" si="14"/>
        <v>-5.6910728510000004</v>
      </c>
      <c r="H73" s="55">
        <v>2.5</v>
      </c>
      <c r="I73" s="56">
        <v>4.34</v>
      </c>
      <c r="J73" s="72">
        <f t="shared" si="15"/>
        <v>1.5332031250000044E-2</v>
      </c>
      <c r="K73" s="86">
        <v>3.7244999999999999</v>
      </c>
      <c r="L73" s="87">
        <v>4.5</v>
      </c>
      <c r="M73" s="72">
        <f t="shared" si="16"/>
        <v>5.5579932719029834E-3</v>
      </c>
      <c r="N73" s="56">
        <v>3.1664300000000001</v>
      </c>
      <c r="O73" s="56">
        <v>2.7757999999999998</v>
      </c>
      <c r="P73" s="72">
        <f t="shared" si="17"/>
        <v>-4.166567106537733E-3</v>
      </c>
      <c r="Q73" s="56">
        <v>101129580000</v>
      </c>
      <c r="R73" s="73">
        <f t="shared" si="11"/>
        <v>-0.22300937486530531</v>
      </c>
      <c r="S73" s="56">
        <v>9560000000</v>
      </c>
      <c r="T73" s="73">
        <f t="shared" si="12"/>
        <v>0.15514741420976316</v>
      </c>
      <c r="U73" s="72">
        <f t="shared" si="18"/>
        <v>-0.93641450417995142</v>
      </c>
      <c r="V73" s="88">
        <v>4894.0200000000004</v>
      </c>
      <c r="W73" s="73">
        <f t="shared" si="19"/>
        <v>-3.7258381168583286E-2</v>
      </c>
      <c r="X73" s="88">
        <v>1245.32</v>
      </c>
      <c r="Y73" s="73">
        <f t="shared" si="19"/>
        <v>-3.0192587746964764E-2</v>
      </c>
      <c r="Z73" s="56">
        <v>83.426000000000002</v>
      </c>
      <c r="AA73" s="73">
        <f t="shared" si="19"/>
        <v>5.6132266558638816E-2</v>
      </c>
      <c r="AB73" s="56">
        <v>166.8</v>
      </c>
      <c r="AC73" s="73">
        <f t="shared" si="19"/>
        <v>2.2685469037400475E-2</v>
      </c>
      <c r="AD73" s="56">
        <v>15300000</v>
      </c>
      <c r="AE73" s="73">
        <f t="shared" si="19"/>
        <v>1.3245033112582781E-2</v>
      </c>
      <c r="AF73" s="89">
        <v>16809257.208124999</v>
      </c>
      <c r="AG73" s="73">
        <f t="shared" si="19"/>
        <v>2.4999999999999984E-2</v>
      </c>
    </row>
    <row r="75" spans="1:33">
      <c r="Q75" s="90">
        <v>10303803000000</v>
      </c>
    </row>
    <row r="76" spans="1:33">
      <c r="C76">
        <v>1</v>
      </c>
    </row>
    <row r="77" spans="1:33">
      <c r="C77">
        <v>3</v>
      </c>
      <c r="D77">
        <f>QUARTILE(C4:C70,3)</f>
        <v>27068.45</v>
      </c>
      <c r="F77" s="142"/>
      <c r="G77" s="142"/>
      <c r="L77"/>
      <c r="Q77" t="s">
        <v>155</v>
      </c>
      <c r="R77" s="56">
        <v>130155470000</v>
      </c>
    </row>
    <row r="78" spans="1:33">
      <c r="C78" t="s">
        <v>156</v>
      </c>
      <c r="D78">
        <f>D77-D76</f>
        <v>27068.45</v>
      </c>
      <c r="F78" s="142"/>
      <c r="G78" s="142"/>
      <c r="L78"/>
      <c r="R78" s="90">
        <v>103038030000</v>
      </c>
    </row>
    <row r="79" spans="1:33">
      <c r="D79">
        <f>D77*(1+D78)</f>
        <v>732728053.85250008</v>
      </c>
      <c r="F79" s="125"/>
      <c r="G79" s="125"/>
      <c r="L79"/>
    </row>
    <row r="80" spans="1:33">
      <c r="D80">
        <f>D76*(1-D78)</f>
        <v>0</v>
      </c>
      <c r="F80" s="13"/>
      <c r="G80" s="13"/>
      <c r="L80"/>
    </row>
    <row r="81" spans="6:30">
      <c r="F81" s="13"/>
      <c r="G81" s="13"/>
      <c r="L81"/>
      <c r="AD81" s="90"/>
    </row>
    <row r="82" spans="6:30">
      <c r="F82" s="13"/>
      <c r="G82" s="13"/>
      <c r="L82"/>
    </row>
    <row r="83" spans="6:30">
      <c r="F83" s="13"/>
      <c r="G83" s="13"/>
      <c r="L83"/>
    </row>
    <row r="84" spans="6:30">
      <c r="F84" s="13"/>
      <c r="G84" s="13"/>
      <c r="L84"/>
    </row>
    <row r="85" spans="6:30">
      <c r="F85"/>
      <c r="L85"/>
    </row>
    <row r="86" spans="6:30">
      <c r="F86"/>
      <c r="L86"/>
    </row>
    <row r="87" spans="6:30">
      <c r="F87" s="119"/>
      <c r="G87" s="119"/>
      <c r="H87" s="119"/>
      <c r="I87" s="119"/>
      <c r="J87" s="119"/>
      <c r="K87" s="119"/>
      <c r="L87"/>
    </row>
    <row r="88" spans="6:30">
      <c r="F88" s="13"/>
      <c r="G88" s="13"/>
      <c r="H88" s="13"/>
      <c r="I88" s="13"/>
      <c r="J88" s="13"/>
      <c r="K88" s="13"/>
      <c r="L88"/>
    </row>
    <row r="89" spans="6:30">
      <c r="F89" s="13"/>
      <c r="G89" s="13"/>
      <c r="H89" s="13"/>
      <c r="I89" s="13"/>
      <c r="J89" s="13"/>
      <c r="K89" s="13"/>
      <c r="L89"/>
    </row>
    <row r="90" spans="6:30">
      <c r="F90" s="13"/>
      <c r="G90" s="13"/>
      <c r="H90" s="13"/>
      <c r="I90" s="13"/>
      <c r="J90" s="13"/>
      <c r="K90" s="13"/>
      <c r="L90"/>
    </row>
    <row r="91" spans="6:30">
      <c r="F91"/>
      <c r="L91"/>
    </row>
    <row r="92" spans="6:30">
      <c r="F92" s="119"/>
      <c r="G92" s="119"/>
      <c r="H92" s="119"/>
      <c r="I92" s="119"/>
      <c r="J92" s="119"/>
      <c r="K92" s="119"/>
      <c r="L92" s="119"/>
      <c r="M92" s="119"/>
      <c r="N92" s="119"/>
    </row>
    <row r="93" spans="6:30">
      <c r="F93" s="13"/>
      <c r="G93" s="13"/>
      <c r="H93" s="13"/>
      <c r="I93" s="13"/>
      <c r="J93" s="13"/>
      <c r="K93" s="13"/>
      <c r="L93" s="13"/>
      <c r="M93" s="13"/>
      <c r="N93" s="13"/>
    </row>
    <row r="94" spans="6:30">
      <c r="F94" s="13"/>
      <c r="G94" s="13"/>
      <c r="H94" s="13"/>
      <c r="I94" s="13"/>
      <c r="J94" s="13"/>
      <c r="K94" s="13"/>
      <c r="L94" s="13"/>
      <c r="M94" s="13"/>
      <c r="N94" s="13"/>
    </row>
    <row r="95" spans="6:30">
      <c r="F95"/>
      <c r="L95"/>
    </row>
    <row r="96" spans="6:30">
      <c r="F96"/>
      <c r="L96"/>
    </row>
    <row r="97" spans="6:12">
      <c r="F97"/>
      <c r="L97"/>
    </row>
    <row r="98" spans="6:12">
      <c r="F98"/>
      <c r="L98"/>
    </row>
    <row r="99" spans="6:12">
      <c r="F99"/>
      <c r="L99"/>
    </row>
    <row r="100" spans="6:12">
      <c r="F100" s="119"/>
      <c r="G100" s="119"/>
      <c r="H100" s="119"/>
      <c r="L100"/>
    </row>
    <row r="101" spans="6:12">
      <c r="F101" s="13"/>
      <c r="G101" s="13"/>
      <c r="H101" s="13"/>
      <c r="L101"/>
    </row>
    <row r="102" spans="6:12">
      <c r="F102" s="13"/>
      <c r="G102" s="13"/>
      <c r="H102" s="13"/>
      <c r="L102"/>
    </row>
    <row r="103" spans="6:12">
      <c r="F103" s="13"/>
      <c r="G103" s="13"/>
      <c r="H103" s="13"/>
      <c r="L103"/>
    </row>
    <row r="104" spans="6:12">
      <c r="F104" s="13"/>
      <c r="G104" s="13"/>
      <c r="H104" s="13"/>
      <c r="L104"/>
    </row>
    <row r="105" spans="6:12">
      <c r="F105" s="13"/>
      <c r="G105" s="13"/>
      <c r="H105" s="13"/>
      <c r="L105"/>
    </row>
    <row r="106" spans="6:12">
      <c r="F106" s="13"/>
      <c r="G106" s="13"/>
      <c r="H106" s="13"/>
      <c r="L106"/>
    </row>
    <row r="107" spans="6:12">
      <c r="F107" s="13"/>
      <c r="G107" s="13"/>
      <c r="H107" s="13"/>
      <c r="L107"/>
    </row>
    <row r="108" spans="6:12">
      <c r="F108" s="13"/>
      <c r="G108" s="13"/>
      <c r="H108" s="13"/>
      <c r="L108"/>
    </row>
    <row r="109" spans="6:12">
      <c r="F109" s="13"/>
      <c r="G109" s="13"/>
      <c r="H109" s="13"/>
      <c r="L109"/>
    </row>
    <row r="110" spans="6:12">
      <c r="F110" s="13"/>
      <c r="G110" s="13"/>
      <c r="H110" s="13"/>
      <c r="L110"/>
    </row>
    <row r="111" spans="6:12">
      <c r="F111" s="13"/>
      <c r="G111" s="13"/>
      <c r="H111" s="13"/>
      <c r="L111"/>
    </row>
    <row r="112" spans="6:12">
      <c r="F112" s="13"/>
      <c r="G112" s="13"/>
      <c r="H112" s="13"/>
      <c r="L112"/>
    </row>
    <row r="113" spans="6:12">
      <c r="F113" s="13"/>
      <c r="G113" s="13"/>
      <c r="H113" s="13"/>
      <c r="L113"/>
    </row>
    <row r="114" spans="6:12">
      <c r="F114" s="13"/>
      <c r="G114" s="13"/>
      <c r="H114" s="13"/>
      <c r="L114"/>
    </row>
    <row r="115" spans="6:12">
      <c r="F115" s="13"/>
      <c r="G115" s="13"/>
      <c r="H115" s="13"/>
      <c r="L115"/>
    </row>
    <row r="116" spans="6:12">
      <c r="F116" s="13"/>
      <c r="G116" s="13"/>
      <c r="H116" s="13"/>
      <c r="L116"/>
    </row>
    <row r="117" spans="6:12">
      <c r="F117" s="13"/>
      <c r="G117" s="13"/>
      <c r="H117" s="13"/>
      <c r="L117"/>
    </row>
    <row r="118" spans="6:12">
      <c r="F118" s="13"/>
      <c r="G118" s="13"/>
      <c r="H118" s="13"/>
      <c r="L118"/>
    </row>
    <row r="119" spans="6:12">
      <c r="F119" s="13"/>
      <c r="G119" s="13"/>
      <c r="H119" s="13"/>
      <c r="L119"/>
    </row>
    <row r="120" spans="6:12">
      <c r="F120" s="13"/>
      <c r="G120" s="13"/>
      <c r="H120" s="13"/>
      <c r="L120"/>
    </row>
    <row r="121" spans="6:12">
      <c r="F121" s="13"/>
      <c r="G121" s="13"/>
      <c r="H121" s="13"/>
      <c r="L121"/>
    </row>
    <row r="122" spans="6:12">
      <c r="F122" s="13"/>
      <c r="G122" s="13"/>
      <c r="H122" s="13"/>
      <c r="L122"/>
    </row>
    <row r="123" spans="6:12">
      <c r="F123" s="13"/>
      <c r="G123" s="13"/>
      <c r="H123" s="13"/>
      <c r="L123"/>
    </row>
    <row r="124" spans="6:12">
      <c r="F124" s="13"/>
      <c r="G124" s="13"/>
      <c r="H124" s="13"/>
      <c r="L124"/>
    </row>
    <row r="125" spans="6:12">
      <c r="F125" s="13"/>
      <c r="G125" s="13"/>
      <c r="H125" s="13"/>
      <c r="L125"/>
    </row>
    <row r="126" spans="6:12">
      <c r="F126" s="13"/>
      <c r="G126" s="13"/>
      <c r="H126" s="13"/>
      <c r="L126"/>
    </row>
    <row r="127" spans="6:12">
      <c r="F127" s="13"/>
      <c r="G127" s="13"/>
      <c r="H127" s="13"/>
      <c r="L127"/>
    </row>
    <row r="128" spans="6:12">
      <c r="F128" s="13"/>
      <c r="G128" s="13"/>
      <c r="H128" s="13"/>
      <c r="L128"/>
    </row>
    <row r="129" spans="6:12">
      <c r="F129" s="13"/>
      <c r="G129" s="13"/>
      <c r="H129" s="13"/>
      <c r="L129"/>
    </row>
    <row r="130" spans="6:12">
      <c r="F130" s="13"/>
      <c r="G130" s="13"/>
      <c r="H130" s="13"/>
      <c r="L130"/>
    </row>
    <row r="131" spans="6:12">
      <c r="F131" s="13"/>
      <c r="G131" s="13"/>
      <c r="H131" s="13"/>
      <c r="L131"/>
    </row>
    <row r="132" spans="6:12">
      <c r="F132" s="13"/>
      <c r="G132" s="13"/>
      <c r="H132" s="13"/>
      <c r="L132"/>
    </row>
    <row r="133" spans="6:12">
      <c r="F133" s="13"/>
      <c r="G133" s="13"/>
      <c r="H133" s="13"/>
      <c r="L133"/>
    </row>
    <row r="134" spans="6:12">
      <c r="F134" s="13"/>
      <c r="G134" s="13"/>
      <c r="H134" s="13"/>
      <c r="L134"/>
    </row>
    <row r="135" spans="6:12">
      <c r="F135" s="13"/>
      <c r="G135" s="13"/>
      <c r="H135" s="13"/>
      <c r="L135"/>
    </row>
    <row r="136" spans="6:12">
      <c r="F136" s="13"/>
      <c r="G136" s="13"/>
      <c r="H136" s="13"/>
      <c r="L136"/>
    </row>
    <row r="137" spans="6:12">
      <c r="F137" s="13"/>
      <c r="G137" s="13"/>
      <c r="H137" s="13"/>
      <c r="L137"/>
    </row>
    <row r="138" spans="6:12">
      <c r="F138" s="13"/>
      <c r="G138" s="13"/>
      <c r="H138" s="13"/>
      <c r="L138"/>
    </row>
    <row r="139" spans="6:12">
      <c r="F139" s="13"/>
      <c r="G139" s="13"/>
      <c r="H139" s="13"/>
      <c r="L139"/>
    </row>
    <row r="140" spans="6:12">
      <c r="F140" s="13"/>
      <c r="G140" s="13"/>
      <c r="H140" s="13"/>
      <c r="L140"/>
    </row>
    <row r="141" spans="6:12">
      <c r="F141" s="13"/>
      <c r="G141" s="13"/>
      <c r="H141" s="13"/>
      <c r="L141"/>
    </row>
    <row r="142" spans="6:12">
      <c r="F142" s="13"/>
      <c r="G142" s="13"/>
      <c r="H142" s="13"/>
      <c r="L142"/>
    </row>
    <row r="143" spans="6:12">
      <c r="F143" s="13"/>
      <c r="G143" s="13"/>
      <c r="H143" s="13"/>
      <c r="L143"/>
    </row>
    <row r="144" spans="6:12">
      <c r="F144" s="13"/>
      <c r="G144" s="13"/>
      <c r="H144" s="13"/>
      <c r="L144"/>
    </row>
    <row r="145" spans="6:12">
      <c r="F145" s="13"/>
      <c r="G145" s="13"/>
      <c r="H145" s="13"/>
      <c r="L145"/>
    </row>
    <row r="146" spans="6:12">
      <c r="F146" s="13"/>
      <c r="G146" s="13"/>
      <c r="H146" s="13"/>
      <c r="L146"/>
    </row>
    <row r="147" spans="6:12">
      <c r="F147" s="13"/>
      <c r="G147" s="13"/>
      <c r="H147" s="13"/>
      <c r="L147"/>
    </row>
    <row r="148" spans="6:12">
      <c r="F148" s="13"/>
      <c r="G148" s="13"/>
      <c r="H148" s="13"/>
      <c r="L148"/>
    </row>
    <row r="149" spans="6:12">
      <c r="F149" s="13"/>
      <c r="G149" s="13"/>
      <c r="H149" s="13"/>
      <c r="L149"/>
    </row>
    <row r="150" spans="6:12">
      <c r="F150" s="13"/>
      <c r="G150" s="13"/>
      <c r="H150" s="13"/>
      <c r="L150"/>
    </row>
    <row r="151" spans="6:12">
      <c r="F151" s="13"/>
      <c r="G151" s="13"/>
      <c r="H151" s="13"/>
      <c r="L151"/>
    </row>
    <row r="152" spans="6:12">
      <c r="F152" s="13"/>
      <c r="G152" s="13"/>
      <c r="H152" s="13"/>
      <c r="L152"/>
    </row>
    <row r="153" spans="6:12">
      <c r="F153" s="13"/>
      <c r="G153" s="13"/>
      <c r="H153" s="13"/>
      <c r="L153"/>
    </row>
    <row r="154" spans="6:12">
      <c r="F154" s="13"/>
      <c r="G154" s="13"/>
      <c r="H154" s="13"/>
      <c r="L154"/>
    </row>
    <row r="155" spans="6:12">
      <c r="F155" s="13"/>
      <c r="G155" s="13"/>
      <c r="H155" s="13"/>
      <c r="L155"/>
    </row>
    <row r="156" spans="6:12">
      <c r="F156" s="13"/>
      <c r="G156" s="13"/>
      <c r="H156" s="13"/>
      <c r="L156"/>
    </row>
    <row r="157" spans="6:12">
      <c r="F157" s="13"/>
      <c r="G157" s="13"/>
      <c r="H157" s="13"/>
      <c r="L157"/>
    </row>
    <row r="158" spans="6:12">
      <c r="F158" s="13"/>
      <c r="G158" s="13"/>
      <c r="H158" s="13"/>
      <c r="L158"/>
    </row>
    <row r="159" spans="6:12">
      <c r="F159" s="13"/>
      <c r="G159" s="13"/>
      <c r="H159" s="13"/>
      <c r="L159"/>
    </row>
    <row r="160" spans="6:12">
      <c r="F160" s="13"/>
      <c r="G160" s="13"/>
      <c r="H160" s="13"/>
      <c r="L160"/>
    </row>
    <row r="161" spans="6:12">
      <c r="F161" s="13"/>
      <c r="G161" s="13"/>
      <c r="H161" s="13"/>
      <c r="L161"/>
    </row>
    <row r="162" spans="6:12">
      <c r="F162" s="13"/>
      <c r="G162" s="13"/>
      <c r="H162" s="13"/>
      <c r="L162"/>
    </row>
    <row r="163" spans="6:12">
      <c r="F163" s="13"/>
      <c r="G163" s="13"/>
      <c r="H163" s="13"/>
      <c r="L163"/>
    </row>
    <row r="164" spans="6:12">
      <c r="F164" s="13"/>
      <c r="G164" s="13"/>
      <c r="H164" s="13"/>
      <c r="L164"/>
    </row>
    <row r="165" spans="6:12">
      <c r="F165" s="13"/>
      <c r="G165" s="13"/>
      <c r="H165" s="13"/>
      <c r="L165"/>
    </row>
    <row r="166" spans="6:12">
      <c r="F166" s="13"/>
      <c r="G166" s="13"/>
      <c r="H166" s="13"/>
      <c r="L166"/>
    </row>
  </sheetData>
  <mergeCells count="92">
    <mergeCell ref="AD2:AG2"/>
    <mergeCell ref="V2:Y2"/>
    <mergeCell ref="E2:G2"/>
    <mergeCell ref="H2:J2"/>
    <mergeCell ref="K2:M2"/>
    <mergeCell ref="Q2:T2"/>
    <mergeCell ref="Z2:AA2"/>
    <mergeCell ref="AB2:AC2"/>
    <mergeCell ref="AD1:AG1"/>
    <mergeCell ref="Q1:T1"/>
    <mergeCell ref="V1:Y1"/>
    <mergeCell ref="Z1:AA1"/>
    <mergeCell ref="AB1:AC1"/>
    <mergeCell ref="E1:G1"/>
    <mergeCell ref="H1:J1"/>
    <mergeCell ref="K1:M1"/>
    <mergeCell ref="N1:P1"/>
    <mergeCell ref="N2:P2"/>
    <mergeCell ref="A1:D1"/>
    <mergeCell ref="A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F77:G78"/>
    <mergeCell ref="C71:D71"/>
    <mergeCell ref="C72:D72"/>
    <mergeCell ref="C73:D73"/>
    <mergeCell ref="C66:D66"/>
    <mergeCell ref="C67:D67"/>
    <mergeCell ref="C68:D68"/>
    <mergeCell ref="C69:D69"/>
    <mergeCell ref="C70:D70"/>
  </mergeCells>
  <conditionalFormatting sqref="A4:AG5 A6:T70 U6:AG73 A71:C73">
    <cfRule type="expression" dxfId="8" priority="3">
      <formula>MOD(ROW(),2)</formula>
    </cfRule>
  </conditionalFormatting>
  <conditionalFormatting sqref="E71:T73">
    <cfRule type="expression" dxfId="7" priority="1">
      <formula>MOD(ROW(),2)</formula>
    </cfRule>
  </conditionalFormatting>
  <conditionalFormatting sqref="R77">
    <cfRule type="expression" dxfId="6" priority="2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7FCA-1597-4816-852A-A4C3A731D77A}">
  <sheetPr>
    <tabColor theme="6" tint="0.59999389629810485"/>
  </sheetPr>
  <dimension ref="A1:M67"/>
  <sheetViews>
    <sheetView workbookViewId="0">
      <selection activeCell="I25" sqref="I25"/>
    </sheetView>
  </sheetViews>
  <sheetFormatPr defaultRowHeight="14.5"/>
  <sheetData>
    <row r="1" spans="1:13">
      <c r="A1" t="s">
        <v>47</v>
      </c>
      <c r="B1" t="s">
        <v>142</v>
      </c>
      <c r="C1" t="s">
        <v>125</v>
      </c>
      <c r="D1" t="s">
        <v>143</v>
      </c>
      <c r="E1" t="s">
        <v>144</v>
      </c>
      <c r="F1" t="s">
        <v>126</v>
      </c>
      <c r="G1" t="s">
        <v>147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spans="1:13">
      <c r="A2" t="s">
        <v>59</v>
      </c>
      <c r="B2">
        <v>2.1081859317153437E-2</v>
      </c>
      <c r="C2">
        <v>-7.0190679999999999</v>
      </c>
      <c r="D2">
        <v>4.7941176470588154E-2</v>
      </c>
      <c r="E2">
        <v>2.5810704957139219E-2</v>
      </c>
      <c r="F2">
        <v>4.3898351877312169E-2</v>
      </c>
      <c r="G2">
        <v>-1.1213550680075324</v>
      </c>
      <c r="H2">
        <v>7.3843048244093129E-2</v>
      </c>
      <c r="I2">
        <v>-4.3544006048556343E-2</v>
      </c>
      <c r="J2">
        <v>0.19022979759549538</v>
      </c>
      <c r="K2">
        <v>0.23204212539825492</v>
      </c>
      <c r="L2">
        <v>2.3654378317684275E-2</v>
      </c>
      <c r="M2">
        <v>2.2437246035472768E-2</v>
      </c>
    </row>
    <row r="3" spans="1:13">
      <c r="A3" t="s">
        <v>60</v>
      </c>
      <c r="B3">
        <v>5.0613904174182246E-2</v>
      </c>
      <c r="C3">
        <v>-7.113175</v>
      </c>
      <c r="D3">
        <v>5.9470068694799094E-2</v>
      </c>
      <c r="E3">
        <v>2.5322720673885302E-2</v>
      </c>
      <c r="F3">
        <v>4.0443940865117378E-2</v>
      </c>
      <c r="G3">
        <v>-1.0899502022570378</v>
      </c>
      <c r="H3">
        <v>-2.4068048029186436E-2</v>
      </c>
      <c r="I3">
        <v>2.16457820978255E-2</v>
      </c>
      <c r="J3">
        <v>0.20866896816263916</v>
      </c>
      <c r="K3">
        <v>-8.4397906102143344E-2</v>
      </c>
      <c r="L3">
        <v>2.5034213549223857E-2</v>
      </c>
      <c r="M3">
        <v>3.5946991531461032E-2</v>
      </c>
    </row>
    <row r="4" spans="1:13">
      <c r="A4" t="s">
        <v>61</v>
      </c>
      <c r="B4">
        <v>1.8763017769527678E-2</v>
      </c>
      <c r="C4">
        <v>-7.7416549999999997</v>
      </c>
      <c r="D4">
        <v>6.5851272015655438E-2</v>
      </c>
      <c r="E4">
        <v>2.248317695272628E-2</v>
      </c>
      <c r="F4">
        <v>4.0443143782305402E-2</v>
      </c>
      <c r="G4">
        <v>-1.099543259669395</v>
      </c>
      <c r="H4">
        <v>4.1102674526612253E-3</v>
      </c>
      <c r="I4">
        <v>-0.11447567009915359</v>
      </c>
      <c r="J4">
        <v>-2.9408653337564806E-2</v>
      </c>
      <c r="K4">
        <v>-7.13093675824992E-2</v>
      </c>
      <c r="L4">
        <v>2.7109241219383875E-2</v>
      </c>
      <c r="M4">
        <v>3.5016605589838788E-2</v>
      </c>
    </row>
    <row r="5" spans="1:13">
      <c r="A5" t="s">
        <v>62</v>
      </c>
      <c r="B5">
        <v>8.694183062446538E-2</v>
      </c>
      <c r="C5">
        <v>-7.9846700000000004</v>
      </c>
      <c r="D5">
        <v>9.3598448108632493E-2</v>
      </c>
      <c r="E5">
        <v>2.1248379354990687E-2</v>
      </c>
      <c r="F5">
        <v>4.2220663739746422E-2</v>
      </c>
      <c r="G5">
        <v>-1.280753482420806</v>
      </c>
      <c r="H5">
        <v>-0.17538843380942429</v>
      </c>
      <c r="I5">
        <v>-0.44246078833250629</v>
      </c>
      <c r="J5">
        <v>0.23662125340599449</v>
      </c>
      <c r="K5">
        <v>7.3189569330746546E-3</v>
      </c>
      <c r="L5">
        <v>2.4556060263733359E-2</v>
      </c>
      <c r="M5">
        <v>3.3753005892054329E-2</v>
      </c>
    </row>
    <row r="6" spans="1:13">
      <c r="A6" t="s">
        <v>63</v>
      </c>
      <c r="B6">
        <v>4.4147217729717733E-2</v>
      </c>
      <c r="C6">
        <v>-6.9066049999999999</v>
      </c>
      <c r="D6">
        <v>0.15216972034715548</v>
      </c>
      <c r="E6">
        <v>2.8905023681965014E-2</v>
      </c>
      <c r="F6">
        <v>4.7363635814045013E-2</v>
      </c>
      <c r="G6">
        <v>-0.30913885813411845</v>
      </c>
      <c r="H6">
        <v>-7.586699227686422E-2</v>
      </c>
      <c r="I6">
        <v>-0.22724194640611403</v>
      </c>
      <c r="J6">
        <v>9.3601269169751505E-2</v>
      </c>
      <c r="K6">
        <v>9.3307898857806701E-2</v>
      </c>
      <c r="L6">
        <v>2.1641959573298772E-2</v>
      </c>
      <c r="M6">
        <v>3.2624838177566187E-2</v>
      </c>
    </row>
    <row r="7" spans="1:13">
      <c r="A7" t="s">
        <v>64</v>
      </c>
      <c r="B7">
        <v>-0.11703210148259247</v>
      </c>
      <c r="C7">
        <v>-6.9394799999999996</v>
      </c>
      <c r="D7">
        <v>0.21738712776176761</v>
      </c>
      <c r="E7">
        <v>9.6695465077212495E-2</v>
      </c>
      <c r="F7">
        <v>0.12051958771940874</v>
      </c>
      <c r="G7">
        <v>-2.2089305578471441</v>
      </c>
      <c r="H7">
        <v>-9.3834723709366213E-2</v>
      </c>
      <c r="I7">
        <v>0.14346519779669509</v>
      </c>
      <c r="J7">
        <v>-0.4534977433913604</v>
      </c>
      <c r="K7">
        <v>-9.1349009763909084E-2</v>
      </c>
      <c r="L7">
        <v>2.1489098888271413E-2</v>
      </c>
      <c r="M7">
        <v>-2.4011985772266537E-5</v>
      </c>
    </row>
    <row r="8" spans="1:13">
      <c r="A8" t="s">
        <v>65</v>
      </c>
      <c r="B8">
        <v>4.3193963088795174E-2</v>
      </c>
      <c r="C8">
        <v>-7.0634489999999994</v>
      </c>
      <c r="D8">
        <v>0.23297974927676002</v>
      </c>
      <c r="E8">
        <v>9.5428065783853766E-2</v>
      </c>
      <c r="F8">
        <v>9.4594469516444235E-2</v>
      </c>
      <c r="G8">
        <v>-0.98793646572455052</v>
      </c>
      <c r="H8">
        <v>-0.19438483312487656</v>
      </c>
      <c r="I8">
        <v>-0.30891175826582001</v>
      </c>
      <c r="J8">
        <v>-0.38534139507447279</v>
      </c>
      <c r="K8">
        <v>-0.28915140126477279</v>
      </c>
      <c r="L8">
        <v>2.2459105996702214E-2</v>
      </c>
      <c r="M8">
        <v>2.3693448045977738E-2</v>
      </c>
    </row>
    <row r="9" spans="1:13">
      <c r="A9" t="s">
        <v>66</v>
      </c>
      <c r="B9">
        <v>-3.5861577991260656E-2</v>
      </c>
      <c r="C9">
        <v>-7.9423110000000001</v>
      </c>
      <c r="D9">
        <v>0.22133726647000995</v>
      </c>
      <c r="E9">
        <v>5.0715809967101011E-2</v>
      </c>
      <c r="F9">
        <v>5.4078674134014237E-2</v>
      </c>
      <c r="G9">
        <v>-8.9669023329364776</v>
      </c>
      <c r="H9">
        <v>-0.15381881174365294</v>
      </c>
      <c r="I9">
        <v>-0.1107344274760788</v>
      </c>
      <c r="J9">
        <v>0.22648752399232241</v>
      </c>
      <c r="K9">
        <v>-0.11606508670134179</v>
      </c>
      <c r="L9">
        <v>6.4395069834069472E-3</v>
      </c>
      <c r="M9">
        <v>-1.3860493827160494E-2</v>
      </c>
    </row>
    <row r="10" spans="1:13">
      <c r="A10" t="s">
        <v>67</v>
      </c>
      <c r="B10">
        <v>5.8625825917580109E-2</v>
      </c>
      <c r="C10">
        <v>-6.181781</v>
      </c>
      <c r="D10">
        <v>0.10487077534791256</v>
      </c>
      <c r="E10">
        <v>5.8702337904220636E-2</v>
      </c>
      <c r="F10">
        <v>4.7554989992558694E-2</v>
      </c>
      <c r="G10">
        <v>-1.3669553435143023</v>
      </c>
      <c r="H10">
        <v>0.1596036946014977</v>
      </c>
      <c r="I10">
        <v>0.59721380981223504</v>
      </c>
      <c r="J10">
        <v>0.35856807511737099</v>
      </c>
      <c r="K10">
        <v>2.3483789548488817E-3</v>
      </c>
      <c r="L10">
        <v>7.4835928065585776E-3</v>
      </c>
      <c r="M10">
        <v>0.10241583027969148</v>
      </c>
    </row>
    <row r="11" spans="1:13">
      <c r="A11" t="s">
        <v>68</v>
      </c>
      <c r="B11">
        <v>4.6776663379592798E-2</v>
      </c>
      <c r="C11">
        <v>-3.9344380000000001</v>
      </c>
      <c r="D11">
        <v>3.4034034034033933E-2</v>
      </c>
      <c r="E11">
        <v>5.6157614250321286E-2</v>
      </c>
      <c r="F11">
        <v>5.296631528368656E-2</v>
      </c>
      <c r="G11">
        <v>-1.1086906328417137</v>
      </c>
      <c r="H11">
        <v>0.19608692212566986</v>
      </c>
      <c r="I11">
        <v>0.29581297820607183</v>
      </c>
      <c r="J11">
        <v>0.10871130309575229</v>
      </c>
      <c r="K11">
        <v>0.28033032528300422</v>
      </c>
      <c r="L11">
        <v>4.3163856607257344E-3</v>
      </c>
      <c r="M11">
        <v>4.5806173204024622E-2</v>
      </c>
    </row>
    <row r="12" spans="1:13">
      <c r="A12" t="s">
        <v>69</v>
      </c>
      <c r="B12">
        <v>1.3012625846797314E-2</v>
      </c>
      <c r="C12">
        <v>-3.9882770000000001</v>
      </c>
      <c r="D12">
        <v>2.6579739217652998E-2</v>
      </c>
      <c r="E12">
        <v>6.0779970565803865E-2</v>
      </c>
      <c r="F12">
        <v>5.0518947609798248E-2</v>
      </c>
      <c r="G12">
        <v>-1.1309185232812451</v>
      </c>
      <c r="H12">
        <v>3.2141278201508694E-2</v>
      </c>
      <c r="I12">
        <v>-0.14826992597693234</v>
      </c>
      <c r="J12">
        <v>-5.3376623376623369E-2</v>
      </c>
      <c r="K12">
        <v>0.11854572244866139</v>
      </c>
      <c r="L12">
        <v>2.283785537848406E-3</v>
      </c>
      <c r="M12">
        <v>5.51396652897767E-2</v>
      </c>
    </row>
    <row r="13" spans="1:13">
      <c r="A13" t="s">
        <v>70</v>
      </c>
      <c r="B13">
        <v>-2.4927323658275706E-2</v>
      </c>
      <c r="C13">
        <v>-4.9709289999999999</v>
      </c>
      <c r="D13">
        <v>5.5698711595639327E-2</v>
      </c>
      <c r="E13">
        <v>7.2259232179352928E-2</v>
      </c>
      <c r="F13">
        <v>6.9345210311137384E-2</v>
      </c>
      <c r="G13">
        <v>-1.1461859809711248</v>
      </c>
      <c r="H13">
        <v>-1.1399816523663113E-2</v>
      </c>
      <c r="I13">
        <v>9.0345008791964491E-3</v>
      </c>
      <c r="J13">
        <v>0.18191795856770482</v>
      </c>
      <c r="K13">
        <v>0.22099738316906117</v>
      </c>
      <c r="L13">
        <v>2.7272807015833967E-3</v>
      </c>
      <c r="M13">
        <v>1.49342128960219E-2</v>
      </c>
    </row>
    <row r="14" spans="1:13">
      <c r="A14" t="s">
        <v>71</v>
      </c>
      <c r="B14">
        <v>-9.4841723690076929E-2</v>
      </c>
      <c r="C14">
        <v>-5.5364040000000001</v>
      </c>
      <c r="D14">
        <v>7.7362204724409356E-2</v>
      </c>
      <c r="E14">
        <v>7.28959747950646E-2</v>
      </c>
      <c r="F14">
        <v>7.5141906613513498E-2</v>
      </c>
      <c r="G14">
        <v>-1.3808955941217667</v>
      </c>
      <c r="H14">
        <v>-0.12208136028057141</v>
      </c>
      <c r="I14">
        <v>1.5824052559890989E-2</v>
      </c>
      <c r="J14">
        <v>-8.3575159605339552E-2</v>
      </c>
      <c r="K14">
        <v>0.20930922131493732</v>
      </c>
      <c r="L14">
        <v>1.0049374514158329E-2</v>
      </c>
      <c r="M14">
        <v>7.856214697428987E-2</v>
      </c>
    </row>
    <row r="15" spans="1:13">
      <c r="A15" t="s">
        <v>72</v>
      </c>
      <c r="B15">
        <v>0.13719418174342099</v>
      </c>
      <c r="C15">
        <v>-5.1524839999999994</v>
      </c>
      <c r="D15">
        <v>7.0837438423645427E-2</v>
      </c>
      <c r="E15">
        <v>7.2638784939366152E-2</v>
      </c>
      <c r="F15">
        <v>7.1526318791866439E-2</v>
      </c>
      <c r="G15">
        <v>-1.1050963941613974</v>
      </c>
      <c r="H15">
        <v>6.784232042653067E-2</v>
      </c>
      <c r="I15">
        <v>-0.1037583310328509</v>
      </c>
      <c r="J15">
        <v>3.1412286257124812E-2</v>
      </c>
      <c r="K15">
        <v>-0.20896970421007957</v>
      </c>
      <c r="L15">
        <v>6.5697341384393197E-3</v>
      </c>
      <c r="M15">
        <v>8.7086402459374726E-2</v>
      </c>
    </row>
    <row r="16" spans="1:13">
      <c r="A16" t="s">
        <v>73</v>
      </c>
      <c r="B16">
        <v>-1.7845372745317351E-2</v>
      </c>
      <c r="C16">
        <v>-6.1652889999999996</v>
      </c>
      <c r="D16">
        <v>6.8891069676153105E-2</v>
      </c>
      <c r="E16">
        <v>7.063261350012473E-2</v>
      </c>
      <c r="F16">
        <v>7.287236596260338E-2</v>
      </c>
      <c r="G16">
        <v>-1.0347594638619015</v>
      </c>
      <c r="H16">
        <v>1.6347028640052431E-2</v>
      </c>
      <c r="I16">
        <v>6.631171345595363E-2</v>
      </c>
      <c r="J16">
        <v>0.13213803266609345</v>
      </c>
      <c r="K16">
        <v>0.19024431535492062</v>
      </c>
      <c r="L16">
        <v>6.6372765416371389E-3</v>
      </c>
      <c r="M16">
        <v>5.4621676139987502E-2</v>
      </c>
    </row>
    <row r="17" spans="1:13">
      <c r="A17" t="s">
        <v>74</v>
      </c>
      <c r="B17">
        <v>0.13413993442371488</v>
      </c>
      <c r="C17">
        <v>-6.2069710000000002</v>
      </c>
      <c r="D17">
        <v>9.344422700587085E-2</v>
      </c>
      <c r="E17">
        <v>7.8989246445110073E-2</v>
      </c>
      <c r="F17">
        <v>7.436296717374824E-2</v>
      </c>
      <c r="G17">
        <v>-1.1131526690501266</v>
      </c>
      <c r="H17">
        <v>4.2283426787261505E-2</v>
      </c>
      <c r="I17">
        <v>-4.8549498617587644E-2</v>
      </c>
      <c r="J17">
        <v>0.23581733376721997</v>
      </c>
      <c r="K17">
        <v>0.15149662394301566</v>
      </c>
      <c r="L17">
        <v>4.0815914657093373E-3</v>
      </c>
      <c r="M17">
        <v>4.435096178486278E-2</v>
      </c>
    </row>
    <row r="18" spans="1:13">
      <c r="A18" t="s">
        <v>75</v>
      </c>
      <c r="B18">
        <v>5.8597976628435152E-3</v>
      </c>
      <c r="C18">
        <v>-4.4845420000000003</v>
      </c>
      <c r="D18">
        <v>0.10895813047711789</v>
      </c>
      <c r="E18">
        <v>0.10788889161520099</v>
      </c>
      <c r="F18">
        <v>7.2214330593466158E-2</v>
      </c>
      <c r="G18">
        <v>-0.82431134492728608</v>
      </c>
      <c r="H18">
        <v>-2.1429724725257619E-2</v>
      </c>
      <c r="I18">
        <v>-6.1999869884848034E-2</v>
      </c>
      <c r="J18">
        <v>-0.160010532783288</v>
      </c>
      <c r="K18">
        <v>8.3977643285187021E-3</v>
      </c>
      <c r="L18">
        <v>4.3422582982759958E-3</v>
      </c>
      <c r="M18">
        <v>-8.2834568385925303E-3</v>
      </c>
    </row>
    <row r="19" spans="1:13">
      <c r="A19" t="s">
        <v>76</v>
      </c>
      <c r="B19">
        <v>-6.3046891020146087E-2</v>
      </c>
      <c r="C19">
        <v>-5.5790249999999997</v>
      </c>
      <c r="D19">
        <v>0.17643622200584219</v>
      </c>
      <c r="E19">
        <v>0.12413141492245239</v>
      </c>
      <c r="F19">
        <v>7.1701722899981224E-2</v>
      </c>
      <c r="G19">
        <v>-1.1036586745841475</v>
      </c>
      <c r="H19">
        <v>-0.23481234180436938</v>
      </c>
      <c r="I19">
        <v>-1.1420909048874087E-2</v>
      </c>
      <c r="J19">
        <v>-2.6227795193312486E-2</v>
      </c>
      <c r="K19">
        <v>-3.4985695080720448E-2</v>
      </c>
      <c r="L19">
        <v>1.1516107352290066E-2</v>
      </c>
      <c r="M19">
        <v>5.1172869954624375E-2</v>
      </c>
    </row>
    <row r="20" spans="1:13">
      <c r="A20" t="s">
        <v>77</v>
      </c>
      <c r="B20">
        <v>-2.3535996440898099E-2</v>
      </c>
      <c r="C20">
        <v>-5.6948949999999998</v>
      </c>
      <c r="D20">
        <v>0.18854368932038823</v>
      </c>
      <c r="E20">
        <v>0.12246647298681923</v>
      </c>
      <c r="F20">
        <v>7.3337451463304726E-2</v>
      </c>
      <c r="G20">
        <v>-0.87957788760178701</v>
      </c>
      <c r="H20">
        <v>6.2803373003129076E-2</v>
      </c>
      <c r="I20">
        <v>-0.17785313376987841</v>
      </c>
      <c r="J20">
        <v>5.6765747397789529E-2</v>
      </c>
      <c r="K20">
        <v>-0.16538065174222719</v>
      </c>
      <c r="L20">
        <v>1.660428373528533E-3</v>
      </c>
      <c r="M20">
        <v>3.6741749488756405E-3</v>
      </c>
    </row>
    <row r="21" spans="1:13">
      <c r="A21" t="s">
        <v>78</v>
      </c>
      <c r="B21">
        <v>2.0719277489142415E-2</v>
      </c>
      <c r="C21">
        <v>-6.2730069999999998</v>
      </c>
      <c r="D21">
        <v>0.14912451361867696</v>
      </c>
      <c r="E21">
        <v>0.13305466069939209</v>
      </c>
      <c r="F21">
        <v>7.4924935599725018E-2</v>
      </c>
      <c r="G21">
        <v>-0.98813474726928352</v>
      </c>
      <c r="H21">
        <v>6.93833502406596E-2</v>
      </c>
      <c r="I21">
        <v>0.25452993884226982</v>
      </c>
      <c r="J21">
        <v>6.4886271324126735E-2</v>
      </c>
      <c r="K21">
        <v>2.3524275684816656E-3</v>
      </c>
      <c r="L21">
        <v>1.344184970002189E-2</v>
      </c>
      <c r="M21">
        <v>0.19504353771004329</v>
      </c>
    </row>
    <row r="22" spans="1:13">
      <c r="A22" t="s">
        <v>79</v>
      </c>
      <c r="B22">
        <v>-4.8603136777765274E-2</v>
      </c>
      <c r="C22">
        <v>-4.9862120000000001</v>
      </c>
      <c r="D22">
        <v>0.11002921129503429</v>
      </c>
      <c r="E22">
        <v>0.12823265550617213</v>
      </c>
      <c r="F22">
        <v>7.44589773887816E-2</v>
      </c>
      <c r="G22">
        <v>-0.8633974369954307</v>
      </c>
      <c r="H22">
        <v>-8.5803784796228272E-2</v>
      </c>
      <c r="I22">
        <v>-4.2310046935582546E-2</v>
      </c>
      <c r="J22">
        <v>-0.16029369695813867</v>
      </c>
      <c r="K22">
        <v>1.6155450363197491E-2</v>
      </c>
      <c r="L22">
        <v>6.2885813482816549E-3</v>
      </c>
      <c r="M22">
        <v>3.8243293396289804E-2</v>
      </c>
    </row>
    <row r="23" spans="1:13">
      <c r="A23" t="s">
        <v>80</v>
      </c>
      <c r="B23">
        <v>1.5240314946329696E-2</v>
      </c>
      <c r="C23">
        <v>-5.1217600000000001</v>
      </c>
      <c r="D23">
        <v>4.39453125E-2</v>
      </c>
      <c r="E23">
        <v>0.10232749921720541</v>
      </c>
      <c r="F23">
        <v>6.2560672416492658E-2</v>
      </c>
      <c r="G23">
        <v>-0.95540598529495968</v>
      </c>
      <c r="H23">
        <v>8.369246529372304E-2</v>
      </c>
      <c r="I23">
        <v>-7.0554253379738169E-2</v>
      </c>
      <c r="J23">
        <v>-2.0667726550079573E-2</v>
      </c>
      <c r="K23">
        <v>-0.10645617491469268</v>
      </c>
      <c r="L23">
        <v>1.1409033073082343E-2</v>
      </c>
      <c r="M23">
        <v>3.0917138065924828E-2</v>
      </c>
    </row>
    <row r="24" spans="1:13">
      <c r="A24" t="s">
        <v>81</v>
      </c>
      <c r="B24">
        <v>2.3825407059297025E-2</v>
      </c>
      <c r="C24">
        <v>-5.1486479999999997</v>
      </c>
      <c r="D24">
        <v>3.7816764132553526E-2</v>
      </c>
      <c r="E24">
        <v>9.6069725021614039E-2</v>
      </c>
      <c r="F24">
        <v>6.7869753587051385E-2</v>
      </c>
      <c r="G24">
        <v>-0.94570568694790713</v>
      </c>
      <c r="H24">
        <v>7.4022312224458528E-2</v>
      </c>
      <c r="I24">
        <v>5.3901215069923902E-2</v>
      </c>
      <c r="J24">
        <v>0.13044990723562153</v>
      </c>
      <c r="K24">
        <v>-2.2421268586961269E-2</v>
      </c>
      <c r="L24">
        <v>1.3772082006401266E-2</v>
      </c>
      <c r="M24">
        <v>8.6242478094692182E-2</v>
      </c>
    </row>
    <row r="25" spans="1:13">
      <c r="A25" t="s">
        <v>82</v>
      </c>
      <c r="B25">
        <v>-2.3671374490390189E-2</v>
      </c>
      <c r="C25">
        <v>-5.8428960000000005</v>
      </c>
      <c r="D25">
        <v>4.5107632093933425E-2</v>
      </c>
      <c r="E25">
        <v>8.7877237013658238E-2</v>
      </c>
      <c r="F25">
        <v>7.4527256476861314E-2</v>
      </c>
      <c r="G25">
        <v>-0.94542462665616034</v>
      </c>
      <c r="H25">
        <v>-4.5183293941796088E-3</v>
      </c>
      <c r="I25">
        <v>0.18686099630193603</v>
      </c>
      <c r="J25">
        <v>-4.1337573084418926E-2</v>
      </c>
      <c r="K25">
        <v>0.12777478188205246</v>
      </c>
      <c r="L25">
        <v>9.0116567843382678E-3</v>
      </c>
      <c r="M25">
        <v>3.7688094117342051E-2</v>
      </c>
    </row>
    <row r="26" spans="1:13">
      <c r="A26" t="s">
        <v>83</v>
      </c>
      <c r="B26">
        <v>2.6702259737451418E-2</v>
      </c>
      <c r="C26">
        <v>-5.1194429999999995</v>
      </c>
      <c r="D26">
        <v>4.8574237954769117E-2</v>
      </c>
      <c r="E26">
        <v>7.7721305262019813E-2</v>
      </c>
      <c r="F26">
        <v>6.3900671579071533E-2</v>
      </c>
      <c r="G26">
        <v>-0.95643568087163078</v>
      </c>
      <c r="H26">
        <v>-8.1668584843102715E-3</v>
      </c>
      <c r="I26">
        <v>-2.0181655262300473E-2</v>
      </c>
      <c r="J26">
        <v>0.12379627648191749</v>
      </c>
      <c r="K26">
        <v>-9.0725745992991588E-2</v>
      </c>
      <c r="L26">
        <v>5.0926875746021743E-3</v>
      </c>
      <c r="M26">
        <v>3.4100375778708267E-2</v>
      </c>
    </row>
    <row r="27" spans="1:13">
      <c r="A27" t="s">
        <v>84</v>
      </c>
      <c r="B27">
        <v>3.6898238427766766E-2</v>
      </c>
      <c r="C27">
        <v>-4.3803020000000004</v>
      </c>
      <c r="D27">
        <v>5.0098425196850371E-2</v>
      </c>
      <c r="E27">
        <v>6.7791870356349149E-2</v>
      </c>
      <c r="F27">
        <v>5.8602012077020982E-2</v>
      </c>
      <c r="G27">
        <v>-0.98925410104139666</v>
      </c>
      <c r="H27">
        <v>0.11164263291567243</v>
      </c>
      <c r="I27">
        <v>2.3902063891256001E-2</v>
      </c>
      <c r="J27">
        <v>-8.2357421689041282E-2</v>
      </c>
      <c r="K27">
        <v>-6.5059702020568599E-2</v>
      </c>
      <c r="L27">
        <v>8.0391922262425669E-3</v>
      </c>
      <c r="M27">
        <v>2.8198927430552148E-2</v>
      </c>
    </row>
    <row r="28" spans="1:13">
      <c r="A28" t="s">
        <v>85</v>
      </c>
      <c r="B28">
        <v>1.4484835749807332E-2</v>
      </c>
      <c r="C28">
        <v>-5.2276170000000004</v>
      </c>
      <c r="D28">
        <v>5.143422354104854E-2</v>
      </c>
      <c r="E28">
        <v>6.7613753317757208E-2</v>
      </c>
      <c r="F28">
        <v>5.5506750982691644E-2</v>
      </c>
      <c r="G28">
        <v>-0.95472728239771198</v>
      </c>
      <c r="H28">
        <v>7.4607261980885853E-2</v>
      </c>
      <c r="I28">
        <v>2.4359052432860361E-2</v>
      </c>
      <c r="J28">
        <v>1.1516912222452786E-2</v>
      </c>
      <c r="K28">
        <v>3.3350457510555209E-2</v>
      </c>
      <c r="L28">
        <v>1.2645260445736193E-3</v>
      </c>
      <c r="M28">
        <v>7.7149995985799524E-2</v>
      </c>
    </row>
    <row r="29" spans="1:13">
      <c r="A29" t="s">
        <v>86</v>
      </c>
      <c r="B29">
        <v>1.8192739474447565E-3</v>
      </c>
      <c r="C29">
        <v>-5.7205360000000001</v>
      </c>
      <c r="D29">
        <v>5.1984126984127021E-2</v>
      </c>
      <c r="E29">
        <v>6.7428539601467774E-2</v>
      </c>
      <c r="F29">
        <v>5.5527816946959296E-2</v>
      </c>
      <c r="G29">
        <v>-0.96279295962153755</v>
      </c>
      <c r="H29">
        <v>1.6918623351559959E-2</v>
      </c>
      <c r="I29">
        <v>0.17228464419475667</v>
      </c>
      <c r="J29">
        <v>2.3079290183608575E-2</v>
      </c>
      <c r="K29">
        <v>-1.0489082974852874E-2</v>
      </c>
      <c r="L29">
        <v>8.0236267817812984E-3</v>
      </c>
      <c r="M29">
        <v>2.8221243386267431E-2</v>
      </c>
    </row>
    <row r="30" spans="1:13">
      <c r="A30" t="s">
        <v>87</v>
      </c>
      <c r="B30">
        <v>4.8758972167758435E-3</v>
      </c>
      <c r="C30">
        <v>-4.6645349999999999</v>
      </c>
      <c r="D30">
        <v>3.8706467661691724E-2</v>
      </c>
      <c r="E30">
        <v>6.1865801191569592E-2</v>
      </c>
      <c r="F30">
        <v>5.2710109448548481E-2</v>
      </c>
      <c r="G30">
        <v>-0.94426631363088998</v>
      </c>
      <c r="H30">
        <v>2.1077935222672026E-2</v>
      </c>
      <c r="I30">
        <v>-2.2719204827831116E-2</v>
      </c>
      <c r="J30">
        <v>-1.5740926408662453E-2</v>
      </c>
      <c r="K30">
        <v>-4.0644822583467834E-2</v>
      </c>
      <c r="L30">
        <v>8.335278949694545E-3</v>
      </c>
      <c r="M30">
        <v>4.0534510821821988E-2</v>
      </c>
    </row>
    <row r="31" spans="1:13">
      <c r="A31" t="s">
        <v>88</v>
      </c>
      <c r="B31">
        <v>-8.2837822082313189E-2</v>
      </c>
      <c r="C31">
        <v>-5.1333950000000002</v>
      </c>
      <c r="D31">
        <v>4.4577114427860831E-2</v>
      </c>
      <c r="E31">
        <v>6.1829553923576475E-2</v>
      </c>
      <c r="F31">
        <v>5.9491013349319388E-2</v>
      </c>
      <c r="G31">
        <v>-0.95929562119488521</v>
      </c>
      <c r="H31">
        <v>-7.1556018139913558E-4</v>
      </c>
      <c r="I31">
        <v>3.575320429661142E-2</v>
      </c>
      <c r="J31">
        <v>-0.17958643170011201</v>
      </c>
      <c r="K31">
        <v>-2.1444930660301193E-2</v>
      </c>
      <c r="L31">
        <v>1.2757774238638966E-2</v>
      </c>
      <c r="M31">
        <v>2.9462444929686922E-2</v>
      </c>
    </row>
    <row r="32" spans="1:13">
      <c r="A32" t="s">
        <v>89</v>
      </c>
      <c r="B32">
        <v>-3.3455344891404705E-2</v>
      </c>
      <c r="C32">
        <v>-5.6062260000000004</v>
      </c>
      <c r="D32">
        <v>3.310069790628134E-2</v>
      </c>
      <c r="E32">
        <v>6.3250223935537919E-2</v>
      </c>
      <c r="F32">
        <v>4.5697585048450007E-2</v>
      </c>
      <c r="G32">
        <v>-0.95683313684271598</v>
      </c>
      <c r="H32">
        <v>-2.4644056132650121E-2</v>
      </c>
      <c r="I32">
        <v>-8.8794255177020651E-2</v>
      </c>
      <c r="J32">
        <v>-0.40104296001986595</v>
      </c>
      <c r="K32">
        <v>-9.8082513584895697E-2</v>
      </c>
      <c r="L32">
        <v>2.0326835666603323E-2</v>
      </c>
      <c r="M32">
        <v>6.8536792835676041E-2</v>
      </c>
    </row>
    <row r="33" spans="1:13">
      <c r="A33" t="s">
        <v>90</v>
      </c>
      <c r="B33">
        <v>-0.10677606155203025</v>
      </c>
      <c r="C33">
        <v>-6.6011790000000001</v>
      </c>
      <c r="D33">
        <v>2.0440881763527097E-2</v>
      </c>
      <c r="E33">
        <v>6.413303854915875E-2</v>
      </c>
      <c r="F33">
        <v>5.4783340247896994E-2</v>
      </c>
      <c r="G33">
        <v>-0.97418709187644403</v>
      </c>
      <c r="H33">
        <v>0.17510321221193553</v>
      </c>
      <c r="I33">
        <v>1.0080090904092518E-2</v>
      </c>
      <c r="J33">
        <v>0.2361111111111111</v>
      </c>
      <c r="K33">
        <v>-0.10904519523312495</v>
      </c>
      <c r="L33">
        <v>1.4495466303906211E-2</v>
      </c>
      <c r="M33">
        <v>2.3478650050509576E-2</v>
      </c>
    </row>
    <row r="34" spans="1:13">
      <c r="A34" t="s">
        <v>91</v>
      </c>
      <c r="B34">
        <v>5.0764367069421015E-2</v>
      </c>
      <c r="C34">
        <v>-5.5041590000000005</v>
      </c>
      <c r="D34">
        <v>1.0310310310310378E-2</v>
      </c>
      <c r="E34">
        <v>6.4510153287442584E-2</v>
      </c>
      <c r="F34">
        <v>5.2722015359552898E-2</v>
      </c>
      <c r="G34">
        <v>-1.0004077557987239</v>
      </c>
      <c r="H34">
        <v>-7.3857704644910704E-2</v>
      </c>
      <c r="I34">
        <v>7.6061909168435679E-2</v>
      </c>
      <c r="J34">
        <v>-0.20979372798926724</v>
      </c>
      <c r="K34">
        <v>-7.6494617522755104E-2</v>
      </c>
      <c r="L34">
        <v>1.3369311109999511E-2</v>
      </c>
      <c r="M34">
        <v>3.6204607704812299E-2</v>
      </c>
    </row>
    <row r="35" spans="1:13">
      <c r="A35" t="s">
        <v>92</v>
      </c>
      <c r="B35">
        <v>3.523442909426612E-2</v>
      </c>
      <c r="C35">
        <v>-5.9690759999999994</v>
      </c>
      <c r="D35">
        <v>4.9751243781095411E-3</v>
      </c>
      <c r="E35">
        <v>6.5069504703227921E-2</v>
      </c>
      <c r="F35">
        <v>5.4324499106420898E-2</v>
      </c>
      <c r="G35">
        <v>-0.98003227893533895</v>
      </c>
      <c r="H35">
        <v>-9.4509826825920656E-2</v>
      </c>
      <c r="I35">
        <v>-5.1277295337661191E-2</v>
      </c>
      <c r="J35">
        <v>-1.1247877758913286E-2</v>
      </c>
      <c r="K35">
        <v>-8.0579887080117915E-2</v>
      </c>
      <c r="L35">
        <v>1.1287918529136362E-2</v>
      </c>
      <c r="M35">
        <v>3.6964854095348929E-2</v>
      </c>
    </row>
    <row r="36" spans="1:13">
      <c r="A36" t="s">
        <v>93</v>
      </c>
      <c r="B36">
        <v>-2.8059447171561516E-2</v>
      </c>
      <c r="C36">
        <v>-6.4705200000000005</v>
      </c>
      <c r="D36">
        <v>-1.9960079840319889E-3</v>
      </c>
      <c r="E36">
        <v>6.5296334374927989E-2</v>
      </c>
      <c r="F36">
        <v>5.4931185495070478E-2</v>
      </c>
      <c r="G36">
        <v>-0.97332758027781707</v>
      </c>
      <c r="H36">
        <v>-1.7925158110988892E-2</v>
      </c>
      <c r="I36">
        <v>2.913052751315226E-2</v>
      </c>
      <c r="J36">
        <v>-0.27838591972526305</v>
      </c>
      <c r="K36">
        <v>-3.9659263277774567E-2</v>
      </c>
      <c r="L36">
        <v>1.5743899265130281E-2</v>
      </c>
      <c r="M36">
        <v>5.6856238376240327E-2</v>
      </c>
    </row>
    <row r="37" spans="1:13">
      <c r="A37" t="s">
        <v>94</v>
      </c>
      <c r="B37">
        <v>3.86551592779346E-2</v>
      </c>
      <c r="C37">
        <v>-6.519012</v>
      </c>
      <c r="D37">
        <v>2.9910269192423566E-3</v>
      </c>
      <c r="E37">
        <v>6.5950572574813071E-2</v>
      </c>
      <c r="F37">
        <v>5.8001546477524313E-2</v>
      </c>
      <c r="G37">
        <v>-0.97329241466398753</v>
      </c>
      <c r="H37">
        <v>-1.3188444348114607E-2</v>
      </c>
      <c r="I37">
        <v>-3.0758337219142267E-2</v>
      </c>
      <c r="J37">
        <v>0.36585365853658552</v>
      </c>
      <c r="K37">
        <v>-0.13062111820242489</v>
      </c>
      <c r="L37">
        <v>1.2236961649096767E-2</v>
      </c>
      <c r="M37">
        <v>4.1256666338295396E-2</v>
      </c>
    </row>
    <row r="38" spans="1:13">
      <c r="A38" t="s">
        <v>95</v>
      </c>
      <c r="B38">
        <v>-2.3334779350869611E-2</v>
      </c>
      <c r="C38">
        <v>-4.9857970000000007</v>
      </c>
      <c r="D38">
        <v>1.6899999999999915E-2</v>
      </c>
      <c r="E38">
        <v>6.6985465183518222E-2</v>
      </c>
      <c r="F38">
        <v>5.7808410433541013E-2</v>
      </c>
      <c r="G38">
        <v>-0.9612730024569186</v>
      </c>
      <c r="H38">
        <v>-4.6653333022732661E-2</v>
      </c>
      <c r="I38">
        <v>0.12658137628737387</v>
      </c>
      <c r="J38">
        <v>-9.4076655052264813E-2</v>
      </c>
      <c r="K38">
        <v>0.16197532485963492</v>
      </c>
      <c r="L38">
        <v>1.0510702288524907E-2</v>
      </c>
      <c r="M38">
        <v>5.1761036050337286E-2</v>
      </c>
    </row>
    <row r="39" spans="1:13">
      <c r="A39" t="s">
        <v>96</v>
      </c>
      <c r="B39">
        <v>1.2065268742958869E-2</v>
      </c>
      <c r="C39">
        <v>-5.5047420000000002</v>
      </c>
      <c r="D39">
        <v>2.4000000000000021E-2</v>
      </c>
      <c r="E39">
        <v>6.7755811496225116E-2</v>
      </c>
      <c r="F39">
        <v>5.9051077117905804E-2</v>
      </c>
      <c r="G39">
        <v>-0.98025611394774115</v>
      </c>
      <c r="H39">
        <v>4.7997374979928377E-2</v>
      </c>
      <c r="I39">
        <v>8.4569639072533495E-2</v>
      </c>
      <c r="J39">
        <v>0.12644230769230763</v>
      </c>
      <c r="K39">
        <v>1.3828619994569538E-2</v>
      </c>
      <c r="L39">
        <v>1.1087893392110021E-2</v>
      </c>
      <c r="M39">
        <v>3.6026214452594914E-2</v>
      </c>
    </row>
    <row r="40" spans="1:13">
      <c r="A40" t="s">
        <v>97</v>
      </c>
      <c r="B40">
        <v>-4.4924812780031999E-2</v>
      </c>
      <c r="C40">
        <v>-6.1345909999999995</v>
      </c>
      <c r="D40">
        <v>2.9282868525896566E-2</v>
      </c>
      <c r="E40">
        <v>6.8184534273875164E-2</v>
      </c>
      <c r="F40">
        <v>5.5256455935160487E-2</v>
      </c>
      <c r="G40">
        <v>-0.95942924083999048</v>
      </c>
      <c r="H40">
        <v>9.6021637177574157E-2</v>
      </c>
      <c r="I40">
        <v>-3.0420136205211983E-2</v>
      </c>
      <c r="J40">
        <v>0.12697396500213406</v>
      </c>
      <c r="K40">
        <v>6.869779838490458E-3</v>
      </c>
      <c r="L40">
        <v>1.3471885435601056E-2</v>
      </c>
      <c r="M40">
        <v>4.3325422521260579E-2</v>
      </c>
    </row>
    <row r="41" spans="1:13">
      <c r="A41" t="s">
        <v>98</v>
      </c>
      <c r="B41">
        <v>1.2235724639800213E-2</v>
      </c>
      <c r="C41">
        <v>-5.9406609999999995</v>
      </c>
      <c r="D41">
        <v>3.6003956478734223E-2</v>
      </c>
      <c r="E41">
        <v>6.833835695569368E-2</v>
      </c>
      <c r="F41">
        <v>4.9454394576152749E-2</v>
      </c>
      <c r="G41">
        <v>-0.98637911522300992</v>
      </c>
      <c r="H41">
        <v>6.3944300596866108E-2</v>
      </c>
      <c r="I41">
        <v>8.6392828673274386E-2</v>
      </c>
      <c r="J41">
        <v>-6.5896610490437491E-2</v>
      </c>
      <c r="K41">
        <v>0.20013863357918885</v>
      </c>
      <c r="L41">
        <v>1.5918779795830861E-2</v>
      </c>
      <c r="M41">
        <v>3.4874114503057267E-2</v>
      </c>
    </row>
    <row r="42" spans="1:13">
      <c r="A42" t="s">
        <v>99</v>
      </c>
      <c r="B42">
        <v>7.154058850233172E-2</v>
      </c>
      <c r="C42">
        <v>-4.3897130000000004</v>
      </c>
      <c r="D42">
        <v>3.1034482758620863E-2</v>
      </c>
      <c r="E42">
        <v>6.8502884691434618E-2</v>
      </c>
      <c r="F42">
        <v>4.3645880873237619E-2</v>
      </c>
      <c r="G42">
        <v>-1.0024596994815889</v>
      </c>
      <c r="H42">
        <v>-1.6866946782711945E-2</v>
      </c>
      <c r="I42">
        <v>7.4981656075646316E-2</v>
      </c>
      <c r="J42">
        <v>1.7028177579566258E-2</v>
      </c>
      <c r="K42">
        <v>-3.6911952634055098E-2</v>
      </c>
      <c r="L42">
        <v>9.7408693997767474E-3</v>
      </c>
      <c r="M42">
        <v>3.2891090647568649E-2</v>
      </c>
    </row>
    <row r="43" spans="1:13">
      <c r="A43" t="s">
        <v>100</v>
      </c>
      <c r="B43">
        <v>3.3826956036126218E-2</v>
      </c>
      <c r="C43">
        <v>-5.5224500000000001</v>
      </c>
      <c r="D43">
        <v>1.2240868706811625E-2</v>
      </c>
      <c r="E43">
        <v>6.8525576755263939E-2</v>
      </c>
      <c r="F43">
        <v>4.4145488850678927E-2</v>
      </c>
      <c r="G43">
        <v>-0.98489555897107706</v>
      </c>
      <c r="H43">
        <v>4.4443734238265073E-2</v>
      </c>
      <c r="I43">
        <v>3.5996239391090361E-2</v>
      </c>
      <c r="J43">
        <v>8.3914690053817034E-2</v>
      </c>
      <c r="K43">
        <v>2.5665177230881123E-3</v>
      </c>
      <c r="L43">
        <v>9.9268925149936064E-3</v>
      </c>
      <c r="M43">
        <v>3.4252584005789267E-2</v>
      </c>
    </row>
    <row r="44" spans="1:13">
      <c r="A44" t="s">
        <v>101</v>
      </c>
      <c r="B44">
        <v>1.4815891039682921E-2</v>
      </c>
      <c r="C44">
        <v>-6.7118700000000002</v>
      </c>
      <c r="D44">
        <v>1.7716535433070835E-2</v>
      </c>
      <c r="E44">
        <v>6.6013924727155837E-2</v>
      </c>
      <c r="F44">
        <v>4.1969838253438363E-2</v>
      </c>
      <c r="G44">
        <v>-0.95385566641839548</v>
      </c>
      <c r="H44">
        <v>-2.5283391518422151E-2</v>
      </c>
      <c r="I44">
        <v>0.22353994182143663</v>
      </c>
      <c r="J44">
        <v>0.19032732622287607</v>
      </c>
      <c r="K44">
        <v>6.0073436362690018E-2</v>
      </c>
      <c r="L44">
        <v>1.0309260696166668E-2</v>
      </c>
      <c r="M44">
        <v>3.9959998745835265E-2</v>
      </c>
    </row>
    <row r="45" spans="1:13">
      <c r="A45" t="s">
        <v>102</v>
      </c>
      <c r="B45">
        <v>3.093922651933699E-2</v>
      </c>
      <c r="C45">
        <v>-6.8850280000000001</v>
      </c>
      <c r="D45">
        <v>1.2833168805528317E-2</v>
      </c>
      <c r="E45">
        <v>6.6005167805835097E-2</v>
      </c>
      <c r="F45">
        <v>4.0217060960303641E-2</v>
      </c>
      <c r="G45">
        <v>-0.96007823974815198</v>
      </c>
      <c r="H45">
        <v>-4.065685681343395E-2</v>
      </c>
      <c r="I45">
        <v>0.1932658701129806</v>
      </c>
      <c r="J45">
        <v>5.9323343117565104E-2</v>
      </c>
      <c r="K45">
        <v>9.9653948043104026E-2</v>
      </c>
      <c r="L45">
        <v>7.1632385338983922E-3</v>
      </c>
      <c r="M45">
        <v>4.0103518465805753E-2</v>
      </c>
    </row>
    <row r="46" spans="1:13">
      <c r="A46" t="s">
        <v>103</v>
      </c>
      <c r="B46">
        <v>-4.5001833830069803E-2</v>
      </c>
      <c r="C46">
        <v>-7.4507950000000003</v>
      </c>
      <c r="D46">
        <v>1.2426035502958621E-2</v>
      </c>
      <c r="E46">
        <v>6.599953186867169E-2</v>
      </c>
      <c r="F46">
        <v>3.0044496068242221E-2</v>
      </c>
      <c r="G46">
        <v>-0.94468327209791048</v>
      </c>
      <c r="H46">
        <v>1.0144280827011723E-2</v>
      </c>
      <c r="I46">
        <v>-0.18193893363758668</v>
      </c>
      <c r="J46">
        <v>2.7708910602305958E-3</v>
      </c>
      <c r="K46">
        <v>-1.991070925313632E-2</v>
      </c>
      <c r="L46">
        <v>1.8366746972541734E-2</v>
      </c>
      <c r="M46">
        <v>4.2070165135995381E-2</v>
      </c>
    </row>
    <row r="47" spans="1:13">
      <c r="A47" t="s">
        <v>104</v>
      </c>
      <c r="B47">
        <v>9.5527507969947519E-3</v>
      </c>
      <c r="C47">
        <v>-6.2487830000000004</v>
      </c>
      <c r="D47">
        <v>2.6176470588235246E-2</v>
      </c>
      <c r="E47">
        <v>6.5966968349427946E-2</v>
      </c>
      <c r="F47">
        <v>3.4842596118762392E-2</v>
      </c>
      <c r="G47">
        <v>-0.96879006396086964</v>
      </c>
      <c r="H47">
        <v>1.0601955471786751E-3</v>
      </c>
      <c r="I47">
        <v>5.8650263327712927E-2</v>
      </c>
      <c r="J47">
        <v>-5.0174520069808062E-2</v>
      </c>
      <c r="K47">
        <v>-5.213238638612764E-2</v>
      </c>
      <c r="L47">
        <v>5.8963528825120961E-3</v>
      </c>
      <c r="M47">
        <v>6.0648125103186165E-3</v>
      </c>
    </row>
    <row r="48" spans="1:13">
      <c r="A48" t="s">
        <v>105</v>
      </c>
      <c r="B48">
        <v>-1.7694833374575808E-2</v>
      </c>
      <c r="C48">
        <v>-6.8043570000000004</v>
      </c>
      <c r="D48">
        <v>1.8413320274241141E-2</v>
      </c>
      <c r="E48">
        <v>6.5905843722197543E-2</v>
      </c>
      <c r="F48">
        <v>3.6855835943645276E-2</v>
      </c>
      <c r="G48">
        <v>-0.9254172658291564</v>
      </c>
      <c r="H48">
        <v>-0.1170216521534478</v>
      </c>
      <c r="I48">
        <v>-0.12249171688967982</v>
      </c>
      <c r="J48">
        <v>-0.17638952687184203</v>
      </c>
      <c r="K48">
        <v>6.067296562364404E-3</v>
      </c>
      <c r="L48">
        <v>1.2574170563372025E-2</v>
      </c>
      <c r="M48">
        <v>2.1061103595649378E-2</v>
      </c>
    </row>
    <row r="49" spans="1:13">
      <c r="A49" t="s">
        <v>106</v>
      </c>
      <c r="B49">
        <v>-2.1423791010881064E-2</v>
      </c>
      <c r="C49">
        <v>-6.6193719999999994</v>
      </c>
      <c r="D49">
        <v>1.4581280788177553E-2</v>
      </c>
      <c r="E49">
        <v>6.5860851208985771E-2</v>
      </c>
      <c r="F49">
        <v>3.7231056735225643E-2</v>
      </c>
      <c r="G49">
        <v>-0.96173250437177515</v>
      </c>
      <c r="H49">
        <v>0.11670809150335507</v>
      </c>
      <c r="I49">
        <v>9.8841508503820591E-2</v>
      </c>
      <c r="J49">
        <v>0.18813905930470343</v>
      </c>
      <c r="K49">
        <v>-2.1616558283645313E-2</v>
      </c>
      <c r="L49">
        <v>1.6000164641145068E-2</v>
      </c>
      <c r="M49">
        <v>3.9091241070765899E-2</v>
      </c>
    </row>
    <row r="50" spans="1:13">
      <c r="A50" t="s">
        <v>107</v>
      </c>
      <c r="B50">
        <v>1.7697142944964505E-2</v>
      </c>
      <c r="C50">
        <v>-6.1677399999999993</v>
      </c>
      <c r="D50">
        <v>1.2820512820512775E-2</v>
      </c>
      <c r="E50">
        <v>6.5788456447815502E-2</v>
      </c>
      <c r="F50">
        <v>3.6830328352158048E-2</v>
      </c>
      <c r="G50">
        <v>-0.94582075920439657</v>
      </c>
      <c r="H50">
        <v>3.6393363387643922E-2</v>
      </c>
      <c r="I50">
        <v>-3.1424609486520594E-2</v>
      </c>
      <c r="J50">
        <v>-8.3398529181661685E-2</v>
      </c>
      <c r="K50">
        <v>0.11959663752532633</v>
      </c>
      <c r="L50">
        <v>1.5622284135298937E-2</v>
      </c>
      <c r="M50">
        <v>4.0970728803078491E-2</v>
      </c>
    </row>
    <row r="51" spans="1:13">
      <c r="A51" t="s">
        <v>108</v>
      </c>
      <c r="B51">
        <v>-4.5455575103634176E-2</v>
      </c>
      <c r="C51">
        <v>-6.3935870000000001</v>
      </c>
      <c r="D51">
        <v>8.4896347482725787E-3</v>
      </c>
      <c r="E51">
        <v>6.5879597359099096E-2</v>
      </c>
      <c r="F51">
        <v>3.8247436598589424E-2</v>
      </c>
      <c r="G51">
        <v>-0.96476517379518711</v>
      </c>
      <c r="H51">
        <v>2.7567226781894688E-2</v>
      </c>
      <c r="I51">
        <v>4.9076783796871262E-2</v>
      </c>
      <c r="J51">
        <v>-7.5110959371799221E-2</v>
      </c>
      <c r="K51">
        <v>5.6771097362431959E-2</v>
      </c>
      <c r="L51">
        <v>1.5667577243216463E-2</v>
      </c>
      <c r="M51">
        <v>2.2019090083154242E-2</v>
      </c>
    </row>
    <row r="52" spans="1:13">
      <c r="A52" t="s">
        <v>109</v>
      </c>
      <c r="B52">
        <v>2.7342050515357874E-2</v>
      </c>
      <c r="C52">
        <v>-7.1456789999999994</v>
      </c>
      <c r="D52">
        <v>1.1706349206349165E-2</v>
      </c>
      <c r="E52">
        <v>6.4221848998301523E-2</v>
      </c>
      <c r="F52">
        <v>3.8825112408568119E-2</v>
      </c>
      <c r="G52">
        <v>-0.90296952027250321</v>
      </c>
      <c r="H52">
        <v>4.9223269691409118E-2</v>
      </c>
      <c r="I52">
        <v>-3.5692783174118906E-2</v>
      </c>
      <c r="J52">
        <v>-4.8357327427094823E-2</v>
      </c>
      <c r="K52">
        <v>-0.10324770179140864</v>
      </c>
      <c r="L52">
        <v>8.7829475624819058E-3</v>
      </c>
      <c r="M52">
        <v>4.859211393397387E-2</v>
      </c>
    </row>
    <row r="53" spans="1:13">
      <c r="A53" t="s">
        <v>110</v>
      </c>
      <c r="B53">
        <v>2.7488286678959838E-3</v>
      </c>
      <c r="C53">
        <v>-6.7875050000000003</v>
      </c>
      <c r="D53">
        <v>3.8795656465942852E-2</v>
      </c>
      <c r="E53">
        <v>6.4288569520599248E-2</v>
      </c>
      <c r="F53">
        <v>3.1029340404545636E-2</v>
      </c>
      <c r="G53">
        <v>-0.93198280455253124</v>
      </c>
      <c r="H53">
        <v>-0.25586425109808686</v>
      </c>
      <c r="I53">
        <v>-0.31057555229502914</v>
      </c>
      <c r="J53">
        <v>-0.63460046547711402</v>
      </c>
      <c r="K53">
        <v>3.6215509442818219E-3</v>
      </c>
      <c r="L53">
        <v>3.3006385359752484E-2</v>
      </c>
      <c r="M53">
        <v>1.7198007324760196E-2</v>
      </c>
    </row>
    <row r="54" spans="1:13">
      <c r="A54" t="s">
        <v>111</v>
      </c>
      <c r="B54">
        <v>5.4902653372301076E-4</v>
      </c>
      <c r="C54">
        <v>-7.8249580000000005</v>
      </c>
      <c r="D54">
        <v>4.170804369414105E-2</v>
      </c>
      <c r="E54">
        <v>5.4275518522137522E-2</v>
      </c>
      <c r="F54">
        <v>3.2356161737753242E-2</v>
      </c>
      <c r="G54">
        <v>-0.92263067680561084</v>
      </c>
      <c r="H54">
        <v>0.16045426818328612</v>
      </c>
      <c r="I54">
        <v>0.2453926614643866</v>
      </c>
      <c r="J54">
        <v>1.1374734607218686</v>
      </c>
      <c r="K54">
        <v>-0.12757489668839034</v>
      </c>
      <c r="L54">
        <v>3.4142040232675641E-2</v>
      </c>
      <c r="M54">
        <v>3.373609511423474E-2</v>
      </c>
    </row>
    <row r="55" spans="1:13">
      <c r="A55" t="s">
        <v>112</v>
      </c>
      <c r="B55">
        <v>4.232859050513417E-2</v>
      </c>
      <c r="C55">
        <v>-11.520375000000001</v>
      </c>
      <c r="D55">
        <v>2.8614157527417916E-2</v>
      </c>
      <c r="E55">
        <v>4.8151442002286826E-2</v>
      </c>
      <c r="F55">
        <v>2.560311267380988E-2</v>
      </c>
      <c r="G55">
        <v>-0.92496602469983813</v>
      </c>
      <c r="H55">
        <v>-1.2510551719659759E-2</v>
      </c>
      <c r="I55">
        <v>9.7077965362194152E-2</v>
      </c>
      <c r="J55">
        <v>-0.11124906878569664</v>
      </c>
      <c r="K55">
        <v>0.20611823017512296</v>
      </c>
      <c r="L55">
        <v>1.6466556413791997E-2</v>
      </c>
      <c r="M55">
        <v>3.3046233265275123E-2</v>
      </c>
    </row>
    <row r="56" spans="1:13">
      <c r="A56" t="s">
        <v>113</v>
      </c>
      <c r="B56">
        <v>3.7252195041139816E-2</v>
      </c>
      <c r="C56">
        <v>8.9866120000000009</v>
      </c>
      <c r="D56">
        <v>3.28986960882649E-2</v>
      </c>
      <c r="E56">
        <v>4.4929308967933235E-2</v>
      </c>
      <c r="F56">
        <v>2.5706328126112288E-2</v>
      </c>
      <c r="G56">
        <v>-0.86902394890623857</v>
      </c>
      <c r="H56">
        <v>0.11242136641606199</v>
      </c>
      <c r="I56">
        <v>0.21946288706487979</v>
      </c>
      <c r="J56">
        <v>0.45850796311818953</v>
      </c>
      <c r="K56">
        <v>7.8731212925064673E-2</v>
      </c>
      <c r="L56">
        <v>2.2567223641924181E-2</v>
      </c>
      <c r="M56">
        <v>5.4393995391719109E-2</v>
      </c>
    </row>
    <row r="57" spans="1:13">
      <c r="A57" t="s">
        <v>114</v>
      </c>
      <c r="B57">
        <v>-3.95451351178688E-2</v>
      </c>
      <c r="C57">
        <v>-3.5270710000000003</v>
      </c>
      <c r="D57">
        <v>4.9147442326982205E-3</v>
      </c>
      <c r="E57">
        <v>4.5464589097363062E-2</v>
      </c>
      <c r="F57">
        <v>2.5010048898791881E-2</v>
      </c>
      <c r="G57">
        <v>-0.95070887022145267</v>
      </c>
      <c r="H57">
        <v>0.10318242208611066</v>
      </c>
      <c r="I57">
        <v>7.932999356808336E-2</v>
      </c>
      <c r="J57">
        <v>0.21800766283524894</v>
      </c>
      <c r="K57">
        <v>0.25531509061202096</v>
      </c>
      <c r="L57">
        <v>1.9475842708439644E-2</v>
      </c>
      <c r="M57">
        <v>1.974665842485504E-2</v>
      </c>
    </row>
    <row r="58" spans="1:13">
      <c r="A58" t="s">
        <v>115</v>
      </c>
      <c r="B58">
        <v>8.1999320059715688E-3</v>
      </c>
      <c r="C58">
        <v>-4.302257</v>
      </c>
      <c r="D58">
        <v>-1.3820335636720582E-3</v>
      </c>
      <c r="E58">
        <v>4.5672203403352762E-2</v>
      </c>
      <c r="F58">
        <v>2.3352947473780805E-2</v>
      </c>
      <c r="G58">
        <v>-0.94580206315355142</v>
      </c>
      <c r="H58">
        <v>3.7020215808798239E-2</v>
      </c>
      <c r="I58">
        <v>0.18222487074464505</v>
      </c>
      <c r="J58">
        <v>0.16310160427807494</v>
      </c>
      <c r="K58">
        <v>9.8026853448798981E-2</v>
      </c>
      <c r="L58">
        <v>1.5919591120003254E-2</v>
      </c>
      <c r="M58">
        <v>2.4126237373226177E-2</v>
      </c>
    </row>
    <row r="59" spans="1:13">
      <c r="A59" t="s">
        <v>116</v>
      </c>
      <c r="B59">
        <v>-3.4317947740542656E-2</v>
      </c>
      <c r="C59">
        <v>-4.4392050000000003</v>
      </c>
      <c r="D59">
        <v>4.9067713444554961E-3</v>
      </c>
      <c r="E59">
        <v>4.565053631189242E-2</v>
      </c>
      <c r="F59">
        <v>1.8731682483617673E-2</v>
      </c>
      <c r="G59">
        <v>-1.0017559005900871</v>
      </c>
      <c r="H59">
        <v>-3.9908471323475761E-3</v>
      </c>
      <c r="I59">
        <v>-4.7204572077668532E-2</v>
      </c>
      <c r="J59">
        <v>0.13008789722785652</v>
      </c>
      <c r="K59">
        <v>0.14731892529258372</v>
      </c>
      <c r="L59">
        <v>1.7952896551835545E-2</v>
      </c>
      <c r="M59">
        <v>1.8294784436351803E-2</v>
      </c>
    </row>
    <row r="60" spans="1:13">
      <c r="A60" t="s">
        <v>117</v>
      </c>
      <c r="B60">
        <v>-1.5155540710826336E-2</v>
      </c>
      <c r="C60">
        <v>8.041777999999999</v>
      </c>
      <c r="D60">
        <v>-1.2959381044487461E-2</v>
      </c>
      <c r="E60">
        <v>4.5707662550868555E-2</v>
      </c>
      <c r="F60">
        <v>1.9890521961789309E-2</v>
      </c>
      <c r="G60">
        <v>-0.97914869369843327</v>
      </c>
      <c r="H60">
        <v>6.1839192901326043E-2</v>
      </c>
      <c r="I60">
        <v>0.11640314143927993</v>
      </c>
      <c r="J60">
        <v>5.4804355630010924E-2</v>
      </c>
      <c r="K60">
        <v>-0.17715058930839661</v>
      </c>
      <c r="L60">
        <v>1.5313938005990785E-2</v>
      </c>
      <c r="M60">
        <v>4.0609002654690668E-2</v>
      </c>
    </row>
    <row r="61" spans="1:13">
      <c r="A61" t="s">
        <v>118</v>
      </c>
      <c r="B61">
        <v>-2.6098853454090017E-2</v>
      </c>
      <c r="C61">
        <v>-4.6381809999999994</v>
      </c>
      <c r="D61">
        <v>-3.0380952380952397E-2</v>
      </c>
      <c r="E61">
        <v>4.5923867628359538E-2</v>
      </c>
      <c r="F61">
        <v>1.7798356153416739E-2</v>
      </c>
      <c r="G61">
        <v>-0.75473214973895852</v>
      </c>
      <c r="H61">
        <v>-9.2101497995770498E-2</v>
      </c>
      <c r="I61">
        <v>-4.0913580906104877E-3</v>
      </c>
      <c r="J61">
        <v>0.18763471355643779</v>
      </c>
      <c r="K61">
        <v>6.3161677097759092E-2</v>
      </c>
      <c r="L61">
        <v>1.7646097855139341E-2</v>
      </c>
      <c r="M61">
        <v>3.4469531148744854E-2</v>
      </c>
    </row>
    <row r="62" spans="1:13">
      <c r="A62" t="s">
        <v>119</v>
      </c>
      <c r="B62">
        <v>-3.5393327344748496E-2</v>
      </c>
      <c r="C62">
        <v>-4.4550200000000002</v>
      </c>
      <c r="D62">
        <v>-4.6461824953445086E-2</v>
      </c>
      <c r="E62">
        <v>4.5531130261850183E-2</v>
      </c>
      <c r="F62">
        <v>1.6211976253872162E-2</v>
      </c>
      <c r="G62">
        <v>-9.4694069965959162</v>
      </c>
      <c r="H62">
        <v>-0.11471049475723374</v>
      </c>
      <c r="I62">
        <v>-0.19739972522869695</v>
      </c>
      <c r="J62">
        <v>-5.7980704938389464E-2</v>
      </c>
      <c r="K62">
        <v>0.10795160512786886</v>
      </c>
      <c r="L62">
        <v>1.1718559059566404E-2</v>
      </c>
      <c r="M62">
        <v>3.1936529996514007E-3</v>
      </c>
    </row>
    <row r="63" spans="1:13">
      <c r="A63" t="s">
        <v>120</v>
      </c>
      <c r="B63">
        <v>-4.1040535939185892E-2</v>
      </c>
      <c r="C63">
        <v>-6.9418509999999998</v>
      </c>
      <c r="D63">
        <v>-4.9034038638454347E-2</v>
      </c>
      <c r="E63">
        <v>4.3732559089763701E-2</v>
      </c>
      <c r="F63">
        <v>1.3810185557495247E-2</v>
      </c>
      <c r="G63">
        <v>-1.1327341246285996</v>
      </c>
      <c r="H63">
        <v>-3.9555872017968979E-2</v>
      </c>
      <c r="I63">
        <v>-5.468436873747496E-2</v>
      </c>
      <c r="J63">
        <v>-0.12259176637598868</v>
      </c>
      <c r="K63">
        <v>-0.25479616954552781</v>
      </c>
      <c r="L63">
        <v>1.8002129009416591E-2</v>
      </c>
      <c r="M63">
        <v>-5.4601060169806055E-3</v>
      </c>
    </row>
    <row r="64" spans="1:13">
      <c r="A64" t="s">
        <v>121</v>
      </c>
      <c r="B64">
        <v>8.0935167162199798E-2</v>
      </c>
      <c r="C64">
        <v>-13.260268</v>
      </c>
      <c r="D64">
        <v>-5.4231119199271927E-2</v>
      </c>
      <c r="E64">
        <v>4.497637425831269E-2</v>
      </c>
      <c r="F64">
        <v>2.6333708956284507E-2</v>
      </c>
      <c r="G64">
        <v>-1.1744638968056702</v>
      </c>
      <c r="H64">
        <v>0.1432764751973962</v>
      </c>
      <c r="I64">
        <v>-0.11043096518889496</v>
      </c>
      <c r="J64">
        <v>-7.4193921183404621E-2</v>
      </c>
      <c r="K64">
        <v>-6.29675091131843E-2</v>
      </c>
      <c r="L64">
        <v>-1.1332611445698963E-2</v>
      </c>
      <c r="M64">
        <v>2.8512411840117081E-2</v>
      </c>
    </row>
    <row r="65" spans="1:13">
      <c r="A65" t="s">
        <v>122</v>
      </c>
      <c r="B65">
        <v>5.9404608309520778E-3</v>
      </c>
      <c r="C65">
        <v>-5.9919310000000001</v>
      </c>
      <c r="D65">
        <v>-4.2582417582417542E-2</v>
      </c>
      <c r="E65">
        <v>4.1542580454283273E-2</v>
      </c>
      <c r="F65">
        <v>1.9383180710828674E-2</v>
      </c>
      <c r="G65">
        <v>-0.15806169246766155</v>
      </c>
      <c r="H65">
        <v>0.13744919101016978</v>
      </c>
      <c r="I65">
        <v>5.7144843062685628E-2</v>
      </c>
      <c r="J65">
        <v>-4.1567844214205445E-2</v>
      </c>
      <c r="K65">
        <v>0.23024579558554259</v>
      </c>
      <c r="L65">
        <v>-4.4581607635815991E-3</v>
      </c>
      <c r="M65">
        <v>1.3230600405207302E-2</v>
      </c>
    </row>
    <row r="66" spans="1:13">
      <c r="A66" t="s">
        <v>123</v>
      </c>
      <c r="B66">
        <v>1.1913052031080919E-2</v>
      </c>
      <c r="C66">
        <v>-3.4022770000000002</v>
      </c>
      <c r="D66">
        <v>-3.3208606173994237E-2</v>
      </c>
      <c r="E66">
        <v>3.2817017446167718E-2</v>
      </c>
      <c r="F66">
        <v>2.9306922255238899E-3</v>
      </c>
      <c r="G66">
        <v>-0.8303967460560211</v>
      </c>
      <c r="H66">
        <v>1.9476019976593543E-2</v>
      </c>
      <c r="I66">
        <v>5.2167868951006877E-2</v>
      </c>
      <c r="J66">
        <v>6.5381609794217185E-2</v>
      </c>
      <c r="K66">
        <v>-1.6547639345960801E-2</v>
      </c>
      <c r="L66">
        <v>-5.4888831096148233E-3</v>
      </c>
      <c r="M66">
        <v>2.3531009770988192E-2</v>
      </c>
    </row>
    <row r="67" spans="1:13">
      <c r="A67" t="s">
        <v>124</v>
      </c>
      <c r="B67">
        <v>-2.1889324774594103E-3</v>
      </c>
      <c r="C67">
        <v>-4.1163879999999997</v>
      </c>
      <c r="D67">
        <v>-3.3175355450236865E-2</v>
      </c>
      <c r="E67">
        <v>1.1064305942318775E-2</v>
      </c>
      <c r="F67">
        <v>-4.2719407101956541E-3</v>
      </c>
      <c r="G67">
        <v>-0.79831062502900774</v>
      </c>
      <c r="H67">
        <v>2.7860307472681735E-2</v>
      </c>
      <c r="I67">
        <v>3.0325483404452878E-2</v>
      </c>
      <c r="J67">
        <v>0.10990220048899767</v>
      </c>
      <c r="K67">
        <v>-8.0038909650135381E-2</v>
      </c>
      <c r="L67">
        <v>-1.6055788300457054E-3</v>
      </c>
      <c r="M67">
        <v>8.4364670964329466E-2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EC37-1ADF-4835-AECC-294CCAF31B9F}">
  <sheetPr>
    <tabColor theme="6" tint="0.79998168889431442"/>
  </sheetPr>
  <dimension ref="A1:AA103"/>
  <sheetViews>
    <sheetView tabSelected="1" workbookViewId="0">
      <selection activeCell="I10" sqref="I10"/>
    </sheetView>
  </sheetViews>
  <sheetFormatPr defaultRowHeight="14.5"/>
  <cols>
    <col min="3" max="3" width="12.7265625" bestFit="1" customWidth="1"/>
    <col min="9" max="9" width="13.54296875" customWidth="1"/>
    <col min="14" max="14" width="20.7265625" bestFit="1" customWidth="1"/>
    <col min="15" max="15" width="20.26953125" customWidth="1"/>
    <col min="16" max="16" width="22" bestFit="1" customWidth="1"/>
    <col min="17" max="17" width="21.81640625" bestFit="1" customWidth="1"/>
    <col min="18" max="18" width="13.26953125" bestFit="1" customWidth="1"/>
    <col min="20" max="20" width="20.7265625" bestFit="1" customWidth="1"/>
    <col min="21" max="21" width="13.81640625" customWidth="1"/>
    <col min="22" max="22" width="23.81640625" customWidth="1"/>
  </cols>
  <sheetData>
    <row r="1" spans="1:24" s="7" customFormat="1" ht="86.25" customHeight="1">
      <c r="A1" s="7" t="s">
        <v>47</v>
      </c>
      <c r="B1" s="7" t="s">
        <v>141</v>
      </c>
      <c r="C1" s="7" t="s">
        <v>142</v>
      </c>
      <c r="D1" s="7" t="s">
        <v>125</v>
      </c>
      <c r="E1" s="7" t="s">
        <v>143</v>
      </c>
      <c r="F1" s="7" t="s">
        <v>144</v>
      </c>
      <c r="G1" s="7" t="s">
        <v>147</v>
      </c>
      <c r="H1" s="7" t="s">
        <v>129</v>
      </c>
      <c r="I1" s="7" t="s">
        <v>130</v>
      </c>
      <c r="J1" s="7" t="s">
        <v>131</v>
      </c>
      <c r="K1" s="7" t="s">
        <v>133</v>
      </c>
      <c r="L1" s="7" t="s">
        <v>134</v>
      </c>
      <c r="M1" s="7" t="s">
        <v>132</v>
      </c>
      <c r="N1" s="64" t="s">
        <v>146</v>
      </c>
      <c r="O1" s="7" t="s">
        <v>135</v>
      </c>
      <c r="P1" s="7" t="str">
        <f>U1</f>
        <v>Absolute Forecast Error</v>
      </c>
      <c r="Q1" s="7" t="str">
        <f t="shared" ref="Q1:R1" si="0">V1</f>
        <v>Absolute Squared Error</v>
      </c>
      <c r="R1" s="7" t="str">
        <f t="shared" si="0"/>
        <v>Forecast Error</v>
      </c>
      <c r="U1" s="141" t="s">
        <v>165</v>
      </c>
      <c r="V1" s="141" t="s">
        <v>166</v>
      </c>
      <c r="W1" s="141" t="s">
        <v>167</v>
      </c>
    </row>
    <row r="2" spans="1:24">
      <c r="A2" t="s">
        <v>59</v>
      </c>
      <c r="B2">
        <v>21843.8</v>
      </c>
      <c r="C2">
        <v>2.1081859317153437E-2</v>
      </c>
      <c r="D2">
        <v>-7.0190679999999999</v>
      </c>
      <c r="E2">
        <v>4.7941176470588154E-2</v>
      </c>
      <c r="F2">
        <v>2.5810704957139219E-2</v>
      </c>
      <c r="G2">
        <v>-1.1213550680075324</v>
      </c>
      <c r="H2">
        <v>7.3843048244093129E-2</v>
      </c>
      <c r="I2">
        <v>-4.3544006048556343E-2</v>
      </c>
      <c r="J2">
        <v>0.19022979759549538</v>
      </c>
      <c r="K2">
        <v>2.3654378317684275E-2</v>
      </c>
      <c r="L2">
        <v>2.2437246035472768E-2</v>
      </c>
      <c r="M2">
        <v>0.23204212539825492</v>
      </c>
      <c r="N2">
        <v>1.2591343698596652E-2</v>
      </c>
      <c r="O2">
        <f>B2*(1+N2)</f>
        <v>22118.842793483407</v>
      </c>
      <c r="P2" s="60">
        <f>ABS((O2-B2)/B2)</f>
        <v>1.259134369859676E-2</v>
      </c>
      <c r="Q2" s="60">
        <f>P2^2</f>
        <v>1.5854193613619233E-4</v>
      </c>
      <c r="R2" s="60">
        <f>(O2-B2)/B2</f>
        <v>1.259134369859676E-2</v>
      </c>
      <c r="U2" s="141"/>
      <c r="V2" s="141"/>
      <c r="W2" s="141"/>
    </row>
    <row r="3" spans="1:24">
      <c r="A3" t="s">
        <v>60</v>
      </c>
      <c r="B3">
        <v>22949.4</v>
      </c>
      <c r="C3">
        <v>5.0613904174182246E-2</v>
      </c>
      <c r="D3">
        <v>-7.113175</v>
      </c>
      <c r="E3">
        <v>5.9470068694799094E-2</v>
      </c>
      <c r="F3">
        <v>2.5322720673885302E-2</v>
      </c>
      <c r="G3">
        <v>-1.0899502022570378</v>
      </c>
      <c r="H3">
        <v>-2.4068048029186436E-2</v>
      </c>
      <c r="I3">
        <v>2.16457820978255E-2</v>
      </c>
      <c r="J3">
        <v>0.20866896816263916</v>
      </c>
      <c r="K3">
        <v>2.5034213549223857E-2</v>
      </c>
      <c r="L3">
        <v>3.5946991531461032E-2</v>
      </c>
      <c r="M3">
        <v>-8.4397906102143344E-2</v>
      </c>
      <c r="N3">
        <v>2.2433167276621899E-2</v>
      </c>
      <c r="O3">
        <f t="shared" ref="O3:O66" si="1">B3*(1+N3)</f>
        <v>23464.227729098107</v>
      </c>
      <c r="P3" s="60">
        <f t="shared" ref="P3:P66" si="2">ABS((O3-B3)/B3)</f>
        <v>2.2433167276621868E-2</v>
      </c>
      <c r="Q3" s="60">
        <f t="shared" ref="Q3:Q65" si="3">P3^2</f>
        <v>5.0324699406089821E-4</v>
      </c>
      <c r="R3" s="60">
        <f t="shared" ref="R3:R66" si="4">(O3-B3)/B3</f>
        <v>2.2433167276621868E-2</v>
      </c>
      <c r="S3" t="s">
        <v>0</v>
      </c>
    </row>
    <row r="4" spans="1:24" ht="15" thickBot="1">
      <c r="A4" t="s">
        <v>61</v>
      </c>
      <c r="B4">
        <v>23380</v>
      </c>
      <c r="C4">
        <v>1.8763017769527678E-2</v>
      </c>
      <c r="D4">
        <v>-7.7416549999999997</v>
      </c>
      <c r="E4">
        <v>6.5851272015655438E-2</v>
      </c>
      <c r="F4">
        <v>2.248317695272628E-2</v>
      </c>
      <c r="G4">
        <v>-1.099543259669395</v>
      </c>
      <c r="H4">
        <v>4.1102674526612253E-3</v>
      </c>
      <c r="I4">
        <v>-0.11447567009915359</v>
      </c>
      <c r="J4">
        <v>-2.9408653337564806E-2</v>
      </c>
      <c r="K4">
        <v>2.7109241219383875E-2</v>
      </c>
      <c r="L4">
        <v>3.5016605589838788E-2</v>
      </c>
      <c r="M4">
        <v>-7.13093675824992E-2</v>
      </c>
      <c r="N4">
        <v>2.2262403104486093E-2</v>
      </c>
      <c r="O4">
        <f t="shared" si="1"/>
        <v>23900.494984582881</v>
      </c>
      <c r="P4" s="60">
        <f t="shared" si="2"/>
        <v>2.2262403104485948E-2</v>
      </c>
      <c r="Q4" s="60">
        <f t="shared" si="3"/>
        <v>4.9561459198662553E-4</v>
      </c>
      <c r="R4" s="60">
        <f t="shared" si="4"/>
        <v>2.2262403104485948E-2</v>
      </c>
    </row>
    <row r="5" spans="1:24">
      <c r="A5" t="s">
        <v>62</v>
      </c>
      <c r="B5">
        <v>25412.7</v>
      </c>
      <c r="C5">
        <v>8.694183062446538E-2</v>
      </c>
      <c r="D5">
        <v>-7.9846700000000004</v>
      </c>
      <c r="E5">
        <v>9.3598448108632493E-2</v>
      </c>
      <c r="F5">
        <v>2.1248379354990687E-2</v>
      </c>
      <c r="G5">
        <v>-1.280753482420806</v>
      </c>
      <c r="H5">
        <v>-0.17538843380942429</v>
      </c>
      <c r="I5">
        <v>-0.44246078833250629</v>
      </c>
      <c r="J5">
        <v>0.23662125340599449</v>
      </c>
      <c r="K5">
        <v>2.4556060263733359E-2</v>
      </c>
      <c r="L5">
        <v>3.3753005892054329E-2</v>
      </c>
      <c r="M5">
        <v>7.3189569330746546E-3</v>
      </c>
      <c r="N5">
        <v>5.3753779548891323E-2</v>
      </c>
      <c r="O5">
        <f t="shared" si="1"/>
        <v>26778.728673542111</v>
      </c>
      <c r="P5" s="60">
        <f t="shared" si="2"/>
        <v>5.3753779548891323E-2</v>
      </c>
      <c r="Q5" s="60">
        <f t="shared" si="3"/>
        <v>2.8894688157908069E-3</v>
      </c>
      <c r="R5" s="60">
        <f t="shared" si="4"/>
        <v>5.3753779548891323E-2</v>
      </c>
      <c r="S5" s="16" t="s">
        <v>1</v>
      </c>
      <c r="T5" s="16"/>
    </row>
    <row r="6" spans="1:24">
      <c r="A6" t="s">
        <v>63</v>
      </c>
      <c r="B6">
        <v>26534.6</v>
      </c>
      <c r="C6">
        <v>4.4147217729717733E-2</v>
      </c>
      <c r="D6">
        <v>-6.9066049999999999</v>
      </c>
      <c r="E6">
        <v>0.15216972034715548</v>
      </c>
      <c r="F6">
        <v>2.8905023681965014E-2</v>
      </c>
      <c r="G6">
        <v>-0.30913885813411845</v>
      </c>
      <c r="H6">
        <v>-7.586699227686422E-2</v>
      </c>
      <c r="I6">
        <v>-0.22724194640611403</v>
      </c>
      <c r="J6">
        <v>9.3601269169751505E-2</v>
      </c>
      <c r="K6">
        <v>2.1641959573298772E-2</v>
      </c>
      <c r="L6">
        <v>3.2624838177566187E-2</v>
      </c>
      <c r="M6">
        <v>9.3307898857806701E-2</v>
      </c>
      <c r="N6">
        <v>4.4322280137469992E-2</v>
      </c>
      <c r="O6">
        <f t="shared" si="1"/>
        <v>27710.673974535712</v>
      </c>
      <c r="P6" s="60">
        <f t="shared" si="2"/>
        <v>4.4322280137470069E-2</v>
      </c>
      <c r="Q6" s="60">
        <f t="shared" si="3"/>
        <v>1.9644645165843738E-3</v>
      </c>
      <c r="R6" s="60">
        <f t="shared" si="4"/>
        <v>4.4322280137470069E-2</v>
      </c>
      <c r="S6" t="s">
        <v>2</v>
      </c>
      <c r="T6">
        <v>0.49642450794082038</v>
      </c>
    </row>
    <row r="7" spans="1:24">
      <c r="A7" t="s">
        <v>64</v>
      </c>
      <c r="B7">
        <v>23429.200000000001</v>
      </c>
      <c r="C7">
        <v>-0.11703210148259247</v>
      </c>
      <c r="D7">
        <v>-6.9394799999999996</v>
      </c>
      <c r="E7">
        <v>0.21738712776176761</v>
      </c>
      <c r="F7">
        <v>9.6695465077212495E-2</v>
      </c>
      <c r="G7">
        <v>-2.2089305578471441</v>
      </c>
      <c r="H7">
        <v>-9.3834723709366213E-2</v>
      </c>
      <c r="I7">
        <v>0.14346519779669509</v>
      </c>
      <c r="J7">
        <v>-0.4534977433913604</v>
      </c>
      <c r="K7">
        <v>2.1489098888271413E-2</v>
      </c>
      <c r="L7">
        <v>-2.4011985772266537E-5</v>
      </c>
      <c r="M7">
        <v>-9.1349009763909084E-2</v>
      </c>
      <c r="N7">
        <v>-5.8942005674068085E-2</v>
      </c>
      <c r="O7">
        <f t="shared" si="1"/>
        <v>22048.235960661124</v>
      </c>
      <c r="P7" s="60">
        <f t="shared" si="2"/>
        <v>5.8942005674068099E-2</v>
      </c>
      <c r="Q7" s="60">
        <f t="shared" si="3"/>
        <v>3.474160032881876E-3</v>
      </c>
      <c r="R7" s="60">
        <f t="shared" si="4"/>
        <v>-5.8942005674068099E-2</v>
      </c>
      <c r="S7" t="s">
        <v>3</v>
      </c>
      <c r="T7">
        <v>0.24643729208428564</v>
      </c>
    </row>
    <row r="8" spans="1:24">
      <c r="A8" t="s">
        <v>65</v>
      </c>
      <c r="B8">
        <v>24441.200000000001</v>
      </c>
      <c r="C8">
        <v>4.3193963088795174E-2</v>
      </c>
      <c r="D8">
        <v>-7.0634489999999994</v>
      </c>
      <c r="E8">
        <v>0.23297974927676002</v>
      </c>
      <c r="F8">
        <v>9.5428065783853766E-2</v>
      </c>
      <c r="G8">
        <v>-0.98793646572455052</v>
      </c>
      <c r="H8">
        <v>-0.19438483312487656</v>
      </c>
      <c r="I8">
        <v>-0.30891175826582001</v>
      </c>
      <c r="J8">
        <v>-0.38534139507447279</v>
      </c>
      <c r="K8">
        <v>2.2459105996702214E-2</v>
      </c>
      <c r="L8">
        <v>2.3693448045977738E-2</v>
      </c>
      <c r="M8">
        <v>-0.28915140126477279</v>
      </c>
      <c r="N8">
        <v>-2.6958231739165461E-3</v>
      </c>
      <c r="O8">
        <f t="shared" si="1"/>
        <v>24375.310846641671</v>
      </c>
      <c r="P8" s="60">
        <f t="shared" si="2"/>
        <v>2.6958231739165864E-3</v>
      </c>
      <c r="Q8" s="60">
        <f t="shared" si="3"/>
        <v>7.2674625850256977E-6</v>
      </c>
      <c r="R8" s="60">
        <f t="shared" si="4"/>
        <v>-2.6958231739165864E-3</v>
      </c>
      <c r="S8" t="s">
        <v>4</v>
      </c>
      <c r="T8">
        <v>0.10942589064506485</v>
      </c>
    </row>
    <row r="9" spans="1:24">
      <c r="A9" t="s">
        <v>66</v>
      </c>
      <c r="B9">
        <v>23564.7</v>
      </c>
      <c r="C9">
        <v>-3.5861577991260656E-2</v>
      </c>
      <c r="D9">
        <v>-7.9423110000000001</v>
      </c>
      <c r="E9">
        <v>0.22133726647000995</v>
      </c>
      <c r="F9">
        <v>5.0715809967101011E-2</v>
      </c>
      <c r="G9">
        <v>-8.9669023329364776</v>
      </c>
      <c r="H9">
        <v>-0.15381881174365294</v>
      </c>
      <c r="I9">
        <v>-0.1107344274760788</v>
      </c>
      <c r="J9">
        <v>0.22648752399232241</v>
      </c>
      <c r="K9">
        <v>6.4395069834069472E-3</v>
      </c>
      <c r="L9">
        <v>-1.3860493827160494E-2</v>
      </c>
      <c r="M9">
        <v>-0.11606508670134179</v>
      </c>
      <c r="N9">
        <v>-1.3861805980464926E-2</v>
      </c>
      <c r="O9">
        <f t="shared" si="1"/>
        <v>23238.050700612137</v>
      </c>
      <c r="P9" s="60">
        <f t="shared" si="2"/>
        <v>1.3861805980465006E-2</v>
      </c>
      <c r="Q9" s="60">
        <f t="shared" si="3"/>
        <v>1.9214966504005541E-4</v>
      </c>
      <c r="R9" s="60">
        <f t="shared" si="4"/>
        <v>-1.3861805980465006E-2</v>
      </c>
      <c r="S9" t="s">
        <v>5</v>
      </c>
      <c r="T9">
        <v>4.5432643637943727E-2</v>
      </c>
    </row>
    <row r="10" spans="1:24" ht="15" thickBot="1">
      <c r="A10" t="s">
        <v>67</v>
      </c>
      <c r="B10">
        <v>24946.2</v>
      </c>
      <c r="C10">
        <v>5.8625825917580109E-2</v>
      </c>
      <c r="D10">
        <v>-6.181781</v>
      </c>
      <c r="E10">
        <v>0.10487077534791256</v>
      </c>
      <c r="F10">
        <v>5.8702337904220636E-2</v>
      </c>
      <c r="G10">
        <v>-1.3669553435143023</v>
      </c>
      <c r="H10">
        <v>0.1596036946014977</v>
      </c>
      <c r="I10">
        <v>0.59721380981223504</v>
      </c>
      <c r="J10">
        <v>0.35856807511737099</v>
      </c>
      <c r="K10">
        <v>7.4835928065585776E-3</v>
      </c>
      <c r="L10">
        <v>0.10241583027969148</v>
      </c>
      <c r="M10">
        <v>2.3483789548488817E-3</v>
      </c>
      <c r="N10">
        <v>2.7262881941918008E-2</v>
      </c>
      <c r="O10">
        <f t="shared" si="1"/>
        <v>25626.305305499478</v>
      </c>
      <c r="P10" s="60">
        <f t="shared" si="2"/>
        <v>2.7262881941918098E-2</v>
      </c>
      <c r="Q10" s="60">
        <f t="shared" si="3"/>
        <v>7.4326473177896391E-4</v>
      </c>
      <c r="R10" s="60">
        <f t="shared" si="4"/>
        <v>2.7262881941918098E-2</v>
      </c>
      <c r="S10" s="14" t="s">
        <v>6</v>
      </c>
      <c r="T10" s="14">
        <v>66</v>
      </c>
    </row>
    <row r="11" spans="1:24">
      <c r="A11" t="s">
        <v>68</v>
      </c>
      <c r="B11">
        <v>26113.1</v>
      </c>
      <c r="C11">
        <v>4.6776663379592798E-2</v>
      </c>
      <c r="D11">
        <v>-3.9344380000000001</v>
      </c>
      <c r="E11">
        <v>3.4034034034033933E-2</v>
      </c>
      <c r="F11">
        <v>5.6157614250321286E-2</v>
      </c>
      <c r="G11">
        <v>-1.1086906328417137</v>
      </c>
      <c r="H11">
        <v>0.19608692212566986</v>
      </c>
      <c r="I11">
        <v>0.29581297820607183</v>
      </c>
      <c r="J11">
        <v>0.10871130309575229</v>
      </c>
      <c r="K11">
        <v>4.3163856607257344E-3</v>
      </c>
      <c r="L11">
        <v>4.5806173204024622E-2</v>
      </c>
      <c r="M11">
        <v>0.28033032528300422</v>
      </c>
      <c r="N11">
        <v>1.9379484259560813E-3</v>
      </c>
      <c r="O11">
        <f t="shared" si="1"/>
        <v>26163.705841041832</v>
      </c>
      <c r="P11" s="60">
        <f t="shared" si="2"/>
        <v>1.9379484259560769E-3</v>
      </c>
      <c r="Q11" s="60">
        <f t="shared" si="3"/>
        <v>3.7556441016656361E-6</v>
      </c>
      <c r="R11" s="60">
        <f t="shared" si="4"/>
        <v>1.9379484259560769E-3</v>
      </c>
    </row>
    <row r="12" spans="1:24" ht="15" thickBot="1">
      <c r="A12" t="s">
        <v>69</v>
      </c>
      <c r="B12">
        <v>26452.9</v>
      </c>
      <c r="C12">
        <v>1.3012625846797314E-2</v>
      </c>
      <c r="D12">
        <v>-3.9882770000000001</v>
      </c>
      <c r="E12">
        <v>2.6579739217652998E-2</v>
      </c>
      <c r="F12">
        <v>6.0779970565803865E-2</v>
      </c>
      <c r="G12">
        <v>-1.1309185232812451</v>
      </c>
      <c r="H12">
        <v>3.2141278201508694E-2</v>
      </c>
      <c r="I12">
        <v>-0.14826992597693234</v>
      </c>
      <c r="J12">
        <v>-5.3376623376623369E-2</v>
      </c>
      <c r="K12">
        <v>2.283785537848406E-3</v>
      </c>
      <c r="L12">
        <v>5.51396652897767E-2</v>
      </c>
      <c r="M12">
        <v>0.11854572244866139</v>
      </c>
      <c r="N12">
        <v>2.9254526821678829E-2</v>
      </c>
      <c r="O12">
        <f t="shared" si="1"/>
        <v>27226.76707256119</v>
      </c>
      <c r="P12" s="60">
        <f t="shared" si="2"/>
        <v>2.9254526821678842E-2</v>
      </c>
      <c r="Q12" s="60">
        <f t="shared" si="3"/>
        <v>8.5582733956032677E-4</v>
      </c>
      <c r="R12" s="60">
        <f t="shared" si="4"/>
        <v>2.9254526821678842E-2</v>
      </c>
      <c r="S12" t="s">
        <v>7</v>
      </c>
    </row>
    <row r="13" spans="1:24">
      <c r="A13" t="s">
        <v>70</v>
      </c>
      <c r="B13">
        <v>25793.5</v>
      </c>
      <c r="C13">
        <v>-2.4927323658275706E-2</v>
      </c>
      <c r="D13">
        <v>-4.9709289999999999</v>
      </c>
      <c r="E13">
        <v>5.5698711595639327E-2</v>
      </c>
      <c r="F13">
        <v>7.2259232179352928E-2</v>
      </c>
      <c r="G13">
        <v>-1.1461859809711248</v>
      </c>
      <c r="H13">
        <v>-1.1399816523663113E-2</v>
      </c>
      <c r="I13">
        <v>9.0345008791964491E-3</v>
      </c>
      <c r="J13">
        <v>0.18191795856770482</v>
      </c>
      <c r="K13">
        <v>2.7272807015833967E-3</v>
      </c>
      <c r="L13">
        <v>1.49342128960219E-2</v>
      </c>
      <c r="M13">
        <v>0.22099738316906117</v>
      </c>
      <c r="N13">
        <v>2.3076960257903054E-3</v>
      </c>
      <c r="O13">
        <f t="shared" si="1"/>
        <v>25853.023557441225</v>
      </c>
      <c r="P13" s="60">
        <f t="shared" si="2"/>
        <v>2.3076960257904285E-3</v>
      </c>
      <c r="Q13" s="60">
        <f t="shared" si="3"/>
        <v>5.3254609474489385E-6</v>
      </c>
      <c r="R13" s="60">
        <f t="shared" si="4"/>
        <v>2.3076960257904285E-3</v>
      </c>
      <c r="S13" s="15"/>
      <c r="T13" s="15" t="s">
        <v>8</v>
      </c>
      <c r="U13" s="15" t="s">
        <v>9</v>
      </c>
      <c r="V13" s="15" t="s">
        <v>10</v>
      </c>
      <c r="W13" s="15" t="s">
        <v>11</v>
      </c>
      <c r="X13" s="15" t="s">
        <v>12</v>
      </c>
    </row>
    <row r="14" spans="1:24">
      <c r="A14" t="s">
        <v>71</v>
      </c>
      <c r="B14">
        <v>23347.200000000001</v>
      </c>
      <c r="C14">
        <v>-9.4841723690076929E-2</v>
      </c>
      <c r="D14">
        <v>-5.5364040000000001</v>
      </c>
      <c r="E14">
        <v>7.7362204724409356E-2</v>
      </c>
      <c r="F14">
        <v>7.28959747950646E-2</v>
      </c>
      <c r="G14">
        <v>-1.3808955941217667</v>
      </c>
      <c r="H14">
        <v>-0.12208136028057141</v>
      </c>
      <c r="I14">
        <v>1.5824052559890989E-2</v>
      </c>
      <c r="J14">
        <v>-8.3575159605339552E-2</v>
      </c>
      <c r="K14">
        <v>1.0049374514158329E-2</v>
      </c>
      <c r="L14">
        <v>7.856214697428987E-2</v>
      </c>
      <c r="M14">
        <v>0.20930922131493732</v>
      </c>
      <c r="N14">
        <v>7.9290696903669359E-3</v>
      </c>
      <c r="O14">
        <f t="shared" si="1"/>
        <v>23532.321575874936</v>
      </c>
      <c r="P14" s="60">
        <f t="shared" si="2"/>
        <v>7.9290696903669359E-3</v>
      </c>
      <c r="Q14" s="60">
        <f t="shared" si="3"/>
        <v>6.2870146154695618E-5</v>
      </c>
      <c r="R14" s="60">
        <f t="shared" si="4"/>
        <v>7.9290696903669359E-3</v>
      </c>
      <c r="S14" t="s">
        <v>13</v>
      </c>
      <c r="T14">
        <v>10</v>
      </c>
      <c r="U14">
        <v>3.7126647620467884E-2</v>
      </c>
      <c r="V14">
        <v>3.7126647620467886E-3</v>
      </c>
      <c r="W14">
        <v>1.7986626623449795</v>
      </c>
      <c r="X14">
        <v>8.2530333511519935E-2</v>
      </c>
    </row>
    <row r="15" spans="1:24">
      <c r="A15" t="s">
        <v>72</v>
      </c>
      <c r="B15">
        <v>26550.3</v>
      </c>
      <c r="C15">
        <v>0.13719418174342099</v>
      </c>
      <c r="D15">
        <v>-5.1524839999999994</v>
      </c>
      <c r="E15">
        <v>7.0837438423645427E-2</v>
      </c>
      <c r="F15">
        <v>7.2638784939366152E-2</v>
      </c>
      <c r="G15">
        <v>-1.1050963941613974</v>
      </c>
      <c r="H15">
        <v>6.784232042653067E-2</v>
      </c>
      <c r="I15">
        <v>-0.1037583310328509</v>
      </c>
      <c r="J15">
        <v>3.1412286257124812E-2</v>
      </c>
      <c r="K15">
        <v>6.5697341384393197E-3</v>
      </c>
      <c r="L15">
        <v>8.7086402459374726E-2</v>
      </c>
      <c r="M15">
        <v>-0.20896970421007957</v>
      </c>
      <c r="N15">
        <v>4.7631735336549977E-2</v>
      </c>
      <c r="O15">
        <f t="shared" si="1"/>
        <v>27814.936862706003</v>
      </c>
      <c r="P15" s="60">
        <f t="shared" si="2"/>
        <v>4.7631735336550012E-2</v>
      </c>
      <c r="Q15" s="60">
        <f t="shared" si="3"/>
        <v>2.268782211171147E-3</v>
      </c>
      <c r="R15" s="60">
        <f t="shared" si="4"/>
        <v>4.7631735336550012E-2</v>
      </c>
      <c r="S15" t="s">
        <v>14</v>
      </c>
      <c r="T15">
        <v>55</v>
      </c>
      <c r="U15">
        <v>0.11352688093628138</v>
      </c>
      <c r="V15">
        <v>2.0641251079323887E-3</v>
      </c>
    </row>
    <row r="16" spans="1:24" ht="15" thickBot="1">
      <c r="A16" t="s">
        <v>73</v>
      </c>
      <c r="B16">
        <v>26076.5</v>
      </c>
      <c r="C16">
        <v>-1.7845372745317351E-2</v>
      </c>
      <c r="D16">
        <v>-6.1652889999999996</v>
      </c>
      <c r="E16">
        <v>6.8891069676153105E-2</v>
      </c>
      <c r="F16">
        <v>7.063261350012473E-2</v>
      </c>
      <c r="G16">
        <v>-1.0347594638619015</v>
      </c>
      <c r="H16">
        <v>1.6347028640052431E-2</v>
      </c>
      <c r="I16">
        <v>6.631171345595363E-2</v>
      </c>
      <c r="J16">
        <v>0.13213803266609345</v>
      </c>
      <c r="K16">
        <v>6.6372765416371389E-3</v>
      </c>
      <c r="L16">
        <v>5.4621676139987502E-2</v>
      </c>
      <c r="M16">
        <v>0.19024431535492062</v>
      </c>
      <c r="N16">
        <v>1.4728136131074472E-2</v>
      </c>
      <c r="O16">
        <f t="shared" si="1"/>
        <v>26460.558241821964</v>
      </c>
      <c r="P16" s="60">
        <f t="shared" si="2"/>
        <v>1.4728136131074482E-2</v>
      </c>
      <c r="Q16" s="60">
        <f t="shared" si="3"/>
        <v>2.1691799389546163E-4</v>
      </c>
      <c r="R16" s="60">
        <f t="shared" si="4"/>
        <v>1.4728136131074482E-2</v>
      </c>
      <c r="S16" s="14" t="s">
        <v>15</v>
      </c>
      <c r="T16" s="14">
        <v>65</v>
      </c>
      <c r="U16" s="14">
        <v>0.15065352855674927</v>
      </c>
      <c r="V16" s="14"/>
      <c r="W16" s="14"/>
      <c r="X16" s="14"/>
    </row>
    <row r="17" spans="1:27" ht="15" thickBot="1">
      <c r="A17" t="s">
        <v>74</v>
      </c>
      <c r="B17">
        <v>29574.400000000001</v>
      </c>
      <c r="C17">
        <v>0.13413993442371488</v>
      </c>
      <c r="D17">
        <v>-6.2069710000000002</v>
      </c>
      <c r="E17">
        <v>9.344422700587085E-2</v>
      </c>
      <c r="F17">
        <v>7.8989246445110073E-2</v>
      </c>
      <c r="G17">
        <v>-1.1131526690501266</v>
      </c>
      <c r="H17">
        <v>4.2283426787261505E-2</v>
      </c>
      <c r="I17">
        <v>-4.8549498617587644E-2</v>
      </c>
      <c r="J17">
        <v>0.23581733376721997</v>
      </c>
      <c r="K17">
        <v>4.0815914657093373E-3</v>
      </c>
      <c r="L17">
        <v>4.435096178486278E-2</v>
      </c>
      <c r="M17">
        <v>0.15149662394301566</v>
      </c>
      <c r="N17">
        <v>2.4373106699234409E-2</v>
      </c>
      <c r="O17">
        <f t="shared" si="1"/>
        <v>30295.220006765838</v>
      </c>
      <c r="P17" s="60">
        <f t="shared" si="2"/>
        <v>2.4373106699234346E-2</v>
      </c>
      <c r="Q17" s="60">
        <f t="shared" si="3"/>
        <v>5.9404833017226216E-4</v>
      </c>
      <c r="R17" s="60">
        <f t="shared" si="4"/>
        <v>2.4373106699234346E-2</v>
      </c>
    </row>
    <row r="18" spans="1:27">
      <c r="A18" t="s">
        <v>75</v>
      </c>
      <c r="B18">
        <v>29747.7</v>
      </c>
      <c r="C18">
        <v>5.8597976628435152E-3</v>
      </c>
      <c r="D18">
        <v>-4.4845420000000003</v>
      </c>
      <c r="E18">
        <v>0.10895813047711789</v>
      </c>
      <c r="F18">
        <v>0.10788889161520099</v>
      </c>
      <c r="G18">
        <v>-0.82431134492728608</v>
      </c>
      <c r="H18">
        <v>-2.1429724725257619E-2</v>
      </c>
      <c r="I18">
        <v>-6.1999869884848034E-2</v>
      </c>
      <c r="J18">
        <v>-0.160010532783288</v>
      </c>
      <c r="K18">
        <v>4.3422582982759958E-3</v>
      </c>
      <c r="L18">
        <v>-8.2834568385925303E-3</v>
      </c>
      <c r="M18">
        <v>8.3977643285187021E-3</v>
      </c>
      <c r="N18">
        <v>-2.7655338286384303E-2</v>
      </c>
      <c r="O18">
        <f t="shared" si="1"/>
        <v>28925.017293258126</v>
      </c>
      <c r="P18" s="60">
        <f t="shared" si="2"/>
        <v>2.7655338286384307E-2</v>
      </c>
      <c r="Q18" s="60">
        <f t="shared" si="3"/>
        <v>7.6481773573435364E-4</v>
      </c>
      <c r="R18" s="60">
        <f t="shared" si="4"/>
        <v>-2.7655338286384307E-2</v>
      </c>
      <c r="S18" s="15"/>
      <c r="T18" s="15" t="s">
        <v>16</v>
      </c>
      <c r="U18" s="15" t="s">
        <v>5</v>
      </c>
      <c r="V18" s="15" t="s">
        <v>17</v>
      </c>
      <c r="W18" s="15" t="s">
        <v>18</v>
      </c>
      <c r="X18" s="15" t="s">
        <v>19</v>
      </c>
      <c r="Y18" s="15" t="s">
        <v>20</v>
      </c>
      <c r="Z18" s="15" t="s">
        <v>21</v>
      </c>
      <c r="AA18" s="15" t="s">
        <v>22</v>
      </c>
    </row>
    <row r="19" spans="1:27">
      <c r="A19" t="s">
        <v>76</v>
      </c>
      <c r="B19">
        <v>27872.2</v>
      </c>
      <c r="C19">
        <v>-6.3046891020146087E-2</v>
      </c>
      <c r="D19">
        <v>-5.5790249999999997</v>
      </c>
      <c r="E19">
        <v>0.17643622200584219</v>
      </c>
      <c r="F19">
        <v>0.12413141492245239</v>
      </c>
      <c r="G19">
        <v>-1.1036586745841475</v>
      </c>
      <c r="H19">
        <v>-0.23481234180436938</v>
      </c>
      <c r="I19">
        <v>-1.1420909048874087E-2</v>
      </c>
      <c r="J19">
        <v>-2.6227795193312486E-2</v>
      </c>
      <c r="K19">
        <v>1.1516107352290066E-2</v>
      </c>
      <c r="L19">
        <v>5.1172869954624375E-2</v>
      </c>
      <c r="M19">
        <v>-3.4985695080720448E-2</v>
      </c>
      <c r="N19">
        <v>-1.6951411288920151E-2</v>
      </c>
      <c r="O19">
        <f t="shared" si="1"/>
        <v>27399.726874272958</v>
      </c>
      <c r="P19" s="60">
        <f t="shared" si="2"/>
        <v>1.6951411288920259E-2</v>
      </c>
      <c r="Q19" s="60">
        <f t="shared" si="3"/>
        <v>2.8735034468613317E-4</v>
      </c>
      <c r="R19" s="60">
        <f t="shared" si="4"/>
        <v>-1.6951411288920259E-2</v>
      </c>
      <c r="S19" t="s">
        <v>23</v>
      </c>
      <c r="T19">
        <v>4.2393119135163727E-2</v>
      </c>
      <c r="U19">
        <v>2.7467441871098199E-2</v>
      </c>
      <c r="V19">
        <v>1.5433952435072096</v>
      </c>
      <c r="W19">
        <v>0.12846962991611216</v>
      </c>
      <c r="X19">
        <v>-1.2652864456908462E-2</v>
      </c>
      <c r="Y19">
        <v>9.743910272723591E-2</v>
      </c>
      <c r="Z19">
        <v>-1.2652864456908462E-2</v>
      </c>
      <c r="AA19">
        <v>9.743910272723591E-2</v>
      </c>
    </row>
    <row r="20" spans="1:27">
      <c r="A20" t="s">
        <v>77</v>
      </c>
      <c r="B20">
        <v>27216.2</v>
      </c>
      <c r="C20">
        <v>-2.3535996440898099E-2</v>
      </c>
      <c r="D20">
        <v>-5.6948949999999998</v>
      </c>
      <c r="E20">
        <v>0.18854368932038823</v>
      </c>
      <c r="F20">
        <v>0.12246647298681923</v>
      </c>
      <c r="G20">
        <v>-0.87957788760178701</v>
      </c>
      <c r="H20">
        <v>6.2803373003129076E-2</v>
      </c>
      <c r="I20">
        <v>-0.17785313376987841</v>
      </c>
      <c r="J20">
        <v>5.6765747397789529E-2</v>
      </c>
      <c r="K20">
        <v>1.660428373528533E-3</v>
      </c>
      <c r="L20">
        <v>3.6741749488756405E-3</v>
      </c>
      <c r="M20">
        <v>-0.16538065174222719</v>
      </c>
      <c r="N20">
        <v>5.9065748865764385E-3</v>
      </c>
      <c r="O20">
        <f t="shared" si="1"/>
        <v>27376.954523428045</v>
      </c>
      <c r="P20" s="60">
        <f t="shared" si="2"/>
        <v>5.9065748865765313E-3</v>
      </c>
      <c r="Q20" s="60">
        <f t="shared" si="3"/>
        <v>3.4887626890736567E-5</v>
      </c>
      <c r="R20" s="60">
        <f t="shared" si="4"/>
        <v>5.9065748865765313E-3</v>
      </c>
      <c r="S20" t="s">
        <v>125</v>
      </c>
      <c r="T20">
        <v>-1.0938490979449443E-3</v>
      </c>
      <c r="U20">
        <v>1.9731775716134896E-3</v>
      </c>
      <c r="V20">
        <v>-0.55435917865744411</v>
      </c>
      <c r="W20">
        <v>0.58158030488775314</v>
      </c>
      <c r="X20">
        <v>-5.0481853168401029E-3</v>
      </c>
      <c r="Y20">
        <v>2.8604871209502139E-3</v>
      </c>
      <c r="Z20">
        <v>-5.0481853168401029E-3</v>
      </c>
      <c r="AA20">
        <v>2.8604871209502139E-3</v>
      </c>
    </row>
    <row r="21" spans="1:27">
      <c r="A21" t="s">
        <v>78</v>
      </c>
      <c r="B21">
        <v>27780.1</v>
      </c>
      <c r="C21">
        <v>2.0719277489142415E-2</v>
      </c>
      <c r="D21">
        <v>-6.2730069999999998</v>
      </c>
      <c r="E21">
        <v>0.14912451361867696</v>
      </c>
      <c r="F21">
        <v>0.13305466069939209</v>
      </c>
      <c r="G21">
        <v>-0.98813474726928352</v>
      </c>
      <c r="H21">
        <v>6.93833502406596E-2</v>
      </c>
      <c r="I21">
        <v>0.25452993884226982</v>
      </c>
      <c r="J21">
        <v>6.4886271324126735E-2</v>
      </c>
      <c r="K21">
        <v>1.344184970002189E-2</v>
      </c>
      <c r="L21">
        <v>0.19504353771004329</v>
      </c>
      <c r="M21">
        <v>2.3524275684816656E-3</v>
      </c>
      <c r="N21">
        <v>2.8581296581928609E-2</v>
      </c>
      <c r="O21">
        <f t="shared" si="1"/>
        <v>28574.09127717563</v>
      </c>
      <c r="P21" s="60">
        <f t="shared" si="2"/>
        <v>2.8581296581928494E-2</v>
      </c>
      <c r="Q21" s="60">
        <f t="shared" si="3"/>
        <v>8.1689051430415744E-4</v>
      </c>
      <c r="R21" s="60">
        <f t="shared" si="4"/>
        <v>2.8581296581928494E-2</v>
      </c>
      <c r="S21" t="s">
        <v>143</v>
      </c>
      <c r="T21">
        <v>0.11561991087256733</v>
      </c>
      <c r="U21">
        <v>0.11798638641508581</v>
      </c>
      <c r="V21">
        <v>0.97994280853561333</v>
      </c>
      <c r="W21">
        <v>0.33140532884990037</v>
      </c>
      <c r="X21">
        <v>-0.12083009132172269</v>
      </c>
      <c r="Y21">
        <v>0.35206991306685737</v>
      </c>
      <c r="Z21">
        <v>-0.12083009132172269</v>
      </c>
      <c r="AA21">
        <v>0.35206991306685737</v>
      </c>
    </row>
    <row r="22" spans="1:27">
      <c r="A22" t="s">
        <v>79</v>
      </c>
      <c r="B22">
        <v>26429.9</v>
      </c>
      <c r="C22">
        <v>-4.8603136777765274E-2</v>
      </c>
      <c r="D22">
        <v>-4.9862120000000001</v>
      </c>
      <c r="E22">
        <v>0.11002921129503429</v>
      </c>
      <c r="F22">
        <v>0.12823265550617213</v>
      </c>
      <c r="G22">
        <v>-0.8633974369954307</v>
      </c>
      <c r="H22">
        <v>-8.5803784796228272E-2</v>
      </c>
      <c r="I22">
        <v>-4.2310046935582546E-2</v>
      </c>
      <c r="J22">
        <v>-0.16029369695813867</v>
      </c>
      <c r="K22">
        <v>6.2885813482816549E-3</v>
      </c>
      <c r="L22">
        <v>3.8243293396289804E-2</v>
      </c>
      <c r="M22">
        <v>1.6155450363197491E-2</v>
      </c>
      <c r="N22">
        <v>-2.570630038072351E-2</v>
      </c>
      <c r="O22">
        <f t="shared" si="1"/>
        <v>25750.485051567517</v>
      </c>
      <c r="P22" s="60">
        <f t="shared" si="2"/>
        <v>2.5706300380723513E-2</v>
      </c>
      <c r="Q22" s="60">
        <f t="shared" si="3"/>
        <v>6.6081387926398584E-4</v>
      </c>
      <c r="R22" s="60">
        <f t="shared" si="4"/>
        <v>-2.5706300380723513E-2</v>
      </c>
      <c r="S22" t="s">
        <v>144</v>
      </c>
      <c r="T22">
        <v>-0.64297832770552255</v>
      </c>
      <c r="U22">
        <v>0.3052211306518246</v>
      </c>
      <c r="V22">
        <v>-2.1065983417740113</v>
      </c>
      <c r="W22">
        <v>3.9728629361595727E-2</v>
      </c>
      <c r="X22">
        <v>-1.2546551423379264</v>
      </c>
      <c r="Y22">
        <v>-3.1301513073118792E-2</v>
      </c>
      <c r="Z22">
        <v>-1.2546551423379264</v>
      </c>
      <c r="AA22">
        <v>-3.1301513073118792E-2</v>
      </c>
    </row>
    <row r="23" spans="1:27">
      <c r="A23" t="s">
        <v>80</v>
      </c>
      <c r="B23">
        <v>26832.7</v>
      </c>
      <c r="C23">
        <v>1.5240314946329696E-2</v>
      </c>
      <c r="D23">
        <v>-5.1217600000000001</v>
      </c>
      <c r="E23">
        <v>4.39453125E-2</v>
      </c>
      <c r="F23">
        <v>0.10232749921720541</v>
      </c>
      <c r="G23">
        <v>-0.95540598529495968</v>
      </c>
      <c r="H23">
        <v>8.369246529372304E-2</v>
      </c>
      <c r="I23">
        <v>-7.0554253379738169E-2</v>
      </c>
      <c r="J23">
        <v>-2.0667726550079573E-2</v>
      </c>
      <c r="K23">
        <v>1.1409033073082343E-2</v>
      </c>
      <c r="L23">
        <v>3.0917138065924828E-2</v>
      </c>
      <c r="M23">
        <v>-0.10645617491469268</v>
      </c>
      <c r="N23">
        <v>-1.2396414305041365E-2</v>
      </c>
      <c r="O23">
        <f t="shared" si="1"/>
        <v>26500.070733877117</v>
      </c>
      <c r="P23" s="60">
        <f t="shared" si="2"/>
        <v>1.239641430504137E-2</v>
      </c>
      <c r="Q23" s="60">
        <f t="shared" si="3"/>
        <v>1.5367108762223431E-4</v>
      </c>
      <c r="R23" s="60">
        <f t="shared" si="4"/>
        <v>-1.239641430504137E-2</v>
      </c>
      <c r="S23" t="s">
        <v>127</v>
      </c>
      <c r="T23">
        <v>6.5412435013419232E-3</v>
      </c>
      <c r="U23">
        <v>4.3667861501191464E-3</v>
      </c>
      <c r="V23">
        <v>1.497953707021684</v>
      </c>
      <c r="W23">
        <v>0.13986299155868703</v>
      </c>
      <c r="X23">
        <v>-2.2099915025436435E-3</v>
      </c>
      <c r="Y23">
        <v>1.529247850522749E-2</v>
      </c>
      <c r="Z23">
        <v>-2.2099915025436435E-3</v>
      </c>
      <c r="AA23">
        <v>1.529247850522749E-2</v>
      </c>
    </row>
    <row r="24" spans="1:27">
      <c r="A24" t="s">
        <v>81</v>
      </c>
      <c r="B24">
        <v>27472</v>
      </c>
      <c r="C24">
        <v>2.3825407059297025E-2</v>
      </c>
      <c r="D24">
        <v>-5.1486479999999997</v>
      </c>
      <c r="E24">
        <v>3.7816764132553526E-2</v>
      </c>
      <c r="F24">
        <v>9.6069725021614039E-2</v>
      </c>
      <c r="G24">
        <v>-0.94570568694790713</v>
      </c>
      <c r="H24">
        <v>7.4022312224458528E-2</v>
      </c>
      <c r="I24">
        <v>5.3901215069923902E-2</v>
      </c>
      <c r="J24">
        <v>0.13044990723562153</v>
      </c>
      <c r="K24">
        <v>1.3772082006401266E-2</v>
      </c>
      <c r="L24">
        <v>8.6242478094692182E-2</v>
      </c>
      <c r="M24">
        <v>-2.2421268586961269E-2</v>
      </c>
      <c r="N24">
        <v>6.8176833345609134E-3</v>
      </c>
      <c r="O24">
        <f t="shared" si="1"/>
        <v>27659.29539656706</v>
      </c>
      <c r="P24" s="60">
        <f t="shared" si="2"/>
        <v>6.817683334561021E-3</v>
      </c>
      <c r="Q24" s="60">
        <f t="shared" si="3"/>
        <v>4.6480806050351081E-5</v>
      </c>
      <c r="R24" s="60">
        <f t="shared" si="4"/>
        <v>6.817683334561021E-3</v>
      </c>
      <c r="S24" t="s">
        <v>129</v>
      </c>
      <c r="T24">
        <v>2.4462090011457448E-2</v>
      </c>
      <c r="U24">
        <v>8.5488773472264606E-2</v>
      </c>
      <c r="V24">
        <v>0.28614388788012923</v>
      </c>
      <c r="W24">
        <v>0.77584296638130623</v>
      </c>
      <c r="X24">
        <v>-0.14686124049542193</v>
      </c>
      <c r="Y24">
        <v>0.19578542051833681</v>
      </c>
      <c r="Z24">
        <v>-0.14686124049542193</v>
      </c>
      <c r="AA24">
        <v>0.19578542051833681</v>
      </c>
    </row>
    <row r="25" spans="1:27">
      <c r="A25" t="s">
        <v>82</v>
      </c>
      <c r="B25">
        <v>26821.7</v>
      </c>
      <c r="C25">
        <v>-2.3671374490390189E-2</v>
      </c>
      <c r="D25">
        <v>-5.8428960000000005</v>
      </c>
      <c r="E25">
        <v>4.5107632093933425E-2</v>
      </c>
      <c r="F25">
        <v>8.7877237013658238E-2</v>
      </c>
      <c r="G25">
        <v>-0.94542462665616034</v>
      </c>
      <c r="H25">
        <v>-4.5183293941796088E-3</v>
      </c>
      <c r="I25">
        <v>0.18686099630193603</v>
      </c>
      <c r="J25">
        <v>-4.1337573084418926E-2</v>
      </c>
      <c r="K25">
        <v>9.0116567843382678E-3</v>
      </c>
      <c r="L25">
        <v>3.7688094117342051E-2</v>
      </c>
      <c r="M25">
        <v>0.12777478188205246</v>
      </c>
      <c r="N25">
        <v>-2.3082710316631651E-2</v>
      </c>
      <c r="O25">
        <f t="shared" si="1"/>
        <v>26202.582468700402</v>
      </c>
      <c r="P25" s="60">
        <f t="shared" si="2"/>
        <v>2.308271031663162E-2</v>
      </c>
      <c r="Q25" s="60">
        <f t="shared" si="3"/>
        <v>5.3281151556153184E-4</v>
      </c>
      <c r="R25" s="60">
        <f t="shared" si="4"/>
        <v>-2.308271031663162E-2</v>
      </c>
      <c r="S25" t="s">
        <v>130</v>
      </c>
      <c r="T25">
        <v>-6.6394427827406399E-2</v>
      </c>
      <c r="U25">
        <v>4.7100108828646785E-2</v>
      </c>
      <c r="V25">
        <v>-1.4096448920946996</v>
      </c>
      <c r="W25">
        <v>0.16427431788368224</v>
      </c>
      <c r="X25">
        <v>-0.16078515521780701</v>
      </c>
      <c r="Y25">
        <v>2.7996299562994209E-2</v>
      </c>
      <c r="Z25">
        <v>-0.16078515521780701</v>
      </c>
      <c r="AA25">
        <v>2.7996299562994209E-2</v>
      </c>
    </row>
    <row r="26" spans="1:27">
      <c r="A26" t="s">
        <v>83</v>
      </c>
      <c r="B26">
        <v>27537.9</v>
      </c>
      <c r="C26">
        <v>2.6702259737451418E-2</v>
      </c>
      <c r="D26">
        <v>-5.1194429999999995</v>
      </c>
      <c r="E26">
        <v>4.8574237954769117E-2</v>
      </c>
      <c r="F26">
        <v>7.7721305262019813E-2</v>
      </c>
      <c r="G26">
        <v>-0.95643568087163078</v>
      </c>
      <c r="H26">
        <v>-8.1668584843102715E-3</v>
      </c>
      <c r="I26">
        <v>-2.0181655262300473E-2</v>
      </c>
      <c r="J26">
        <v>0.12379627648191749</v>
      </c>
      <c r="K26">
        <v>5.0926875746021743E-3</v>
      </c>
      <c r="L26">
        <v>3.4100375778708267E-2</v>
      </c>
      <c r="M26">
        <v>-9.0725745992991588E-2</v>
      </c>
      <c r="N26">
        <v>1.3953389919609656E-2</v>
      </c>
      <c r="O26">
        <f t="shared" si="1"/>
        <v>27922.147056267218</v>
      </c>
      <c r="P26" s="60">
        <f t="shared" si="2"/>
        <v>1.3953389919609592E-2</v>
      </c>
      <c r="Q26" s="60">
        <f t="shared" si="3"/>
        <v>1.9469709024866257E-4</v>
      </c>
      <c r="R26" s="60">
        <f t="shared" si="4"/>
        <v>1.3953389919609592E-2</v>
      </c>
      <c r="S26" t="s">
        <v>131</v>
      </c>
      <c r="T26">
        <v>3.904494301572399E-2</v>
      </c>
      <c r="U26">
        <v>3.0053147512252583E-2</v>
      </c>
      <c r="V26">
        <v>1.2991964651890615</v>
      </c>
      <c r="W26">
        <v>0.19929646348550945</v>
      </c>
      <c r="X26">
        <v>-2.118291047762496E-2</v>
      </c>
      <c r="Y26">
        <v>9.9272796509072947E-2</v>
      </c>
      <c r="Z26">
        <v>-2.118291047762496E-2</v>
      </c>
      <c r="AA26">
        <v>9.9272796509072947E-2</v>
      </c>
    </row>
    <row r="27" spans="1:27">
      <c r="A27" t="s">
        <v>84</v>
      </c>
      <c r="B27">
        <v>28554</v>
      </c>
      <c r="C27">
        <v>3.6898238427766766E-2</v>
      </c>
      <c r="D27">
        <v>-4.3803020000000004</v>
      </c>
      <c r="E27">
        <v>5.0098425196850371E-2</v>
      </c>
      <c r="F27">
        <v>6.7791870356349149E-2</v>
      </c>
      <c r="G27">
        <v>-0.98925410104139666</v>
      </c>
      <c r="H27">
        <v>0.11164263291567243</v>
      </c>
      <c r="I27">
        <v>2.3902063891256001E-2</v>
      </c>
      <c r="J27">
        <v>-8.2357421689041282E-2</v>
      </c>
      <c r="K27">
        <v>8.0391922262425669E-3</v>
      </c>
      <c r="L27">
        <v>2.8198927430552148E-2</v>
      </c>
      <c r="M27">
        <v>-6.5059702020568599E-2</v>
      </c>
      <c r="N27">
        <v>3.8201937913351215E-3</v>
      </c>
      <c r="O27">
        <f t="shared" si="1"/>
        <v>28663.081813517783</v>
      </c>
      <c r="P27" s="60">
        <f t="shared" si="2"/>
        <v>3.8201937913351302E-3</v>
      </c>
      <c r="Q27" s="60">
        <f t="shared" si="3"/>
        <v>1.4593880603355476E-5</v>
      </c>
      <c r="R27" s="60">
        <f t="shared" si="4"/>
        <v>3.8201937913351302E-3</v>
      </c>
      <c r="S27" t="s">
        <v>133</v>
      </c>
      <c r="T27">
        <v>-1.431353961610446</v>
      </c>
      <c r="U27">
        <v>0.75281761113449042</v>
      </c>
      <c r="V27">
        <v>-1.9013290077704299</v>
      </c>
      <c r="W27">
        <v>6.2502863499402872E-2</v>
      </c>
      <c r="X27">
        <v>-2.9400341679727182</v>
      </c>
      <c r="Y27">
        <v>7.7326244751825923E-2</v>
      </c>
      <c r="Z27">
        <v>-2.9400341679727182</v>
      </c>
      <c r="AA27">
        <v>7.7326244751825923E-2</v>
      </c>
    </row>
    <row r="28" spans="1:27">
      <c r="A28" t="s">
        <v>85</v>
      </c>
      <c r="B28">
        <v>28967.599999999999</v>
      </c>
      <c r="C28">
        <v>1.4484835749807332E-2</v>
      </c>
      <c r="D28">
        <v>-5.2276170000000004</v>
      </c>
      <c r="E28">
        <v>5.143422354104854E-2</v>
      </c>
      <c r="F28">
        <v>6.7613753317757208E-2</v>
      </c>
      <c r="G28">
        <v>-0.95472728239771198</v>
      </c>
      <c r="H28">
        <v>7.4607261980885853E-2</v>
      </c>
      <c r="I28">
        <v>2.4359052432860361E-2</v>
      </c>
      <c r="J28">
        <v>1.1516912222452786E-2</v>
      </c>
      <c r="K28">
        <v>1.2645260445736193E-3</v>
      </c>
      <c r="L28">
        <v>7.7149995985799524E-2</v>
      </c>
      <c r="M28">
        <v>3.3350457510555209E-2</v>
      </c>
      <c r="N28">
        <v>3.6192567328423089E-2</v>
      </c>
      <c r="O28">
        <f t="shared" si="1"/>
        <v>30016.01181334283</v>
      </c>
      <c r="P28" s="60">
        <f t="shared" si="2"/>
        <v>3.6192567328423172E-2</v>
      </c>
      <c r="Q28" s="60">
        <f t="shared" si="3"/>
        <v>1.3099019298224446E-3</v>
      </c>
      <c r="R28" s="60">
        <f t="shared" si="4"/>
        <v>3.6192567328423172E-2</v>
      </c>
      <c r="S28" t="s">
        <v>134</v>
      </c>
      <c r="T28">
        <v>0.441346964918574</v>
      </c>
      <c r="U28">
        <v>0.21131372456433792</v>
      </c>
      <c r="V28">
        <v>2.0885863699979348</v>
      </c>
      <c r="W28">
        <v>4.138707872126262E-2</v>
      </c>
      <c r="X28">
        <v>1.7864797568013235E-2</v>
      </c>
      <c r="Y28">
        <v>0.86482913226913483</v>
      </c>
      <c r="Z28">
        <v>1.7864797568013235E-2</v>
      </c>
      <c r="AA28">
        <v>0.86482913226913483</v>
      </c>
    </row>
    <row r="29" spans="1:27" ht="15" thickBot="1">
      <c r="A29" t="s">
        <v>86</v>
      </c>
      <c r="B29">
        <v>29020.3</v>
      </c>
      <c r="C29">
        <v>1.8192739474447565E-3</v>
      </c>
      <c r="D29">
        <v>-5.7205360000000001</v>
      </c>
      <c r="E29">
        <v>5.1984126984127021E-2</v>
      </c>
      <c r="F29">
        <v>6.7428539601467774E-2</v>
      </c>
      <c r="G29">
        <v>-0.96279295962153755</v>
      </c>
      <c r="H29">
        <v>1.6918623351559959E-2</v>
      </c>
      <c r="I29">
        <v>0.17228464419475667</v>
      </c>
      <c r="J29">
        <v>2.3079290183608575E-2</v>
      </c>
      <c r="K29">
        <v>8.0236267817812984E-3</v>
      </c>
      <c r="L29">
        <v>2.8221243386267431E-2</v>
      </c>
      <c r="M29">
        <v>-1.0489082974852874E-2</v>
      </c>
      <c r="N29">
        <v>-3.8168211506297766E-3</v>
      </c>
      <c r="O29">
        <f t="shared" si="1"/>
        <v>28909.534705162379</v>
      </c>
      <c r="P29" s="60">
        <f t="shared" si="2"/>
        <v>3.8168211506297276E-3</v>
      </c>
      <c r="Q29" s="60">
        <f t="shared" si="3"/>
        <v>1.4568123695894438E-5</v>
      </c>
      <c r="R29" s="60">
        <f t="shared" si="4"/>
        <v>-3.8168211506297276E-3</v>
      </c>
      <c r="S29" s="14" t="s">
        <v>132</v>
      </c>
      <c r="T29" s="14">
        <v>-3.1293970026569404E-2</v>
      </c>
      <c r="U29" s="14">
        <v>4.7392701903991787E-2</v>
      </c>
      <c r="V29" s="14">
        <v>-0.66031200521052336</v>
      </c>
      <c r="W29" s="14">
        <v>0.5118097200461762</v>
      </c>
      <c r="X29" s="14">
        <v>-0.1262710670432417</v>
      </c>
      <c r="Y29" s="14">
        <v>6.3683126990102895E-2</v>
      </c>
      <c r="Z29" s="14">
        <v>-0.1262710670432417</v>
      </c>
      <c r="AA29" s="14">
        <v>6.3683126990102895E-2</v>
      </c>
    </row>
    <row r="30" spans="1:27">
      <c r="A30" t="s">
        <v>87</v>
      </c>
      <c r="B30">
        <v>29161.8</v>
      </c>
      <c r="C30">
        <v>4.8758972167758435E-3</v>
      </c>
      <c r="D30">
        <v>-4.6645349999999999</v>
      </c>
      <c r="E30">
        <v>3.8706467661691724E-2</v>
      </c>
      <c r="F30">
        <v>6.1865801191569592E-2</v>
      </c>
      <c r="G30">
        <v>-0.94426631363088998</v>
      </c>
      <c r="H30">
        <v>2.1077935222672026E-2</v>
      </c>
      <c r="I30">
        <v>-2.2719204827831116E-2</v>
      </c>
      <c r="J30">
        <v>-1.5740926408662453E-2</v>
      </c>
      <c r="K30">
        <v>8.335278949694545E-3</v>
      </c>
      <c r="L30">
        <v>4.0534510821821988E-2</v>
      </c>
      <c r="M30">
        <v>-4.0644822583467834E-2</v>
      </c>
      <c r="N30">
        <v>1.4656031617419456E-2</v>
      </c>
      <c r="O30">
        <f t="shared" si="1"/>
        <v>29589.19626282086</v>
      </c>
      <c r="P30" s="60">
        <f t="shared" si="2"/>
        <v>1.4656031617419399E-2</v>
      </c>
      <c r="Q30" s="60">
        <f t="shared" si="3"/>
        <v>2.1479926277079707E-4</v>
      </c>
      <c r="R30" s="60">
        <f t="shared" si="4"/>
        <v>1.4656031617419399E-2</v>
      </c>
    </row>
    <row r="31" spans="1:27">
      <c r="A31" t="s">
        <v>88</v>
      </c>
      <c r="B31">
        <v>26746.1</v>
      </c>
      <c r="C31">
        <v>-8.2837822082313189E-2</v>
      </c>
      <c r="D31">
        <v>-5.1333950000000002</v>
      </c>
      <c r="E31">
        <v>4.4577114427860831E-2</v>
      </c>
      <c r="F31">
        <v>6.1829553923576475E-2</v>
      </c>
      <c r="G31">
        <v>-0.95929562119488521</v>
      </c>
      <c r="H31">
        <v>-7.1556018139913558E-4</v>
      </c>
      <c r="I31">
        <v>3.575320429661142E-2</v>
      </c>
      <c r="J31">
        <v>-0.17958643170011201</v>
      </c>
      <c r="K31">
        <v>1.2757774238638966E-2</v>
      </c>
      <c r="L31">
        <v>2.9462444929686922E-2</v>
      </c>
      <c r="M31">
        <v>-2.1444930660301193E-2</v>
      </c>
      <c r="N31">
        <v>-6.857661473820378E-3</v>
      </c>
      <c r="O31">
        <f t="shared" si="1"/>
        <v>26562.68430045505</v>
      </c>
      <c r="P31" s="60">
        <f t="shared" si="2"/>
        <v>6.857661473820424E-3</v>
      </c>
      <c r="Q31" s="60">
        <f t="shared" si="3"/>
        <v>4.7027520889520911E-5</v>
      </c>
      <c r="R31" s="60">
        <f t="shared" si="4"/>
        <v>-6.857661473820424E-3</v>
      </c>
    </row>
    <row r="32" spans="1:27">
      <c r="A32" t="s">
        <v>89</v>
      </c>
      <c r="B32">
        <v>25851.3</v>
      </c>
      <c r="C32">
        <v>-3.3455344891404705E-2</v>
      </c>
      <c r="D32">
        <v>-5.6062260000000004</v>
      </c>
      <c r="E32">
        <v>3.310069790628134E-2</v>
      </c>
      <c r="F32">
        <v>6.3250223935537919E-2</v>
      </c>
      <c r="G32">
        <v>-0.95683313684271598</v>
      </c>
      <c r="H32">
        <v>-2.4644056132650121E-2</v>
      </c>
      <c r="I32">
        <v>-8.8794255177020651E-2</v>
      </c>
      <c r="J32">
        <v>-0.40104296001986595</v>
      </c>
      <c r="K32">
        <v>2.0326835666603323E-2</v>
      </c>
      <c r="L32">
        <v>6.8536792835676041E-2</v>
      </c>
      <c r="M32">
        <v>-9.8082513584895697E-2</v>
      </c>
      <c r="N32">
        <v>-7.1791850965017114E-4</v>
      </c>
      <c r="O32">
        <f t="shared" si="1"/>
        <v>25832.74087323148</v>
      </c>
      <c r="P32" s="60">
        <f t="shared" si="2"/>
        <v>7.1791850965017201E-4</v>
      </c>
      <c r="Q32" s="60">
        <f t="shared" si="3"/>
        <v>5.154069864983241E-7</v>
      </c>
      <c r="R32" s="60">
        <f t="shared" si="4"/>
        <v>-7.1791850965017201E-4</v>
      </c>
    </row>
    <row r="33" spans="1:21">
      <c r="A33" t="s">
        <v>90</v>
      </c>
      <c r="B33">
        <v>23091</v>
      </c>
      <c r="C33">
        <v>-0.10677606155203025</v>
      </c>
      <c r="D33">
        <v>-6.6011790000000001</v>
      </c>
      <c r="E33">
        <v>2.0440881763527097E-2</v>
      </c>
      <c r="F33">
        <v>6.413303854915875E-2</v>
      </c>
      <c r="G33">
        <v>-0.97418709187644403</v>
      </c>
      <c r="H33">
        <v>0.17510321221193553</v>
      </c>
      <c r="I33">
        <v>1.0080090904092518E-2</v>
      </c>
      <c r="J33">
        <v>0.2361111111111111</v>
      </c>
      <c r="K33">
        <v>1.4495466303906211E-2</v>
      </c>
      <c r="L33">
        <v>2.3478650050509576E-2</v>
      </c>
      <c r="M33">
        <v>-0.10904519523312495</v>
      </c>
      <c r="N33">
        <v>1.0228255337471154E-2</v>
      </c>
      <c r="O33">
        <f t="shared" si="1"/>
        <v>23327.180643997544</v>
      </c>
      <c r="P33" s="60">
        <f t="shared" si="2"/>
        <v>1.0228255337471067E-2</v>
      </c>
      <c r="Q33" s="60">
        <f t="shared" si="3"/>
        <v>1.0461720724850538E-4</v>
      </c>
      <c r="R33" s="60">
        <f t="shared" si="4"/>
        <v>1.0228255337471067E-2</v>
      </c>
      <c r="S33" t="s">
        <v>25</v>
      </c>
    </row>
    <row r="34" spans="1:21" ht="15" thickBot="1">
      <c r="A34" t="s">
        <v>91</v>
      </c>
      <c r="B34">
        <v>24263.200000000001</v>
      </c>
      <c r="C34">
        <v>5.0764367069421015E-2</v>
      </c>
      <c r="D34">
        <v>-5.5041590000000005</v>
      </c>
      <c r="E34">
        <v>1.0310310310310378E-2</v>
      </c>
      <c r="F34">
        <v>6.4510153287442584E-2</v>
      </c>
      <c r="G34">
        <v>-1.0004077557987239</v>
      </c>
      <c r="H34">
        <v>-7.3857704644910704E-2</v>
      </c>
      <c r="I34">
        <v>7.6061909168435679E-2</v>
      </c>
      <c r="J34">
        <v>-0.20979372798926724</v>
      </c>
      <c r="K34">
        <v>1.3369311109999511E-2</v>
      </c>
      <c r="L34">
        <v>3.6204607704812299E-2</v>
      </c>
      <c r="M34">
        <v>-7.6494617522755104E-2</v>
      </c>
      <c r="N34">
        <v>-1.4228412899613296E-2</v>
      </c>
      <c r="O34">
        <f t="shared" si="1"/>
        <v>23917.973172134105</v>
      </c>
      <c r="P34" s="60">
        <f t="shared" si="2"/>
        <v>1.422841289961323E-2</v>
      </c>
      <c r="Q34" s="60">
        <f t="shared" si="3"/>
        <v>2.0244773364188018E-4</v>
      </c>
      <c r="R34" s="60">
        <f t="shared" si="4"/>
        <v>-1.422841289961323E-2</v>
      </c>
    </row>
    <row r="35" spans="1:21">
      <c r="A35" t="s">
        <v>92</v>
      </c>
      <c r="B35">
        <v>25118.1</v>
      </c>
      <c r="C35">
        <v>3.523442909426612E-2</v>
      </c>
      <c r="D35">
        <v>-5.9690759999999994</v>
      </c>
      <c r="E35">
        <v>4.9751243781095411E-3</v>
      </c>
      <c r="F35">
        <v>6.5069504703227921E-2</v>
      </c>
      <c r="G35">
        <v>-0.98003227893533895</v>
      </c>
      <c r="H35">
        <v>-9.4509826825920656E-2</v>
      </c>
      <c r="I35">
        <v>-5.1277295337661191E-2</v>
      </c>
      <c r="J35">
        <v>-1.1247877758913286E-2</v>
      </c>
      <c r="K35">
        <v>1.1287918529136362E-2</v>
      </c>
      <c r="L35">
        <v>3.6964854095348929E-2</v>
      </c>
      <c r="M35">
        <v>-8.0579887080117915E-2</v>
      </c>
      <c r="N35">
        <v>4.5811297533141469E-3</v>
      </c>
      <c r="O35">
        <f t="shared" si="1"/>
        <v>25233.169275256714</v>
      </c>
      <c r="P35" s="60">
        <f t="shared" si="2"/>
        <v>4.58112975331397E-3</v>
      </c>
      <c r="Q35" s="60">
        <f t="shared" si="3"/>
        <v>2.0986749816698516E-5</v>
      </c>
      <c r="R35" s="60">
        <f t="shared" si="4"/>
        <v>4.58112975331397E-3</v>
      </c>
      <c r="S35" s="15" t="s">
        <v>26</v>
      </c>
      <c r="T35" s="15" t="s">
        <v>146</v>
      </c>
      <c r="U35" s="15" t="s">
        <v>28</v>
      </c>
    </row>
    <row r="36" spans="1:21">
      <c r="A36" t="s">
        <v>93</v>
      </c>
      <c r="B36">
        <v>24413.3</v>
      </c>
      <c r="C36">
        <v>-2.8059447171561516E-2</v>
      </c>
      <c r="D36">
        <v>-6.4705200000000005</v>
      </c>
      <c r="E36">
        <v>-1.9960079840319889E-3</v>
      </c>
      <c r="F36">
        <v>6.5296334374927989E-2</v>
      </c>
      <c r="G36">
        <v>-0.97332758027781707</v>
      </c>
      <c r="H36">
        <v>-1.7925158110988892E-2</v>
      </c>
      <c r="I36">
        <v>2.913052751315226E-2</v>
      </c>
      <c r="J36">
        <v>-0.27838591972526305</v>
      </c>
      <c r="K36">
        <v>1.5743899265130281E-2</v>
      </c>
      <c r="L36">
        <v>5.6856238376240327E-2</v>
      </c>
      <c r="M36">
        <v>-3.9659263277774567E-2</v>
      </c>
      <c r="N36">
        <v>-8.553609709465811E-3</v>
      </c>
      <c r="O36">
        <f t="shared" si="1"/>
        <v>24204.478160079896</v>
      </c>
      <c r="P36" s="60">
        <f t="shared" si="2"/>
        <v>8.5536097094658751E-3</v>
      </c>
      <c r="Q36" s="60">
        <f t="shared" si="3"/>
        <v>7.3164239061868899E-5</v>
      </c>
      <c r="R36" s="60">
        <f t="shared" si="4"/>
        <v>-8.5536097094658751E-3</v>
      </c>
      <c r="S36">
        <v>1</v>
      </c>
      <c r="T36">
        <v>1.2591343698596652E-2</v>
      </c>
      <c r="U36">
        <v>8.4905156185567845E-3</v>
      </c>
    </row>
    <row r="37" spans="1:21">
      <c r="A37" t="s">
        <v>94</v>
      </c>
      <c r="B37">
        <v>25357</v>
      </c>
      <c r="C37">
        <v>3.86551592779346E-2</v>
      </c>
      <c r="D37">
        <v>-6.519012</v>
      </c>
      <c r="E37">
        <v>2.9910269192423566E-3</v>
      </c>
      <c r="F37">
        <v>6.5950572574813071E-2</v>
      </c>
      <c r="G37">
        <v>-0.97329241466398753</v>
      </c>
      <c r="H37">
        <v>-1.3188444348114607E-2</v>
      </c>
      <c r="I37">
        <v>-3.0758337219142267E-2</v>
      </c>
      <c r="J37">
        <v>0.36585365853658552</v>
      </c>
      <c r="K37">
        <v>1.2236961649096767E-2</v>
      </c>
      <c r="L37">
        <v>4.1256666338295396E-2</v>
      </c>
      <c r="M37">
        <v>-0.13062111820242489</v>
      </c>
      <c r="N37">
        <v>2.1883460080881739E-2</v>
      </c>
      <c r="O37">
        <f t="shared" si="1"/>
        <v>25911.898897270916</v>
      </c>
      <c r="P37" s="60">
        <f t="shared" si="2"/>
        <v>2.1883460080881642E-2</v>
      </c>
      <c r="Q37" s="60">
        <f t="shared" si="3"/>
        <v>4.7888582511154036E-4</v>
      </c>
      <c r="R37" s="60">
        <f t="shared" si="4"/>
        <v>2.1883460080881642E-2</v>
      </c>
      <c r="S37">
        <v>2</v>
      </c>
      <c r="T37">
        <v>2.2433167276621899E-2</v>
      </c>
      <c r="U37">
        <v>2.8180736897560347E-2</v>
      </c>
    </row>
    <row r="38" spans="1:21">
      <c r="A38" t="s">
        <v>95</v>
      </c>
      <c r="B38">
        <v>24765.3</v>
      </c>
      <c r="C38">
        <v>-2.3334779350869611E-2</v>
      </c>
      <c r="D38">
        <v>-4.9857970000000007</v>
      </c>
      <c r="E38">
        <v>1.6899999999999915E-2</v>
      </c>
      <c r="F38">
        <v>6.6985465183518222E-2</v>
      </c>
      <c r="G38">
        <v>-0.9612730024569186</v>
      </c>
      <c r="H38">
        <v>-4.6653333022732661E-2</v>
      </c>
      <c r="I38">
        <v>0.12658137628737387</v>
      </c>
      <c r="J38">
        <v>-9.4076655052264813E-2</v>
      </c>
      <c r="K38">
        <v>1.0510702288524907E-2</v>
      </c>
      <c r="L38">
        <v>5.1761036050337286E-2</v>
      </c>
      <c r="M38">
        <v>0.16197532485963492</v>
      </c>
      <c r="N38">
        <v>-1.0044881863615206E-2</v>
      </c>
      <c r="O38">
        <f t="shared" si="1"/>
        <v>24516.53548718301</v>
      </c>
      <c r="P38" s="60">
        <f t="shared" si="2"/>
        <v>1.0044881863615209E-2</v>
      </c>
      <c r="Q38" s="60">
        <f t="shared" si="3"/>
        <v>1.0089965165398576E-4</v>
      </c>
      <c r="R38" s="60">
        <f t="shared" si="4"/>
        <v>-1.0044881863615209E-2</v>
      </c>
      <c r="S38">
        <v>3</v>
      </c>
      <c r="T38">
        <v>2.2262403104486093E-2</v>
      </c>
      <c r="U38">
        <v>-3.4993853349584159E-3</v>
      </c>
    </row>
    <row r="39" spans="1:21">
      <c r="A39" t="s">
        <v>96</v>
      </c>
      <c r="B39">
        <v>25064.1</v>
      </c>
      <c r="C39">
        <v>1.2065268742958869E-2</v>
      </c>
      <c r="D39">
        <v>-5.5047420000000002</v>
      </c>
      <c r="E39">
        <v>2.4000000000000021E-2</v>
      </c>
      <c r="F39">
        <v>6.7755811496225116E-2</v>
      </c>
      <c r="G39">
        <v>-0.98025611394774115</v>
      </c>
      <c r="H39">
        <v>4.7997374979928377E-2</v>
      </c>
      <c r="I39">
        <v>8.4569639072533495E-2</v>
      </c>
      <c r="J39">
        <v>0.12644230769230763</v>
      </c>
      <c r="K39">
        <v>1.1087893392110021E-2</v>
      </c>
      <c r="L39">
        <v>3.6026214452594914E-2</v>
      </c>
      <c r="M39">
        <v>1.3828619994569538E-2</v>
      </c>
      <c r="N39">
        <v>1.3044456257731275E-3</v>
      </c>
      <c r="O39">
        <f t="shared" si="1"/>
        <v>25096.794755608938</v>
      </c>
      <c r="P39" s="60">
        <f t="shared" si="2"/>
        <v>1.3044456257731132E-3</v>
      </c>
      <c r="Q39" s="60">
        <f t="shared" si="3"/>
        <v>1.7015783905986089E-6</v>
      </c>
      <c r="R39" s="60">
        <f t="shared" si="4"/>
        <v>1.3044456257731132E-3</v>
      </c>
      <c r="S39">
        <v>4</v>
      </c>
      <c r="T39">
        <v>5.3753779548891323E-2</v>
      </c>
      <c r="U39">
        <v>3.3188051075574057E-2</v>
      </c>
    </row>
    <row r="40" spans="1:21">
      <c r="A40" t="s">
        <v>97</v>
      </c>
      <c r="B40">
        <v>23938.1</v>
      </c>
      <c r="C40">
        <v>-4.4924812780031999E-2</v>
      </c>
      <c r="D40">
        <v>-6.1345909999999995</v>
      </c>
      <c r="E40">
        <v>2.9282868525896566E-2</v>
      </c>
      <c r="F40">
        <v>6.8184534273875164E-2</v>
      </c>
      <c r="G40">
        <v>-0.95942924083999048</v>
      </c>
      <c r="H40">
        <v>9.6021637177574157E-2</v>
      </c>
      <c r="I40">
        <v>-3.0420136205211983E-2</v>
      </c>
      <c r="J40">
        <v>0.12697396500213406</v>
      </c>
      <c r="K40">
        <v>1.3471885435601056E-2</v>
      </c>
      <c r="L40">
        <v>4.3325422521260579E-2</v>
      </c>
      <c r="M40">
        <v>6.869779838490458E-3</v>
      </c>
      <c r="N40">
        <v>1.1321913664453726E-2</v>
      </c>
      <c r="O40">
        <f t="shared" si="1"/>
        <v>24209.125101491059</v>
      </c>
      <c r="P40" s="60">
        <f t="shared" si="2"/>
        <v>1.1321913664453776E-2</v>
      </c>
      <c r="Q40" s="60">
        <f t="shared" si="3"/>
        <v>1.2818572902534514E-4</v>
      </c>
      <c r="R40" s="60">
        <f t="shared" si="4"/>
        <v>1.1321913664453776E-2</v>
      </c>
      <c r="S40">
        <v>5</v>
      </c>
      <c r="T40">
        <v>4.4322280137469992E-2</v>
      </c>
      <c r="U40">
        <v>-1.7506240775225917E-4</v>
      </c>
    </row>
    <row r="41" spans="1:21">
      <c r="A41" t="s">
        <v>98</v>
      </c>
      <c r="B41">
        <v>24231</v>
      </c>
      <c r="C41">
        <v>1.2235724639800213E-2</v>
      </c>
      <c r="D41">
        <v>-5.9406609999999995</v>
      </c>
      <c r="E41">
        <v>3.6003956478734223E-2</v>
      </c>
      <c r="F41">
        <v>6.833835695569368E-2</v>
      </c>
      <c r="G41">
        <v>-0.98637911522300992</v>
      </c>
      <c r="H41">
        <v>6.3944300596866108E-2</v>
      </c>
      <c r="I41">
        <v>8.6392828673274386E-2</v>
      </c>
      <c r="J41">
        <v>-6.5896610490437491E-2</v>
      </c>
      <c r="K41">
        <v>1.5918779795830861E-2</v>
      </c>
      <c r="L41">
        <v>3.4874114503057267E-2</v>
      </c>
      <c r="M41">
        <v>0.20013863357918885</v>
      </c>
      <c r="N41">
        <v>-1.7739825328252259E-2</v>
      </c>
      <c r="O41">
        <f t="shared" si="1"/>
        <v>23801.14629247112</v>
      </c>
      <c r="P41" s="60">
        <f t="shared" si="2"/>
        <v>1.7739825328252259E-2</v>
      </c>
      <c r="Q41" s="60">
        <f t="shared" si="3"/>
        <v>3.1470140267690036E-4</v>
      </c>
      <c r="R41" s="60">
        <f t="shared" si="4"/>
        <v>-1.7739825328252259E-2</v>
      </c>
      <c r="S41">
        <v>6</v>
      </c>
      <c r="T41">
        <v>-5.8942005674068085E-2</v>
      </c>
      <c r="U41">
        <v>-5.8090095808524381E-2</v>
      </c>
    </row>
    <row r="42" spans="1:21">
      <c r="A42" t="s">
        <v>99</v>
      </c>
      <c r="B42">
        <v>25964.5</v>
      </c>
      <c r="C42">
        <v>7.154058850233172E-2</v>
      </c>
      <c r="D42">
        <v>-4.3897130000000004</v>
      </c>
      <c r="E42">
        <v>3.1034482758620863E-2</v>
      </c>
      <c r="F42">
        <v>6.8502884691434618E-2</v>
      </c>
      <c r="G42">
        <v>-1.0024596994815889</v>
      </c>
      <c r="H42">
        <v>-1.6866946782711945E-2</v>
      </c>
      <c r="I42">
        <v>7.4981656075646316E-2</v>
      </c>
      <c r="J42">
        <v>1.7028177579566258E-2</v>
      </c>
      <c r="K42">
        <v>9.7408693997767474E-3</v>
      </c>
      <c r="L42">
        <v>3.2891090647568649E-2</v>
      </c>
      <c r="M42">
        <v>-3.6911952634055098E-2</v>
      </c>
      <c r="N42">
        <v>-2.8174245007524055E-3</v>
      </c>
      <c r="O42">
        <f t="shared" si="1"/>
        <v>25891.346981550214</v>
      </c>
      <c r="P42" s="60">
        <f t="shared" si="2"/>
        <v>2.8174245007524133E-3</v>
      </c>
      <c r="Q42" s="60">
        <f t="shared" si="3"/>
        <v>7.9378808174399854E-6</v>
      </c>
      <c r="R42" s="60">
        <f t="shared" si="4"/>
        <v>-2.8174245007524133E-3</v>
      </c>
      <c r="S42">
        <v>7</v>
      </c>
      <c r="T42">
        <v>-2.6958231739165461E-3</v>
      </c>
      <c r="U42">
        <v>4.5889786262711722E-2</v>
      </c>
    </row>
    <row r="43" spans="1:21">
      <c r="A43" t="s">
        <v>100</v>
      </c>
      <c r="B43">
        <v>26842.799999999999</v>
      </c>
      <c r="C43">
        <v>3.3826956036126218E-2</v>
      </c>
      <c r="D43">
        <v>-5.5224500000000001</v>
      </c>
      <c r="E43">
        <v>1.2240868706811625E-2</v>
      </c>
      <c r="F43">
        <v>6.8525576755263939E-2</v>
      </c>
      <c r="G43">
        <v>-0.98489555897107706</v>
      </c>
      <c r="H43">
        <v>4.4443734238265073E-2</v>
      </c>
      <c r="I43">
        <v>3.5996239391090361E-2</v>
      </c>
      <c r="J43">
        <v>8.3914690053817034E-2</v>
      </c>
      <c r="K43">
        <v>9.9268925149936064E-3</v>
      </c>
      <c r="L43">
        <v>3.4252584005789267E-2</v>
      </c>
      <c r="M43">
        <v>2.5665177230881123E-3</v>
      </c>
      <c r="N43">
        <v>2.1479735486808226E-3</v>
      </c>
      <c r="O43">
        <f t="shared" si="1"/>
        <v>26900.457624372531</v>
      </c>
      <c r="P43" s="60">
        <f t="shared" si="2"/>
        <v>2.1479735486809185E-3</v>
      </c>
      <c r="Q43" s="60">
        <f t="shared" si="3"/>
        <v>4.6137903658328979E-6</v>
      </c>
      <c r="R43" s="60">
        <f t="shared" si="4"/>
        <v>2.1479735486809185E-3</v>
      </c>
      <c r="S43">
        <v>8</v>
      </c>
      <c r="T43">
        <v>-1.3861805980464926E-2</v>
      </c>
      <c r="U43">
        <v>-2.199977201079573E-2</v>
      </c>
    </row>
    <row r="44" spans="1:21">
      <c r="A44" t="s">
        <v>101</v>
      </c>
      <c r="B44">
        <v>27240.5</v>
      </c>
      <c r="C44">
        <v>1.4815891039682921E-2</v>
      </c>
      <c r="D44">
        <v>-6.7118700000000002</v>
      </c>
      <c r="E44">
        <v>1.7716535433070835E-2</v>
      </c>
      <c r="F44">
        <v>6.6013924727155837E-2</v>
      </c>
      <c r="G44">
        <v>-0.95385566641839548</v>
      </c>
      <c r="H44">
        <v>-2.5283391518422151E-2</v>
      </c>
      <c r="I44">
        <v>0.22353994182143663</v>
      </c>
      <c r="J44">
        <v>0.19032732622287607</v>
      </c>
      <c r="K44">
        <v>1.0309260696166668E-2</v>
      </c>
      <c r="L44">
        <v>3.9959998745835265E-2</v>
      </c>
      <c r="M44">
        <v>6.0073436362690018E-2</v>
      </c>
      <c r="N44">
        <v>-3.9305335948455131E-3</v>
      </c>
      <c r="O44">
        <f t="shared" si="1"/>
        <v>27133.430299609612</v>
      </c>
      <c r="P44" s="60">
        <f t="shared" si="2"/>
        <v>3.9305335948454645E-3</v>
      </c>
      <c r="Q44" s="60">
        <f t="shared" si="3"/>
        <v>1.5449094340208809E-5</v>
      </c>
      <c r="R44" s="60">
        <f t="shared" si="4"/>
        <v>-3.9305335948454645E-3</v>
      </c>
      <c r="S44">
        <v>9</v>
      </c>
      <c r="T44">
        <v>2.7262881941918008E-2</v>
      </c>
      <c r="U44">
        <v>3.1362943975662097E-2</v>
      </c>
    </row>
    <row r="45" spans="1:21">
      <c r="A45" t="s">
        <v>102</v>
      </c>
      <c r="B45">
        <v>28083.3</v>
      </c>
      <c r="C45">
        <v>3.093922651933699E-2</v>
      </c>
      <c r="D45">
        <v>-6.8850280000000001</v>
      </c>
      <c r="E45">
        <v>1.2833168805528317E-2</v>
      </c>
      <c r="F45">
        <v>6.6005167805835097E-2</v>
      </c>
      <c r="G45">
        <v>-0.96007823974815198</v>
      </c>
      <c r="H45">
        <v>-4.065685681343395E-2</v>
      </c>
      <c r="I45">
        <v>0.1932658701129806</v>
      </c>
      <c r="J45">
        <v>5.9323343117565104E-2</v>
      </c>
      <c r="K45">
        <v>7.1632385338983922E-3</v>
      </c>
      <c r="L45">
        <v>4.0103518465805753E-2</v>
      </c>
      <c r="M45">
        <v>9.9653948043104026E-2</v>
      </c>
      <c r="N45">
        <v>-4.4941106897031183E-3</v>
      </c>
      <c r="O45">
        <f t="shared" si="1"/>
        <v>27957.090541267862</v>
      </c>
      <c r="P45" s="60">
        <f t="shared" si="2"/>
        <v>4.4941106897030316E-3</v>
      </c>
      <c r="Q45" s="60">
        <f t="shared" si="3"/>
        <v>2.0197030891303058E-5</v>
      </c>
      <c r="R45" s="60">
        <f t="shared" si="4"/>
        <v>-4.4941106897030316E-3</v>
      </c>
      <c r="S45">
        <v>10</v>
      </c>
      <c r="T45">
        <v>1.9379484259560813E-3</v>
      </c>
      <c r="U45">
        <v>4.4838714953636713E-2</v>
      </c>
    </row>
    <row r="46" spans="1:21">
      <c r="A46" t="s">
        <v>103</v>
      </c>
      <c r="B46">
        <v>26819.5</v>
      </c>
      <c r="C46">
        <v>-4.5001833830069803E-2</v>
      </c>
      <c r="D46">
        <v>-7.4507950000000003</v>
      </c>
      <c r="E46">
        <v>1.2426035502958621E-2</v>
      </c>
      <c r="F46">
        <v>6.599953186867169E-2</v>
      </c>
      <c r="G46">
        <v>-0.94468327209791048</v>
      </c>
      <c r="H46">
        <v>1.0144280827011723E-2</v>
      </c>
      <c r="I46">
        <v>-0.18193893363758668</v>
      </c>
      <c r="J46">
        <v>2.7708910602305958E-3</v>
      </c>
      <c r="K46">
        <v>1.8366746972541734E-2</v>
      </c>
      <c r="L46">
        <v>4.2070165135995381E-2</v>
      </c>
      <c r="M46">
        <v>-1.991070925313632E-2</v>
      </c>
      <c r="N46">
        <v>8.7015694840983683E-3</v>
      </c>
      <c r="O46">
        <f t="shared" si="1"/>
        <v>27052.871742778778</v>
      </c>
      <c r="P46" s="60">
        <f t="shared" si="2"/>
        <v>8.7015694840984308E-3</v>
      </c>
      <c r="Q46" s="60">
        <f t="shared" si="3"/>
        <v>7.5717311486593036E-5</v>
      </c>
      <c r="R46" s="60">
        <f t="shared" si="4"/>
        <v>8.7015694840984308E-3</v>
      </c>
      <c r="S46">
        <v>11</v>
      </c>
      <c r="T46">
        <v>2.9254526821678829E-2</v>
      </c>
      <c r="U46">
        <v>-1.6241900974881512E-2</v>
      </c>
    </row>
    <row r="47" spans="1:21">
      <c r="A47" t="s">
        <v>104</v>
      </c>
      <c r="B47">
        <v>27075.7</v>
      </c>
      <c r="C47">
        <v>9.5527507969947519E-3</v>
      </c>
      <c r="D47">
        <v>-6.2487830000000004</v>
      </c>
      <c r="E47">
        <v>2.6176470588235246E-2</v>
      </c>
      <c r="F47">
        <v>6.5966968349427946E-2</v>
      </c>
      <c r="G47">
        <v>-0.96879006396086964</v>
      </c>
      <c r="H47">
        <v>1.0601955471786751E-3</v>
      </c>
      <c r="I47">
        <v>5.8650263327712927E-2</v>
      </c>
      <c r="J47">
        <v>-5.0174520069808062E-2</v>
      </c>
      <c r="K47">
        <v>5.8963528825120961E-3</v>
      </c>
      <c r="L47">
        <v>6.0648125103186165E-3</v>
      </c>
      <c r="M47">
        <v>-5.213238638612764E-2</v>
      </c>
      <c r="N47">
        <v>-6.4563862036882778E-3</v>
      </c>
      <c r="O47">
        <f t="shared" si="1"/>
        <v>26900.888824064798</v>
      </c>
      <c r="P47" s="60">
        <f t="shared" si="2"/>
        <v>6.456386203688296E-3</v>
      </c>
      <c r="Q47" s="60">
        <f t="shared" si="3"/>
        <v>4.1684922811176563E-5</v>
      </c>
      <c r="R47" s="60">
        <f t="shared" si="4"/>
        <v>-6.456386203688296E-3</v>
      </c>
      <c r="S47">
        <v>12</v>
      </c>
      <c r="T47">
        <v>2.3076960257903054E-3</v>
      </c>
      <c r="U47">
        <v>-2.7235019684066011E-2</v>
      </c>
    </row>
    <row r="48" spans="1:21">
      <c r="A48" t="s">
        <v>105</v>
      </c>
      <c r="B48">
        <v>26596.6</v>
      </c>
      <c r="C48">
        <v>-1.7694833374575808E-2</v>
      </c>
      <c r="D48">
        <v>-6.8043570000000004</v>
      </c>
      <c r="E48">
        <v>1.8413320274241141E-2</v>
      </c>
      <c r="F48">
        <v>6.5905843722197543E-2</v>
      </c>
      <c r="G48">
        <v>-0.9254172658291564</v>
      </c>
      <c r="H48">
        <v>-0.1170216521534478</v>
      </c>
      <c r="I48">
        <v>-0.12249171688967982</v>
      </c>
      <c r="J48">
        <v>-0.17638952687184203</v>
      </c>
      <c r="K48">
        <v>1.2574170563372025E-2</v>
      </c>
      <c r="L48">
        <v>2.1061103595649378E-2</v>
      </c>
      <c r="M48">
        <v>6.067296562364404E-3</v>
      </c>
      <c r="N48">
        <v>-6.9740537618689334E-3</v>
      </c>
      <c r="O48">
        <f t="shared" si="1"/>
        <v>26411.113881717076</v>
      </c>
      <c r="P48" s="60">
        <f t="shared" si="2"/>
        <v>6.9740537618689117E-3</v>
      </c>
      <c r="Q48" s="60">
        <f t="shared" si="3"/>
        <v>4.8637425873437917E-5</v>
      </c>
      <c r="R48" s="60">
        <f t="shared" si="4"/>
        <v>-6.9740537618689117E-3</v>
      </c>
      <c r="S48">
        <v>13</v>
      </c>
      <c r="T48">
        <v>7.9290696903669359E-3</v>
      </c>
      <c r="U48">
        <v>-0.10277079338044387</v>
      </c>
    </row>
    <row r="49" spans="1:21">
      <c r="A49" t="s">
        <v>106</v>
      </c>
      <c r="B49">
        <v>26026.799999999999</v>
      </c>
      <c r="C49">
        <v>-2.1423791010881064E-2</v>
      </c>
      <c r="D49">
        <v>-6.6193719999999994</v>
      </c>
      <c r="E49">
        <v>1.4581280788177553E-2</v>
      </c>
      <c r="F49">
        <v>6.5860851208985771E-2</v>
      </c>
      <c r="G49">
        <v>-0.96173250437177515</v>
      </c>
      <c r="H49">
        <v>0.11670809150335507</v>
      </c>
      <c r="I49">
        <v>9.8841508503820591E-2</v>
      </c>
      <c r="J49">
        <v>0.18813905930470343</v>
      </c>
      <c r="K49">
        <v>1.6000164641145068E-2</v>
      </c>
      <c r="L49">
        <v>3.9091241070765899E-2</v>
      </c>
      <c r="M49">
        <v>-2.1616558283645313E-2</v>
      </c>
      <c r="N49">
        <v>1.3472199148577395E-3</v>
      </c>
      <c r="O49">
        <f t="shared" si="1"/>
        <v>26061.863823280015</v>
      </c>
      <c r="P49" s="60">
        <f t="shared" si="2"/>
        <v>1.3472199148575946E-3</v>
      </c>
      <c r="Q49" s="60">
        <f t="shared" si="3"/>
        <v>1.8150014989889045E-6</v>
      </c>
      <c r="R49" s="60">
        <f t="shared" si="4"/>
        <v>1.3472199148575946E-3</v>
      </c>
      <c r="S49">
        <v>14</v>
      </c>
      <c r="T49">
        <v>4.7631735336549977E-2</v>
      </c>
      <c r="U49">
        <v>8.9562446406871013E-2</v>
      </c>
    </row>
    <row r="50" spans="1:21">
      <c r="A50" t="s">
        <v>107</v>
      </c>
      <c r="B50">
        <v>26487.4</v>
      </c>
      <c r="C50">
        <v>1.7697142944964505E-2</v>
      </c>
      <c r="D50">
        <v>-6.1677399999999993</v>
      </c>
      <c r="E50">
        <v>1.2820512820512775E-2</v>
      </c>
      <c r="F50">
        <v>6.5788456447815502E-2</v>
      </c>
      <c r="G50">
        <v>-0.94582075920439657</v>
      </c>
      <c r="H50">
        <v>3.6393363387643922E-2</v>
      </c>
      <c r="I50">
        <v>-3.1424609486520594E-2</v>
      </c>
      <c r="J50">
        <v>-8.3398529181661685E-2</v>
      </c>
      <c r="K50">
        <v>1.5622284135298937E-2</v>
      </c>
      <c r="L50">
        <v>4.0970728803078491E-2</v>
      </c>
      <c r="M50">
        <v>0.11959663752532633</v>
      </c>
      <c r="N50">
        <v>-6.1663722742003151E-3</v>
      </c>
      <c r="O50">
        <f t="shared" si="1"/>
        <v>26324.068831024346</v>
      </c>
      <c r="P50" s="60">
        <f t="shared" si="2"/>
        <v>6.1663722742003966E-3</v>
      </c>
      <c r="Q50" s="60">
        <f t="shared" si="3"/>
        <v>3.8024147024027373E-5</v>
      </c>
      <c r="R50" s="60">
        <f t="shared" si="4"/>
        <v>-6.1663722742003966E-3</v>
      </c>
      <c r="S50">
        <v>15</v>
      </c>
      <c r="T50">
        <v>1.4728136131074472E-2</v>
      </c>
      <c r="U50">
        <v>-3.2573508876391821E-2</v>
      </c>
    </row>
    <row r="51" spans="1:21">
      <c r="A51" t="s">
        <v>108</v>
      </c>
      <c r="B51">
        <v>25283.4</v>
      </c>
      <c r="C51">
        <v>-4.5455575103634176E-2</v>
      </c>
      <c r="D51">
        <v>-6.3935870000000001</v>
      </c>
      <c r="E51">
        <v>8.4896347482725787E-3</v>
      </c>
      <c r="F51">
        <v>6.5879597359099096E-2</v>
      </c>
      <c r="G51">
        <v>-0.96476517379518711</v>
      </c>
      <c r="H51">
        <v>2.7567226781894688E-2</v>
      </c>
      <c r="I51">
        <v>4.9076783796871262E-2</v>
      </c>
      <c r="J51">
        <v>-7.5110959371799221E-2</v>
      </c>
      <c r="K51">
        <v>1.5667577243216463E-2</v>
      </c>
      <c r="L51">
        <v>2.2019090083154242E-2</v>
      </c>
      <c r="M51">
        <v>5.6771097362431959E-2</v>
      </c>
      <c r="N51">
        <v>-1.8302767264701342E-2</v>
      </c>
      <c r="O51">
        <f t="shared" si="1"/>
        <v>24820.64381413965</v>
      </c>
      <c r="P51" s="60">
        <f t="shared" si="2"/>
        <v>1.8302767264701394E-2</v>
      </c>
      <c r="Q51" s="60">
        <f t="shared" si="3"/>
        <v>3.3499128954582496E-4</v>
      </c>
      <c r="R51" s="60">
        <f t="shared" si="4"/>
        <v>-1.8302767264701394E-2</v>
      </c>
      <c r="S51">
        <v>16</v>
      </c>
      <c r="T51">
        <v>2.4373106699234409E-2</v>
      </c>
      <c r="U51">
        <v>0.10976682772448047</v>
      </c>
    </row>
    <row r="52" spans="1:21">
      <c r="A52" t="s">
        <v>109</v>
      </c>
      <c r="B52">
        <v>25974.7</v>
      </c>
      <c r="C52">
        <v>2.7342050515357874E-2</v>
      </c>
      <c r="D52">
        <v>-7.1456789999999994</v>
      </c>
      <c r="E52">
        <v>1.1706349206349165E-2</v>
      </c>
      <c r="F52">
        <v>6.4221848998301523E-2</v>
      </c>
      <c r="G52">
        <v>-0.90296952027250321</v>
      </c>
      <c r="H52">
        <v>4.9223269691409118E-2</v>
      </c>
      <c r="I52">
        <v>-3.5692783174118906E-2</v>
      </c>
      <c r="J52">
        <v>-4.8357327427094823E-2</v>
      </c>
      <c r="K52">
        <v>8.7829475624819058E-3</v>
      </c>
      <c r="L52">
        <v>4.859211393397387E-2</v>
      </c>
      <c r="M52">
        <v>-0.10324770179140864</v>
      </c>
      <c r="N52">
        <v>1.8154402715135579E-2</v>
      </c>
      <c r="O52">
        <f t="shared" si="1"/>
        <v>26446.255164204835</v>
      </c>
      <c r="P52" s="60">
        <f t="shared" si="2"/>
        <v>1.8154402715135652E-2</v>
      </c>
      <c r="Q52" s="60">
        <f t="shared" si="3"/>
        <v>3.2958233794332472E-4</v>
      </c>
      <c r="R52" s="60">
        <f t="shared" si="4"/>
        <v>1.8154402715135652E-2</v>
      </c>
      <c r="S52">
        <v>17</v>
      </c>
      <c r="T52">
        <v>-2.7655338286384303E-2</v>
      </c>
      <c r="U52">
        <v>3.3515135949227816E-2</v>
      </c>
    </row>
    <row r="53" spans="1:21">
      <c r="A53" t="s">
        <v>110</v>
      </c>
      <c r="B53">
        <v>26046.1</v>
      </c>
      <c r="C53">
        <v>2.7488286678959838E-3</v>
      </c>
      <c r="D53">
        <v>-6.7875050000000003</v>
      </c>
      <c r="E53">
        <v>3.8795656465942852E-2</v>
      </c>
      <c r="F53">
        <v>6.4288569520599248E-2</v>
      </c>
      <c r="G53">
        <v>-0.93198280455253124</v>
      </c>
      <c r="H53">
        <v>-0.25586425109808686</v>
      </c>
      <c r="I53">
        <v>-0.31057555229502914</v>
      </c>
      <c r="J53">
        <v>-0.63460046547711402</v>
      </c>
      <c r="K53">
        <v>3.3006385359752484E-2</v>
      </c>
      <c r="L53">
        <v>1.7198007324760196E-2</v>
      </c>
      <c r="M53">
        <v>3.6215509442818219E-3</v>
      </c>
      <c r="N53">
        <v>-4.3312599760995885E-2</v>
      </c>
      <c r="O53">
        <f t="shared" si="1"/>
        <v>24917.975695365123</v>
      </c>
      <c r="P53" s="60">
        <f t="shared" si="2"/>
        <v>4.3312599760995905E-2</v>
      </c>
      <c r="Q53" s="60">
        <f t="shared" si="3"/>
        <v>1.8759812980562226E-3</v>
      </c>
      <c r="R53" s="60">
        <f t="shared" si="4"/>
        <v>-4.3312599760995905E-2</v>
      </c>
      <c r="S53">
        <v>18</v>
      </c>
      <c r="T53">
        <v>-1.6951411288920151E-2</v>
      </c>
      <c r="U53">
        <v>-4.6095479731225936E-2</v>
      </c>
    </row>
    <row r="54" spans="1:21">
      <c r="A54" t="s">
        <v>111</v>
      </c>
      <c r="B54">
        <v>26060.400000000001</v>
      </c>
      <c r="C54">
        <v>5.4902653372301076E-4</v>
      </c>
      <c r="D54">
        <v>-7.8249580000000005</v>
      </c>
      <c r="E54">
        <v>4.170804369414105E-2</v>
      </c>
      <c r="F54">
        <v>5.4275518522137522E-2</v>
      </c>
      <c r="G54">
        <v>-0.92263067680561084</v>
      </c>
      <c r="H54">
        <v>0.16045426818328612</v>
      </c>
      <c r="I54">
        <v>0.2453926614643866</v>
      </c>
      <c r="J54">
        <v>1.1374734607218686</v>
      </c>
      <c r="K54">
        <v>3.4142040232675641E-2</v>
      </c>
      <c r="L54">
        <v>3.373609511423474E-2</v>
      </c>
      <c r="M54">
        <v>-0.12757489668839034</v>
      </c>
      <c r="N54">
        <v>1.6898820117309934E-2</v>
      </c>
      <c r="O54">
        <f t="shared" si="1"/>
        <v>26500.790011785146</v>
      </c>
      <c r="P54" s="60">
        <f t="shared" si="2"/>
        <v>1.6898820117309959E-2</v>
      </c>
      <c r="Q54" s="60">
        <f t="shared" si="3"/>
        <v>2.8557012135719975E-4</v>
      </c>
      <c r="R54" s="60">
        <f t="shared" si="4"/>
        <v>1.6898820117309959E-2</v>
      </c>
      <c r="S54">
        <v>19</v>
      </c>
      <c r="T54">
        <v>5.9065748865764385E-3</v>
      </c>
      <c r="U54">
        <v>-2.9442571327474538E-2</v>
      </c>
    </row>
    <row r="55" spans="1:21">
      <c r="A55" t="s">
        <v>112</v>
      </c>
      <c r="B55">
        <v>27163.5</v>
      </c>
      <c r="C55">
        <v>4.232859050513417E-2</v>
      </c>
      <c r="D55">
        <v>-11.520375000000001</v>
      </c>
      <c r="E55">
        <v>2.8614157527417916E-2</v>
      </c>
      <c r="F55">
        <v>4.8151442002286826E-2</v>
      </c>
      <c r="G55">
        <v>-0.92496602469983813</v>
      </c>
      <c r="H55">
        <v>-1.2510551719659759E-2</v>
      </c>
      <c r="I55">
        <v>9.7077965362194152E-2</v>
      </c>
      <c r="J55">
        <v>-0.11124906878569664</v>
      </c>
      <c r="K55">
        <v>1.6466556413791997E-2</v>
      </c>
      <c r="L55">
        <v>3.3046233265275123E-2</v>
      </c>
      <c r="M55">
        <v>0.20611823017512296</v>
      </c>
      <c r="N55">
        <v>-5.2377818521482161E-3</v>
      </c>
      <c r="O55">
        <f t="shared" si="1"/>
        <v>27021.223512659173</v>
      </c>
      <c r="P55" s="60">
        <f t="shared" si="2"/>
        <v>5.2377818521481719E-3</v>
      </c>
      <c r="Q55" s="60">
        <f t="shared" si="3"/>
        <v>2.7434358730692733E-5</v>
      </c>
      <c r="R55" s="60">
        <f t="shared" si="4"/>
        <v>-5.2377818521481719E-3</v>
      </c>
      <c r="S55">
        <v>20</v>
      </c>
      <c r="T55">
        <v>2.8581296581928609E-2</v>
      </c>
      <c r="U55">
        <v>-7.8620190927861933E-3</v>
      </c>
    </row>
    <row r="56" spans="1:21">
      <c r="A56" t="s">
        <v>113</v>
      </c>
      <c r="B56">
        <v>28175.4</v>
      </c>
      <c r="C56">
        <v>3.7252195041139816E-2</v>
      </c>
      <c r="D56">
        <v>8.9866120000000009</v>
      </c>
      <c r="E56">
        <v>3.28986960882649E-2</v>
      </c>
      <c r="F56">
        <v>4.4929308967933235E-2</v>
      </c>
      <c r="G56">
        <v>-0.86902394890623857</v>
      </c>
      <c r="H56">
        <v>0.11242136641606199</v>
      </c>
      <c r="I56">
        <v>0.21946288706487979</v>
      </c>
      <c r="J56">
        <v>0.45850796311818953</v>
      </c>
      <c r="K56">
        <v>2.2567223641924181E-2</v>
      </c>
      <c r="L56">
        <v>5.4393995391719109E-2</v>
      </c>
      <c r="M56">
        <v>7.8731212925064673E-2</v>
      </c>
      <c r="N56">
        <v>-2.8837095317851475E-3</v>
      </c>
      <c r="O56">
        <f t="shared" si="1"/>
        <v>28094.150330458142</v>
      </c>
      <c r="P56" s="60">
        <f t="shared" si="2"/>
        <v>2.8837095317851553E-3</v>
      </c>
      <c r="Q56" s="60">
        <f t="shared" si="3"/>
        <v>8.3157806637085591E-6</v>
      </c>
      <c r="R56" s="60">
        <f t="shared" si="4"/>
        <v>-2.8837095317851553E-3</v>
      </c>
      <c r="S56">
        <v>21</v>
      </c>
      <c r="T56">
        <v>-2.570630038072351E-2</v>
      </c>
      <c r="U56">
        <v>-2.2896836397041764E-2</v>
      </c>
    </row>
    <row r="57" spans="1:21">
      <c r="A57" t="s">
        <v>114</v>
      </c>
      <c r="B57">
        <v>27061.200000000001</v>
      </c>
      <c r="C57">
        <v>-3.95451351178688E-2</v>
      </c>
      <c r="D57">
        <v>-3.5270710000000003</v>
      </c>
      <c r="E57">
        <v>4.9147442326982205E-3</v>
      </c>
      <c r="F57">
        <v>4.5464589097363062E-2</v>
      </c>
      <c r="G57">
        <v>-0.95070887022145267</v>
      </c>
      <c r="H57">
        <v>0.10318242208611066</v>
      </c>
      <c r="I57">
        <v>7.932999356808336E-2</v>
      </c>
      <c r="J57">
        <v>0.21800766283524894</v>
      </c>
      <c r="K57">
        <v>1.9475842708439644E-2</v>
      </c>
      <c r="L57">
        <v>1.974665842485504E-2</v>
      </c>
      <c r="M57">
        <v>0.25531509061202096</v>
      </c>
      <c r="N57">
        <v>-1.00145535393154E-2</v>
      </c>
      <c r="O57">
        <f t="shared" si="1"/>
        <v>26790.19416376188</v>
      </c>
      <c r="P57" s="60">
        <f t="shared" si="2"/>
        <v>1.001455353931535E-2</v>
      </c>
      <c r="Q57" s="60">
        <f t="shared" si="3"/>
        <v>1.002912825918136E-4</v>
      </c>
      <c r="R57" s="60">
        <f t="shared" si="4"/>
        <v>-1.001455353931535E-2</v>
      </c>
      <c r="S57">
        <v>22</v>
      </c>
      <c r="T57">
        <v>-1.2396414305041365E-2</v>
      </c>
      <c r="U57">
        <v>2.7636729251371062E-2</v>
      </c>
    </row>
    <row r="58" spans="1:21">
      <c r="A58" t="s">
        <v>115</v>
      </c>
      <c r="B58">
        <v>27283.1</v>
      </c>
      <c r="C58">
        <v>8.1999320059715688E-3</v>
      </c>
      <c r="D58">
        <v>-4.302257</v>
      </c>
      <c r="E58">
        <v>-1.3820335636720582E-3</v>
      </c>
      <c r="F58">
        <v>4.5672203403352762E-2</v>
      </c>
      <c r="G58">
        <v>-0.94580206315355142</v>
      </c>
      <c r="H58">
        <v>3.7020215808798239E-2</v>
      </c>
      <c r="I58">
        <v>0.18222487074464505</v>
      </c>
      <c r="J58">
        <v>0.16310160427807494</v>
      </c>
      <c r="K58">
        <v>1.5919591120003254E-2</v>
      </c>
      <c r="L58">
        <v>2.4126237373226177E-2</v>
      </c>
      <c r="M58">
        <v>9.8026853448798981E-2</v>
      </c>
      <c r="N58">
        <v>-8.6446190135139028E-3</v>
      </c>
      <c r="O58">
        <f t="shared" si="1"/>
        <v>27047.247994992398</v>
      </c>
      <c r="P58" s="60">
        <f t="shared" si="2"/>
        <v>8.644619013513875E-3</v>
      </c>
      <c r="Q58" s="60">
        <f t="shared" si="3"/>
        <v>7.4729437888805601E-5</v>
      </c>
      <c r="R58" s="60">
        <f t="shared" si="4"/>
        <v>-8.644619013513875E-3</v>
      </c>
      <c r="S58">
        <v>23</v>
      </c>
      <c r="T58">
        <v>6.8176833345609134E-3</v>
      </c>
      <c r="U58">
        <v>1.7007723724736114E-2</v>
      </c>
    </row>
    <row r="59" spans="1:21">
      <c r="A59" t="s">
        <v>116</v>
      </c>
      <c r="B59">
        <v>26346.799999999999</v>
      </c>
      <c r="C59">
        <v>-3.4317947740542656E-2</v>
      </c>
      <c r="D59">
        <v>-4.4392050000000003</v>
      </c>
      <c r="E59">
        <v>4.9067713444554961E-3</v>
      </c>
      <c r="F59">
        <v>4.565053631189242E-2</v>
      </c>
      <c r="G59">
        <v>-1.0017559005900871</v>
      </c>
      <c r="H59">
        <v>-3.9908471323475761E-3</v>
      </c>
      <c r="I59">
        <v>-4.7204572077668532E-2</v>
      </c>
      <c r="J59">
        <v>0.13008789722785652</v>
      </c>
      <c r="K59">
        <v>1.7952896551835545E-2</v>
      </c>
      <c r="L59">
        <v>1.8294784436351803E-2</v>
      </c>
      <c r="M59">
        <v>0.14731892529258372</v>
      </c>
      <c r="N59">
        <v>-2.2058002088457219E-3</v>
      </c>
      <c r="O59">
        <f t="shared" si="1"/>
        <v>26288.684223057582</v>
      </c>
      <c r="P59" s="60">
        <f t="shared" si="2"/>
        <v>2.2058002088457475E-3</v>
      </c>
      <c r="Q59" s="60">
        <f t="shared" si="3"/>
        <v>4.8655545613439431E-6</v>
      </c>
      <c r="R59" s="60">
        <f t="shared" si="4"/>
        <v>-2.2058002088457475E-3</v>
      </c>
      <c r="S59">
        <v>24</v>
      </c>
      <c r="T59">
        <v>-2.3082710316631651E-2</v>
      </c>
      <c r="U59">
        <v>-5.8866417375853797E-4</v>
      </c>
    </row>
    <row r="60" spans="1:21">
      <c r="A60" t="s">
        <v>117</v>
      </c>
      <c r="B60">
        <v>25947.5</v>
      </c>
      <c r="C60">
        <v>-1.5155540710826336E-2</v>
      </c>
      <c r="D60">
        <v>8.041777999999999</v>
      </c>
      <c r="E60">
        <v>-1.2959381044487461E-2</v>
      </c>
      <c r="F60">
        <v>4.5707662550868555E-2</v>
      </c>
      <c r="G60">
        <v>-0.97914869369843327</v>
      </c>
      <c r="H60">
        <v>6.1839192901326043E-2</v>
      </c>
      <c r="I60">
        <v>0.11640314143927993</v>
      </c>
      <c r="J60">
        <v>5.4804355630010924E-2</v>
      </c>
      <c r="K60">
        <v>1.5313938005990785E-2</v>
      </c>
      <c r="L60">
        <v>4.0609002654690668E-2</v>
      </c>
      <c r="M60">
        <v>-0.17715058930839661</v>
      </c>
      <c r="N60">
        <v>-6.2248530754310215E-3</v>
      </c>
      <c r="O60">
        <f t="shared" si="1"/>
        <v>25785.980624825253</v>
      </c>
      <c r="P60" s="60">
        <f t="shared" si="2"/>
        <v>6.224853075431025E-3</v>
      </c>
      <c r="Q60" s="60">
        <f t="shared" si="3"/>
        <v>3.8748795810703091E-5</v>
      </c>
      <c r="R60" s="60">
        <f t="shared" si="4"/>
        <v>-6.224853075431025E-3</v>
      </c>
      <c r="S60">
        <v>25</v>
      </c>
      <c r="T60">
        <v>1.3953389919609656E-2</v>
      </c>
      <c r="U60">
        <v>1.2748869817841763E-2</v>
      </c>
    </row>
    <row r="61" spans="1:21">
      <c r="A61" t="s">
        <v>118</v>
      </c>
      <c r="B61">
        <v>25270.3</v>
      </c>
      <c r="C61">
        <v>-2.6098853454090017E-2</v>
      </c>
      <c r="D61">
        <v>-4.6381809999999994</v>
      </c>
      <c r="E61">
        <v>-3.0380952380952397E-2</v>
      </c>
      <c r="F61">
        <v>4.5923867628359538E-2</v>
      </c>
      <c r="G61">
        <v>-0.75473214973895852</v>
      </c>
      <c r="H61">
        <v>-9.2101497995770498E-2</v>
      </c>
      <c r="I61">
        <v>-4.0913580906104877E-3</v>
      </c>
      <c r="J61">
        <v>0.18763471355643779</v>
      </c>
      <c r="K61">
        <v>1.7646097855139341E-2</v>
      </c>
      <c r="L61">
        <v>3.4469531148744854E-2</v>
      </c>
      <c r="M61">
        <v>6.3161677097759092E-2</v>
      </c>
      <c r="N61">
        <v>2.8124740491271825E-3</v>
      </c>
      <c r="O61">
        <f t="shared" si="1"/>
        <v>25341.372062963655</v>
      </c>
      <c r="P61" s="60">
        <f t="shared" si="2"/>
        <v>2.8124740491270862E-3</v>
      </c>
      <c r="Q61" s="60">
        <f t="shared" si="3"/>
        <v>7.9100102770133073E-6</v>
      </c>
      <c r="R61" s="60">
        <f t="shared" si="4"/>
        <v>2.8124740491270862E-3</v>
      </c>
      <c r="S61">
        <v>26</v>
      </c>
      <c r="T61">
        <v>3.8201937913351215E-3</v>
      </c>
      <c r="U61">
        <v>3.3078044636431644E-2</v>
      </c>
    </row>
    <row r="62" spans="1:21">
      <c r="A62" t="s">
        <v>119</v>
      </c>
      <c r="B62">
        <v>24375.9</v>
      </c>
      <c r="C62">
        <v>-3.5393327344748496E-2</v>
      </c>
      <c r="D62">
        <v>-4.4550200000000002</v>
      </c>
      <c r="E62">
        <v>-4.6461824953445086E-2</v>
      </c>
      <c r="F62">
        <v>4.5531130261850183E-2</v>
      </c>
      <c r="G62">
        <v>-9.4694069965959162</v>
      </c>
      <c r="H62">
        <v>-0.11471049475723374</v>
      </c>
      <c r="I62">
        <v>-0.19739972522869695</v>
      </c>
      <c r="J62">
        <v>-5.7980704938389464E-2</v>
      </c>
      <c r="K62">
        <v>1.1718559059566404E-2</v>
      </c>
      <c r="L62">
        <v>3.1936529996514007E-3</v>
      </c>
      <c r="M62">
        <v>0.10795160512786886</v>
      </c>
      <c r="N62">
        <v>-6.0028701418518571E-2</v>
      </c>
      <c r="O62">
        <f t="shared" si="1"/>
        <v>22912.646377092333</v>
      </c>
      <c r="P62" s="60">
        <f t="shared" si="2"/>
        <v>6.002870141851864E-2</v>
      </c>
      <c r="Q62" s="60">
        <f t="shared" si="3"/>
        <v>3.6034449939936616E-3</v>
      </c>
      <c r="R62" s="60">
        <f t="shared" si="4"/>
        <v>-6.002870141851864E-2</v>
      </c>
      <c r="S62">
        <v>27</v>
      </c>
      <c r="T62">
        <v>3.6192567328423089E-2</v>
      </c>
      <c r="U62">
        <v>-2.1707731578615757E-2</v>
      </c>
    </row>
    <row r="63" spans="1:21">
      <c r="A63" t="s">
        <v>120</v>
      </c>
      <c r="B63">
        <v>23375.5</v>
      </c>
      <c r="C63">
        <v>-4.1040535939185892E-2</v>
      </c>
      <c r="D63">
        <v>-6.9418509999999998</v>
      </c>
      <c r="E63">
        <v>-4.9034038638454347E-2</v>
      </c>
      <c r="F63">
        <v>4.3732559089763701E-2</v>
      </c>
      <c r="G63">
        <v>-1.1327341246285996</v>
      </c>
      <c r="H63">
        <v>-3.9555872017968979E-2</v>
      </c>
      <c r="I63">
        <v>-5.468436873747496E-2</v>
      </c>
      <c r="J63">
        <v>-0.12259176637598868</v>
      </c>
      <c r="K63">
        <v>1.8002129009416591E-2</v>
      </c>
      <c r="L63">
        <v>-5.4601060169806055E-3</v>
      </c>
      <c r="M63">
        <v>-0.25479616954552781</v>
      </c>
      <c r="N63">
        <v>-1.3538538690653933E-2</v>
      </c>
      <c r="O63">
        <f t="shared" si="1"/>
        <v>23059.02988883662</v>
      </c>
      <c r="P63" s="60">
        <f t="shared" si="2"/>
        <v>1.3538538690653905E-2</v>
      </c>
      <c r="Q63" s="60">
        <f t="shared" si="3"/>
        <v>1.8329202987833274E-4</v>
      </c>
      <c r="R63" s="60">
        <f t="shared" si="4"/>
        <v>-1.3538538690653905E-2</v>
      </c>
      <c r="S63">
        <v>28</v>
      </c>
      <c r="T63">
        <v>-3.8168211506297766E-3</v>
      </c>
      <c r="U63">
        <v>5.6360950980745336E-3</v>
      </c>
    </row>
    <row r="64" spans="1:21">
      <c r="A64" t="s">
        <v>121</v>
      </c>
      <c r="B64">
        <v>25267.4</v>
      </c>
      <c r="C64">
        <v>8.0935167162199798E-2</v>
      </c>
      <c r="D64">
        <v>-13.260268</v>
      </c>
      <c r="E64">
        <v>-5.4231119199271927E-2</v>
      </c>
      <c r="F64">
        <v>4.497637425831269E-2</v>
      </c>
      <c r="G64">
        <v>-1.1744638968056702</v>
      </c>
      <c r="H64">
        <v>0.1432764751973962</v>
      </c>
      <c r="I64">
        <v>-0.11043096518889496</v>
      </c>
      <c r="J64">
        <v>-7.4193921183404621E-2</v>
      </c>
      <c r="K64">
        <v>-1.1332611445698963E-2</v>
      </c>
      <c r="L64">
        <v>2.8512411840117081E-2</v>
      </c>
      <c r="M64">
        <v>-6.29675091131843E-2</v>
      </c>
      <c r="N64">
        <v>5.2741659333125863E-2</v>
      </c>
      <c r="O64">
        <f t="shared" si="1"/>
        <v>26600.044603033824</v>
      </c>
      <c r="P64" s="60">
        <f t="shared" si="2"/>
        <v>5.2741659333125801E-2</v>
      </c>
      <c r="Q64" s="60">
        <f t="shared" si="3"/>
        <v>2.781682629211496E-3</v>
      </c>
      <c r="R64" s="60">
        <f t="shared" si="4"/>
        <v>5.2741659333125801E-2</v>
      </c>
      <c r="S64">
        <v>29</v>
      </c>
      <c r="T64">
        <v>1.4656031617419456E-2</v>
      </c>
      <c r="U64">
        <v>-9.7801344006436114E-3</v>
      </c>
    </row>
    <row r="65" spans="1:21">
      <c r="A65" t="s">
        <v>122</v>
      </c>
      <c r="B65">
        <v>25417.5</v>
      </c>
      <c r="C65">
        <v>5.9404608309520778E-3</v>
      </c>
      <c r="D65">
        <v>-5.9919310000000001</v>
      </c>
      <c r="E65">
        <v>-4.2582417582417542E-2</v>
      </c>
      <c r="F65">
        <v>4.1542580454283273E-2</v>
      </c>
      <c r="G65">
        <v>-0.15806169246766155</v>
      </c>
      <c r="H65">
        <v>0.13744919101016978</v>
      </c>
      <c r="I65">
        <v>5.7144843062685628E-2</v>
      </c>
      <c r="J65">
        <v>-4.1567844214205445E-2</v>
      </c>
      <c r="K65">
        <v>-4.4581607635815991E-3</v>
      </c>
      <c r="L65">
        <v>1.3230600405207302E-2</v>
      </c>
      <c r="M65">
        <v>0.23024579558554259</v>
      </c>
      <c r="N65">
        <v>1.92394807940807E-2</v>
      </c>
      <c r="O65">
        <f t="shared" si="1"/>
        <v>25906.519503083549</v>
      </c>
      <c r="P65" s="60">
        <f t="shared" si="2"/>
        <v>1.9239480794080825E-2</v>
      </c>
      <c r="Q65" s="60">
        <f t="shared" si="3"/>
        <v>3.7015762122580493E-4</v>
      </c>
      <c r="R65" s="60">
        <f t="shared" si="4"/>
        <v>1.9239480794080825E-2</v>
      </c>
      <c r="S65">
        <v>30</v>
      </c>
      <c r="T65">
        <v>-6.857661473820378E-3</v>
      </c>
      <c r="U65">
        <v>-7.5980160608492817E-2</v>
      </c>
    </row>
    <row r="66" spans="1:21">
      <c r="A66" t="s">
        <v>123</v>
      </c>
      <c r="B66">
        <v>25720.3</v>
      </c>
      <c r="C66">
        <v>1.1913052031080919E-2</v>
      </c>
      <c r="D66">
        <v>-3.4022770000000002</v>
      </c>
      <c r="E66">
        <v>-3.3208606173994237E-2</v>
      </c>
      <c r="F66">
        <v>3.2817017446167718E-2</v>
      </c>
      <c r="G66">
        <v>-0.8303967460560211</v>
      </c>
      <c r="H66">
        <v>1.9476019976593543E-2</v>
      </c>
      <c r="I66">
        <v>5.2167868951006877E-2</v>
      </c>
      <c r="J66">
        <v>6.5381609794217185E-2</v>
      </c>
      <c r="K66">
        <v>-5.4888831096148233E-3</v>
      </c>
      <c r="L66">
        <v>2.3531009770988192E-2</v>
      </c>
      <c r="M66">
        <v>-1.6547639345960801E-2</v>
      </c>
      <c r="N66">
        <v>3.406796758984728E-2</v>
      </c>
      <c r="O66">
        <f t="shared" si="1"/>
        <v>26596.538346801146</v>
      </c>
      <c r="P66" s="60">
        <f t="shared" si="2"/>
        <v>3.406796758984719E-2</v>
      </c>
      <c r="Q66" s="60">
        <f t="shared" ref="Q66:Q70" si="5">P66^2</f>
        <v>1.1606264157028785E-3</v>
      </c>
      <c r="R66" s="60">
        <f t="shared" si="4"/>
        <v>3.406796758984719E-2</v>
      </c>
      <c r="S66">
        <v>31</v>
      </c>
      <c r="T66">
        <v>-7.1791850965017114E-4</v>
      </c>
      <c r="U66">
        <v>-3.2737426381754531E-2</v>
      </c>
    </row>
    <row r="67" spans="1:21" ht="15" thickBot="1">
      <c r="A67" t="s">
        <v>124</v>
      </c>
      <c r="B67">
        <v>25664</v>
      </c>
      <c r="C67">
        <v>-2.1889324774594103E-3</v>
      </c>
      <c r="D67">
        <v>-4.1163879999999997</v>
      </c>
      <c r="E67">
        <v>-3.3175355450236865E-2</v>
      </c>
      <c r="F67">
        <v>1.1064305942318775E-2</v>
      </c>
      <c r="G67">
        <v>-0.79831062502900774</v>
      </c>
      <c r="H67">
        <v>2.7860307472681735E-2</v>
      </c>
      <c r="I67">
        <v>3.0325483404452878E-2</v>
      </c>
      <c r="J67">
        <v>0.10990220048899767</v>
      </c>
      <c r="K67">
        <v>-1.6055788300457054E-3</v>
      </c>
      <c r="L67">
        <v>8.4364670964329466E-2</v>
      </c>
      <c r="M67">
        <v>-8.0038909650135381E-2</v>
      </c>
      <c r="N67" s="14">
        <v>7.5720223395781799E-2</v>
      </c>
      <c r="O67">
        <f>B67*(1+N67)</f>
        <v>27607.283813229347</v>
      </c>
      <c r="P67" s="60">
        <f t="shared" ref="P67:P70" si="6">ABS((O67-B67)/B67)</f>
        <v>7.5720223395781924E-2</v>
      </c>
      <c r="Q67" s="60">
        <f t="shared" si="5"/>
        <v>5.7335522311071207E-3</v>
      </c>
      <c r="R67" s="60">
        <f t="shared" ref="R67:R70" si="7">(O67-B67)/B67</f>
        <v>7.5720223395781924E-2</v>
      </c>
      <c r="S67">
        <v>32</v>
      </c>
      <c r="T67">
        <v>1.0228255337471154E-2</v>
      </c>
      <c r="U67">
        <v>-0.1170043168895014</v>
      </c>
    </row>
    <row r="68" spans="1:21">
      <c r="A68" t="s">
        <v>138</v>
      </c>
      <c r="B68">
        <v>26773.3</v>
      </c>
      <c r="C68">
        <f>(B68-B67)/B67</f>
        <v>4.3223971321695732E-2</v>
      </c>
      <c r="D68">
        <v>6.72</v>
      </c>
      <c r="E68">
        <v>-6.1361457334611069E-3</v>
      </c>
      <c r="F68">
        <v>6.9631049324840877E-3</v>
      </c>
      <c r="G68">
        <v>-0.90262818407666745</v>
      </c>
      <c r="H68">
        <v>2.8031802549954112E-2</v>
      </c>
      <c r="I68">
        <v>-2.0985140579647382E-2</v>
      </c>
      <c r="J68">
        <v>-6.3354995043507098E-2</v>
      </c>
      <c r="K68">
        <v>4.4371042250777697E-3</v>
      </c>
      <c r="L68">
        <v>2.1063874417805763E-5</v>
      </c>
      <c r="M68">
        <v>-0.11329726111700081</v>
      </c>
      <c r="N68">
        <f>D68*$J$76+E68*$J$77+F68*$J$78+G68*$J$79+H68*$J$80+I68*$J$81+J68*$J$82+K68*$J$83+L68*$J$84+M68*$J$85+$J$75</f>
        <v>2.0760627833300176E-2</v>
      </c>
      <c r="O68">
        <f t="shared" ref="O68:O70" si="8">B68*(1+N68)</f>
        <v>27329.130517169295</v>
      </c>
      <c r="P68" s="60">
        <f t="shared" si="6"/>
        <v>2.0760627833300172E-2</v>
      </c>
      <c r="Q68" s="63">
        <f t="shared" si="5"/>
        <v>4.3100366803279781E-4</v>
      </c>
      <c r="R68" s="60">
        <f t="shared" si="7"/>
        <v>2.0760627833300172E-2</v>
      </c>
      <c r="S68">
        <v>33</v>
      </c>
      <c r="T68">
        <v>-1.4228412899613296E-2</v>
      </c>
      <c r="U68">
        <v>6.4992779969034312E-2</v>
      </c>
    </row>
    <row r="69" spans="1:21">
      <c r="A69" t="s">
        <v>139</v>
      </c>
      <c r="B69">
        <v>26772.5</v>
      </c>
      <c r="C69">
        <f>(B69-B68)/B68</f>
        <v>-2.9880515289458992E-5</v>
      </c>
      <c r="D69">
        <v>5.87</v>
      </c>
      <c r="E69">
        <v>5.3449951409134666E-3</v>
      </c>
      <c r="F69">
        <v>5.4544702313314986E-3</v>
      </c>
      <c r="G69">
        <v>-0.93641450417995142</v>
      </c>
      <c r="H69">
        <v>9.3584889424318141E-2</v>
      </c>
      <c r="I69">
        <v>0.13643323037710287</v>
      </c>
      <c r="J69">
        <v>-7.1097626943248809E-2</v>
      </c>
      <c r="K69">
        <v>-2.6420079260237781E-3</v>
      </c>
      <c r="L69">
        <v>2.4999999999999953E-2</v>
      </c>
      <c r="M69">
        <v>2.2570532915360465E-2</v>
      </c>
      <c r="N69">
        <f t="shared" ref="N69:N70" si="9">D69*$J$76+E69*$J$77+F69*$J$78+G69*$J$79+H69*$J$80+I69*$J$81+J69*$J$82+K69*$J$83+L69*$J$84+M69*$J$85+$J$75</f>
        <v>3.1521665336815927E-2</v>
      </c>
      <c r="O69">
        <f t="shared" si="8"/>
        <v>27616.413785229906</v>
      </c>
      <c r="P69" s="60">
        <f t="shared" si="6"/>
        <v>3.1521665336816003E-2</v>
      </c>
      <c r="Q69" s="63">
        <f t="shared" si="5"/>
        <v>9.936153856062275E-4</v>
      </c>
      <c r="R69" s="60">
        <f t="shared" si="7"/>
        <v>3.1521665336816003E-2</v>
      </c>
      <c r="S69">
        <v>34</v>
      </c>
      <c r="T69">
        <v>4.5811297533141469E-3</v>
      </c>
      <c r="U69">
        <v>3.0653299340951973E-2</v>
      </c>
    </row>
    <row r="70" spans="1:21">
      <c r="A70" t="s">
        <v>140</v>
      </c>
      <c r="B70">
        <v>27261</v>
      </c>
      <c r="C70">
        <f t="shared" ref="C70" si="10">(B70-B69)/B69</f>
        <v>1.8246334858530208E-2</v>
      </c>
      <c r="D70">
        <v>6.93</v>
      </c>
      <c r="E70">
        <v>1.5332031250000044E-2</v>
      </c>
      <c r="F70">
        <v>5.5579932719029834E-3</v>
      </c>
      <c r="G70">
        <v>-0.90546781574147961</v>
      </c>
      <c r="H70">
        <v>-3.7258381168583286E-2</v>
      </c>
      <c r="I70">
        <v>-3.0192587746964764E-2</v>
      </c>
      <c r="J70">
        <v>5.6132266558638816E-2</v>
      </c>
      <c r="K70">
        <v>1.3245033112582781E-2</v>
      </c>
      <c r="L70">
        <v>2.4999999999999984E-2</v>
      </c>
      <c r="M70">
        <v>2.2685469037400475E-2</v>
      </c>
      <c r="N70">
        <f t="shared" si="9"/>
        <v>2.1739186269165003E-2</v>
      </c>
      <c r="O70">
        <f t="shared" si="8"/>
        <v>27853.631956883706</v>
      </c>
      <c r="P70" s="60">
        <f t="shared" si="6"/>
        <v>2.1739186269164965E-2</v>
      </c>
      <c r="Q70" s="63">
        <f t="shared" si="5"/>
        <v>4.7259221964545057E-4</v>
      </c>
      <c r="R70" s="60">
        <f t="shared" si="7"/>
        <v>2.1739186269164965E-2</v>
      </c>
      <c r="S70">
        <v>35</v>
      </c>
      <c r="T70">
        <v>-8.553609709465811E-3</v>
      </c>
      <c r="U70">
        <v>-1.9505837462095707E-2</v>
      </c>
    </row>
    <row r="71" spans="1:21">
      <c r="S71">
        <v>36</v>
      </c>
      <c r="T71">
        <v>2.1883460080881739E-2</v>
      </c>
      <c r="U71">
        <v>1.6771699197052861E-2</v>
      </c>
    </row>
    <row r="72" spans="1:21">
      <c r="S72">
        <v>37</v>
      </c>
      <c r="T72">
        <v>-1.0044881863615206E-2</v>
      </c>
      <c r="U72">
        <v>-1.3289897487254405E-2</v>
      </c>
    </row>
    <row r="73" spans="1:21" ht="15" thickBot="1">
      <c r="D73" t="s">
        <v>125</v>
      </c>
      <c r="E73" t="s">
        <v>143</v>
      </c>
      <c r="F73" t="s">
        <v>144</v>
      </c>
      <c r="G73" t="s">
        <v>147</v>
      </c>
      <c r="H73" t="s">
        <v>129</v>
      </c>
      <c r="I73" t="s">
        <v>130</v>
      </c>
      <c r="J73" t="s">
        <v>131</v>
      </c>
      <c r="K73" t="s">
        <v>133</v>
      </c>
      <c r="L73" t="s">
        <v>134</v>
      </c>
      <c r="M73" t="s">
        <v>132</v>
      </c>
      <c r="P73" t="s">
        <v>172</v>
      </c>
      <c r="Q73">
        <f>AVERAGE(P2:P67)</f>
        <v>1.7368947779160496E-2</v>
      </c>
      <c r="R73">
        <f>AVERAGE(Q2:Q67)</f>
        <v>5.777329622463751E-4</v>
      </c>
      <c r="S73">
        <v>38</v>
      </c>
      <c r="T73">
        <v>1.3044456257731275E-3</v>
      </c>
      <c r="U73">
        <v>1.0760823117185741E-2</v>
      </c>
    </row>
    <row r="74" spans="1:21">
      <c r="I74" s="15"/>
      <c r="J74" s="15" t="s">
        <v>16</v>
      </c>
      <c r="P74" t="s">
        <v>173</v>
      </c>
      <c r="Q74">
        <f>R73</f>
        <v>5.777329622463751E-4</v>
      </c>
      <c r="S74">
        <v>39</v>
      </c>
      <c r="T74">
        <v>1.1321913664453726E-2</v>
      </c>
      <c r="U74">
        <v>-5.6246726444485723E-2</v>
      </c>
    </row>
    <row r="75" spans="1:21">
      <c r="I75" t="s">
        <v>23</v>
      </c>
      <c r="J75">
        <v>4.2393119135163727E-2</v>
      </c>
      <c r="P75" t="s">
        <v>174</v>
      </c>
      <c r="Q75">
        <f>SQRT(Q74)</f>
        <v>2.4036076265613219E-2</v>
      </c>
      <c r="S75">
        <v>40</v>
      </c>
      <c r="T75">
        <v>-1.7739825328252259E-2</v>
      </c>
      <c r="U75">
        <v>2.9975549968052472E-2</v>
      </c>
    </row>
    <row r="76" spans="1:21">
      <c r="I76" t="s">
        <v>125</v>
      </c>
      <c r="J76">
        <v>-1.0938490979449443E-3</v>
      </c>
      <c r="S76">
        <v>41</v>
      </c>
      <c r="T76">
        <v>-2.8174245007524055E-3</v>
      </c>
      <c r="U76">
        <v>7.4358013003084131E-2</v>
      </c>
    </row>
    <row r="77" spans="1:21">
      <c r="I77" t="s">
        <v>143</v>
      </c>
      <c r="J77">
        <v>0.11561991087256733</v>
      </c>
      <c r="S77">
        <v>42</v>
      </c>
      <c r="T77">
        <v>2.1479735486808226E-3</v>
      </c>
      <c r="U77">
        <v>3.1678982487445398E-2</v>
      </c>
    </row>
    <row r="78" spans="1:21">
      <c r="I78" t="s">
        <v>144</v>
      </c>
      <c r="J78">
        <v>-0.64297832770552255</v>
      </c>
      <c r="N78" s="2"/>
      <c r="O78" s="62" t="s">
        <v>170</v>
      </c>
      <c r="P78" s="18" t="s">
        <v>171</v>
      </c>
      <c r="S78">
        <v>43</v>
      </c>
      <c r="T78">
        <v>-3.9305335948455131E-3</v>
      </c>
      <c r="U78">
        <v>1.8746424634528434E-2</v>
      </c>
    </row>
    <row r="79" spans="1:21">
      <c r="I79" t="s">
        <v>127</v>
      </c>
      <c r="J79">
        <v>6.5412435013419232E-3</v>
      </c>
      <c r="N79" t="s">
        <v>124</v>
      </c>
      <c r="O79">
        <v>25664</v>
      </c>
      <c r="P79" s="18">
        <f>O79</f>
        <v>25664</v>
      </c>
      <c r="S79">
        <v>44</v>
      </c>
      <c r="T79">
        <v>-4.4941106897031183E-3</v>
      </c>
      <c r="U79">
        <v>3.5433337209040107E-2</v>
      </c>
    </row>
    <row r="80" spans="1:21">
      <c r="I80" t="s">
        <v>129</v>
      </c>
      <c r="J80">
        <v>2.4462090011457448E-2</v>
      </c>
      <c r="N80" s="18" t="s">
        <v>138</v>
      </c>
      <c r="O80" s="11">
        <v>26773.3</v>
      </c>
      <c r="P80" s="84">
        <f>O68</f>
        <v>27329.130517169295</v>
      </c>
      <c r="S80">
        <v>45</v>
      </c>
      <c r="T80">
        <v>8.7015694840983683E-3</v>
      </c>
      <c r="U80">
        <v>-5.3703403314168174E-2</v>
      </c>
    </row>
    <row r="81" spans="9:21">
      <c r="I81" t="s">
        <v>130</v>
      </c>
      <c r="J81">
        <v>-6.6394427827406399E-2</v>
      </c>
      <c r="N81" s="18" t="s">
        <v>139</v>
      </c>
      <c r="O81" s="93">
        <v>26772.5</v>
      </c>
      <c r="P81" s="84">
        <f t="shared" ref="P81:P82" si="11">O69</f>
        <v>27616.413785229906</v>
      </c>
      <c r="S81">
        <v>46</v>
      </c>
      <c r="T81">
        <v>-6.4563862036882778E-3</v>
      </c>
      <c r="U81">
        <v>1.600913700068303E-2</v>
      </c>
    </row>
    <row r="82" spans="9:21">
      <c r="I82" t="s">
        <v>131</v>
      </c>
      <c r="J82">
        <v>3.904494301572399E-2</v>
      </c>
      <c r="N82" s="18" t="s">
        <v>140</v>
      </c>
      <c r="O82" s="11">
        <v>27261</v>
      </c>
      <c r="P82" s="84">
        <f t="shared" si="11"/>
        <v>27853.631956883706</v>
      </c>
      <c r="Q82" t="s">
        <v>172</v>
      </c>
      <c r="R82">
        <v>3.641376790024551E-2</v>
      </c>
      <c r="S82">
        <v>47</v>
      </c>
      <c r="T82">
        <v>-6.9740537618689334E-3</v>
      </c>
      <c r="U82">
        <v>-1.0720779612706875E-2</v>
      </c>
    </row>
    <row r="83" spans="9:21">
      <c r="I83" t="s">
        <v>133</v>
      </c>
      <c r="J83">
        <v>-1.431353961610446</v>
      </c>
      <c r="N83" t="s">
        <v>172</v>
      </c>
      <c r="O83">
        <v>1.7368947779160496E-2</v>
      </c>
      <c r="Q83" t="s">
        <v>173</v>
      </c>
      <c r="R83">
        <v>2.2885640399125488E-3</v>
      </c>
      <c r="S83">
        <v>48</v>
      </c>
      <c r="T83">
        <v>1.3472199148577395E-3</v>
      </c>
      <c r="U83">
        <v>-2.2771010925738803E-2</v>
      </c>
    </row>
    <row r="84" spans="9:21">
      <c r="I84" t="s">
        <v>134</v>
      </c>
      <c r="J84">
        <v>0.441346964918574</v>
      </c>
      <c r="N84" t="s">
        <v>173</v>
      </c>
      <c r="O84">
        <v>5.777329622463751E-4</v>
      </c>
      <c r="Q84" t="s">
        <v>174</v>
      </c>
      <c r="R84">
        <v>4.7838938532460656E-2</v>
      </c>
      <c r="S84">
        <v>49</v>
      </c>
      <c r="T84">
        <v>-6.1663722742003151E-3</v>
      </c>
      <c r="U84">
        <v>2.386351521916482E-2</v>
      </c>
    </row>
    <row r="85" spans="9:21" ht="15" thickBot="1">
      <c r="I85" s="14" t="s">
        <v>132</v>
      </c>
      <c r="J85" s="14">
        <v>-3.1293970026569404E-2</v>
      </c>
      <c r="N85" t="s">
        <v>174</v>
      </c>
      <c r="O85">
        <v>2.4036076265613219E-2</v>
      </c>
      <c r="S85">
        <v>50</v>
      </c>
      <c r="T85">
        <v>-1.8302767264701342E-2</v>
      </c>
      <c r="U85">
        <v>-2.7152807838932834E-2</v>
      </c>
    </row>
    <row r="86" spans="9:21" ht="18.75" customHeight="1">
      <c r="O86" s="100">
        <f>(O80-O79)/O79</f>
        <v>4.3223971321695732E-2</v>
      </c>
      <c r="P86" s="100">
        <f>(P80-P79)/P79</f>
        <v>6.4881955937082875E-2</v>
      </c>
      <c r="S86">
        <v>51</v>
      </c>
      <c r="T86">
        <v>1.8154402715135579E-2</v>
      </c>
      <c r="U86">
        <v>9.1876478002222949E-3</v>
      </c>
    </row>
    <row r="87" spans="9:21" ht="30.75" customHeight="1">
      <c r="O87" s="100">
        <f>(O81-O80)/O80</f>
        <v>-2.9880515289458992E-5</v>
      </c>
      <c r="P87" s="100">
        <f>(P81-P80)/P80</f>
        <v>1.0511979804118844E-2</v>
      </c>
      <c r="S87">
        <v>52</v>
      </c>
      <c r="T87">
        <v>-4.3312599760995885E-2</v>
      </c>
      <c r="U87">
        <v>4.6061428428891868E-2</v>
      </c>
    </row>
    <row r="88" spans="9:21" ht="21.75" customHeight="1">
      <c r="N88" s="18" t="s">
        <v>192</v>
      </c>
      <c r="O88" s="18" t="s">
        <v>196</v>
      </c>
      <c r="P88" s="18" t="s">
        <v>194</v>
      </c>
      <c r="Q88" s="18" t="s">
        <v>197</v>
      </c>
      <c r="S88">
        <v>53</v>
      </c>
      <c r="T88">
        <v>1.6898820117309934E-2</v>
      </c>
      <c r="U88">
        <v>-1.6349793583586923E-2</v>
      </c>
    </row>
    <row r="89" spans="9:21" ht="21.75" customHeight="1">
      <c r="N89" s="9" t="s">
        <v>172</v>
      </c>
      <c r="O89" s="94">
        <v>1.7368947779160496E-2</v>
      </c>
      <c r="P89" s="9" t="s">
        <v>195</v>
      </c>
      <c r="Q89" s="94">
        <v>3.641376790024551E-2</v>
      </c>
      <c r="S89">
        <v>54</v>
      </c>
      <c r="T89">
        <v>-5.2377818521482161E-3</v>
      </c>
      <c r="U89">
        <v>4.7566372357282387E-2</v>
      </c>
    </row>
    <row r="90" spans="9:21" ht="21.75" customHeight="1">
      <c r="N90" s="9" t="s">
        <v>173</v>
      </c>
      <c r="O90" s="94">
        <v>5.777329622463751E-4</v>
      </c>
      <c r="P90" s="9" t="s">
        <v>195</v>
      </c>
      <c r="Q90" s="94">
        <v>2.2885640399125488E-3</v>
      </c>
      <c r="S90">
        <v>55</v>
      </c>
      <c r="T90">
        <v>-2.8837095317851475E-3</v>
      </c>
      <c r="U90">
        <v>4.0135904572924964E-2</v>
      </c>
    </row>
    <row r="91" spans="9:21">
      <c r="N91" s="9" t="s">
        <v>174</v>
      </c>
      <c r="O91" s="94">
        <v>2.4036076265613219E-2</v>
      </c>
      <c r="P91" s="9" t="s">
        <v>195</v>
      </c>
      <c r="Q91" s="94">
        <v>4.7838938532460656E-2</v>
      </c>
      <c r="S91">
        <v>56</v>
      </c>
      <c r="T91">
        <v>-1.00145535393154E-2</v>
      </c>
      <c r="U91">
        <v>-2.95305815785534E-2</v>
      </c>
    </row>
    <row r="92" spans="9:21">
      <c r="S92">
        <v>57</v>
      </c>
      <c r="T92">
        <v>-8.6446190135139028E-3</v>
      </c>
      <c r="U92">
        <v>1.6844551019485472E-2</v>
      </c>
    </row>
    <row r="93" spans="9:21">
      <c r="S93">
        <v>58</v>
      </c>
      <c r="T93">
        <v>-2.2058002088457219E-3</v>
      </c>
      <c r="U93">
        <v>-3.2112147531696937E-2</v>
      </c>
    </row>
    <row r="94" spans="9:21">
      <c r="S94">
        <v>59</v>
      </c>
      <c r="T94">
        <v>-6.2248530754310215E-3</v>
      </c>
      <c r="U94">
        <v>-8.9306876353953141E-3</v>
      </c>
    </row>
    <row r="95" spans="9:21">
      <c r="S95">
        <v>60</v>
      </c>
      <c r="T95">
        <v>2.8124740491271825E-3</v>
      </c>
      <c r="U95">
        <v>-2.8911327503217201E-2</v>
      </c>
    </row>
    <row r="96" spans="9:21">
      <c r="S96">
        <v>61</v>
      </c>
      <c r="T96">
        <v>-6.0028701418518571E-2</v>
      </c>
      <c r="U96">
        <v>2.4635374073770075E-2</v>
      </c>
    </row>
    <row r="97" spans="9:21">
      <c r="S97">
        <v>62</v>
      </c>
      <c r="T97">
        <v>-1.3538538690653933E-2</v>
      </c>
      <c r="U97">
        <v>-2.7501997248531959E-2</v>
      </c>
    </row>
    <row r="98" spans="9:21">
      <c r="S98">
        <v>63</v>
      </c>
      <c r="T98">
        <v>5.2741659333125863E-2</v>
      </c>
      <c r="U98">
        <v>2.8193507829073934E-2</v>
      </c>
    </row>
    <row r="99" spans="9:21">
      <c r="I99" s="99">
        <v>27329.130517169295</v>
      </c>
      <c r="S99">
        <v>64</v>
      </c>
      <c r="T99">
        <v>1.92394807940807E-2</v>
      </c>
      <c r="U99">
        <v>-1.3299019963128622E-2</v>
      </c>
    </row>
    <row r="100" spans="9:21">
      <c r="I100" s="99">
        <v>27616.413785229906</v>
      </c>
      <c r="N100" s="98">
        <v>2.0760627833300172E-2</v>
      </c>
      <c r="O100" s="98">
        <v>4.3100366803279781E-4</v>
      </c>
      <c r="P100" s="98">
        <v>2.0760627833300172E-2</v>
      </c>
      <c r="S100">
        <v>65</v>
      </c>
      <c r="T100">
        <v>3.406796758984728E-2</v>
      </c>
      <c r="U100">
        <v>-2.215491555876636E-2</v>
      </c>
    </row>
    <row r="101" spans="9:21" ht="15" thickBot="1">
      <c r="I101" s="99">
        <v>27853.631956883706</v>
      </c>
      <c r="N101" s="98">
        <v>3.1521665336816003E-2</v>
      </c>
      <c r="O101" s="98">
        <v>9.936153856062275E-4</v>
      </c>
      <c r="P101" s="98">
        <v>3.1521665336816003E-2</v>
      </c>
      <c r="S101" s="14">
        <v>66</v>
      </c>
      <c r="T101" s="14">
        <v>7.5720223395781799E-2</v>
      </c>
      <c r="U101" s="14">
        <v>-7.7909155873241209E-2</v>
      </c>
    </row>
    <row r="102" spans="9:21" ht="15" thickBot="1">
      <c r="N102" s="98">
        <v>2.1739186269164965E-2</v>
      </c>
      <c r="O102" s="98">
        <v>4.7259221964545057E-4</v>
      </c>
      <c r="P102" s="98">
        <v>2.1739186269164965E-2</v>
      </c>
      <c r="S102" s="14">
        <v>7.033681458235358E-2</v>
      </c>
      <c r="T102" s="14">
        <v>-7.2525747059812989E-2</v>
      </c>
    </row>
    <row r="103" spans="9:21" ht="15" thickBot="1">
      <c r="S103" s="14">
        <v>24498.477071113255</v>
      </c>
      <c r="T103" s="14">
        <v>1165.5229288867449</v>
      </c>
    </row>
  </sheetData>
  <mergeCells count="3">
    <mergeCell ref="U1:U2"/>
    <mergeCell ref="V1:V2"/>
    <mergeCell ref="W1:W2"/>
  </mergeCells>
  <phoneticPr fontId="6" type="noConversion"/>
  <conditionalFormatting sqref="N80:N82">
    <cfRule type="expression" dxfId="5" priority="1">
      <formula>MOD(ROW(),2)</formula>
    </cfRule>
  </conditionalFormatting>
  <conditionalFormatting sqref="O80 O82">
    <cfRule type="expression" dxfId="4" priority="2">
      <formula>MOD(ROW(),2)</formula>
    </cfRule>
  </conditionalFormatting>
  <conditionalFormatting sqref="P2:R70">
    <cfRule type="expression" dxfId="3" priority="3">
      <formula>MOD(ROW(),2)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E824-C4F0-42C2-9C24-582F3CBE3E6E}">
  <sheetPr>
    <tabColor theme="4" tint="0.79998168889431442"/>
  </sheetPr>
  <dimension ref="C2:T76"/>
  <sheetViews>
    <sheetView topLeftCell="B1" workbookViewId="0">
      <selection activeCell="G18" sqref="G18"/>
    </sheetView>
  </sheetViews>
  <sheetFormatPr defaultColWidth="11.453125" defaultRowHeight="14"/>
  <cols>
    <col min="1" max="2" width="11.453125" style="50"/>
    <col min="3" max="3" width="14.26953125" style="50" customWidth="1"/>
    <col min="4" max="4" width="12.81640625" style="50" bestFit="1" customWidth="1"/>
    <col min="5" max="5" width="15.453125" style="50" bestFit="1" customWidth="1"/>
    <col min="6" max="6" width="14.453125" style="50" customWidth="1"/>
    <col min="7" max="7" width="12.7265625" style="50" customWidth="1"/>
    <col min="8" max="8" width="18.7265625" style="50" customWidth="1"/>
    <col min="9" max="9" width="24.1796875" style="50" customWidth="1"/>
    <col min="10" max="14" width="11.453125" style="50"/>
    <col min="15" max="15" width="15.1796875" style="50" bestFit="1" customWidth="1"/>
    <col min="16" max="16" width="17.81640625" style="50" customWidth="1"/>
    <col min="17" max="16384" width="11.453125" style="50"/>
  </cols>
  <sheetData>
    <row r="2" spans="3:20">
      <c r="C2" s="18" t="s">
        <v>175</v>
      </c>
      <c r="D2" s="18" t="s">
        <v>173</v>
      </c>
      <c r="E2" s="18" t="s">
        <v>176</v>
      </c>
      <c r="F2" s="18" t="s">
        <v>177</v>
      </c>
    </row>
    <row r="3" spans="3:20">
      <c r="C3" s="9" t="s">
        <v>178</v>
      </c>
      <c r="D3" s="9">
        <f>'MACRO MODEL REGRESSIONN'!Q90</f>
        <v>2.2885640399125488E-3</v>
      </c>
      <c r="E3" s="9">
        <f>1/D3</f>
        <v>436.95521845139723</v>
      </c>
      <c r="F3" s="9">
        <f>E3/(E3+E4)</f>
        <v>0.20156074608151936</v>
      </c>
    </row>
    <row r="4" spans="3:20">
      <c r="C4" s="9" t="s">
        <v>179</v>
      </c>
      <c r="D4" s="9">
        <f>'MACRO MODEL REGRESSIONN'!O90</f>
        <v>5.777329622463751E-4</v>
      </c>
      <c r="E4" s="9">
        <f>1/D4</f>
        <v>1730.9034888917217</v>
      </c>
      <c r="F4" s="9">
        <f>E4/(E4+E3)</f>
        <v>0.79843925391848058</v>
      </c>
    </row>
    <row r="6" spans="3:20" ht="15">
      <c r="C6" s="126" t="s">
        <v>26</v>
      </c>
      <c r="D6" s="126" t="s">
        <v>178</v>
      </c>
      <c r="E6" s="126" t="s">
        <v>180</v>
      </c>
      <c r="F6" s="126" t="s">
        <v>193</v>
      </c>
      <c r="G6" s="126" t="s">
        <v>170</v>
      </c>
      <c r="H6" s="56" t="s">
        <v>182</v>
      </c>
      <c r="I6" s="56" t="s">
        <v>183</v>
      </c>
      <c r="J6" s="129"/>
    </row>
    <row r="7" spans="3:20" ht="15.5">
      <c r="C7" s="127" t="s">
        <v>138</v>
      </c>
      <c r="D7" s="128">
        <f>'IFE MODEL'!H76</f>
        <v>26296.967808407491</v>
      </c>
      <c r="E7" s="128">
        <f>'MACRO MODEL REGRESSIONN'!O68</f>
        <v>27329.130517169295</v>
      </c>
      <c r="F7" s="128">
        <f>D7*$F$3+E7*$F$4</f>
        <v>27121.087031513744</v>
      </c>
      <c r="G7" s="128">
        <v>26773.3</v>
      </c>
      <c r="H7" s="53">
        <f>ABS(F7-G7)/G7</f>
        <v>1.2990069640789305E-2</v>
      </c>
      <c r="I7" s="53">
        <f>H7^2</f>
        <v>1.6874190927255599E-4</v>
      </c>
      <c r="L7" s="56"/>
      <c r="M7" s="56" t="s">
        <v>170</v>
      </c>
      <c r="N7" s="56" t="s">
        <v>178</v>
      </c>
      <c r="O7" s="56" t="s">
        <v>180</v>
      </c>
      <c r="P7" s="56" t="s">
        <v>193</v>
      </c>
      <c r="S7" s="50" t="s">
        <v>178</v>
      </c>
      <c r="T7" s="50" t="s">
        <v>184</v>
      </c>
    </row>
    <row r="8" spans="3:20" ht="15.5">
      <c r="C8" s="127" t="s">
        <v>139</v>
      </c>
      <c r="D8" s="128">
        <f>'IFE MODEL'!H77</f>
        <v>27448.177337319597</v>
      </c>
      <c r="E8" s="128">
        <f>'MACRO MODEL REGRESSIONN'!O69</f>
        <v>27616.413785229906</v>
      </c>
      <c r="F8" s="128">
        <f>D8*$F$3+E8*$F$4</f>
        <v>27582.503921271</v>
      </c>
      <c r="G8" s="128">
        <v>26772.5</v>
      </c>
      <c r="H8" s="53">
        <f>ABS(F8-G8)/G8</f>
        <v>3.0255072229750671E-2</v>
      </c>
      <c r="I8" s="53">
        <f t="shared" ref="I8:I9" si="0">H8^2</f>
        <v>9.153693956274302E-4</v>
      </c>
      <c r="L8" s="53" t="s">
        <v>138</v>
      </c>
      <c r="M8" s="53">
        <v>26773.3</v>
      </c>
      <c r="N8" s="53">
        <v>26296.967808407491</v>
      </c>
      <c r="O8" s="53">
        <v>27329.130517169295</v>
      </c>
      <c r="P8" s="53">
        <v>27121.087031513744</v>
      </c>
      <c r="S8" s="50">
        <v>1.6934740205846465E-2</v>
      </c>
      <c r="T8" s="50">
        <v>1.259134369859676E-2</v>
      </c>
    </row>
    <row r="9" spans="3:20" ht="15.5">
      <c r="C9" s="127" t="s">
        <v>140</v>
      </c>
      <c r="D9" s="128">
        <f>'IFE MODEL'!H78</f>
        <v>27446.35876533066</v>
      </c>
      <c r="E9" s="128">
        <f>'MACRO MODEL REGRESSIONN'!O70</f>
        <v>27853.631956883706</v>
      </c>
      <c r="F9" s="128">
        <f>D9*$F$3+E9*$F$4</f>
        <v>27771.541668535272</v>
      </c>
      <c r="G9" s="128">
        <v>27261</v>
      </c>
      <c r="H9" s="53">
        <f>ABS(F9-G9)/G9</f>
        <v>1.8727914182725212E-2</v>
      </c>
      <c r="I9" s="53">
        <f t="shared" si="0"/>
        <v>3.5073476963552014E-4</v>
      </c>
      <c r="L9" s="53" t="s">
        <v>139</v>
      </c>
      <c r="M9" s="53">
        <v>26772.5</v>
      </c>
      <c r="N9" s="53">
        <v>27448.177337319597</v>
      </c>
      <c r="O9" s="53">
        <v>27616.413785229906</v>
      </c>
      <c r="P9" s="53">
        <v>27582.503921271</v>
      </c>
      <c r="S9" s="50">
        <v>4.497849709085458E-2</v>
      </c>
      <c r="T9" s="50">
        <v>2.2433167276621868E-2</v>
      </c>
    </row>
    <row r="10" spans="3:20">
      <c r="L10" s="53" t="s">
        <v>140</v>
      </c>
      <c r="M10" s="53">
        <v>27261</v>
      </c>
      <c r="N10" s="53">
        <v>27446.35876533066</v>
      </c>
      <c r="O10" s="53">
        <v>27853.631956883706</v>
      </c>
      <c r="P10" s="53">
        <v>27771.541668535272</v>
      </c>
      <c r="S10" s="50">
        <v>1.5354733229335924E-2</v>
      </c>
      <c r="T10" s="50">
        <v>2.2262403104485948E-2</v>
      </c>
    </row>
    <row r="11" spans="3:20">
      <c r="S11" s="50">
        <v>7.8071812810104238E-2</v>
      </c>
      <c r="T11" s="50">
        <v>5.3753779548891323E-2</v>
      </c>
    </row>
    <row r="12" spans="3:20">
      <c r="M12" s="56"/>
      <c r="N12" s="56" t="s">
        <v>178</v>
      </c>
      <c r="O12" s="56" t="s">
        <v>180</v>
      </c>
      <c r="P12" s="56" t="s">
        <v>193</v>
      </c>
      <c r="S12" s="50">
        <v>4.2384579761021633E-2</v>
      </c>
      <c r="T12" s="50">
        <v>4.4322280137470069E-2</v>
      </c>
    </row>
    <row r="13" spans="3:20">
      <c r="D13" s="53"/>
      <c r="E13" s="56" t="s">
        <v>193</v>
      </c>
      <c r="F13" s="56" t="s">
        <v>170</v>
      </c>
      <c r="G13" s="56" t="s">
        <v>182</v>
      </c>
      <c r="H13" s="56" t="s">
        <v>185</v>
      </c>
      <c r="I13" s="56" t="s">
        <v>186</v>
      </c>
      <c r="M13" s="53" t="s">
        <v>172</v>
      </c>
      <c r="N13" s="53">
        <f>AVERAGE(G30:G32)</f>
        <v>1.6609487951226531E-2</v>
      </c>
      <c r="O13" s="53">
        <f>AVERAGE(G22:G24)</f>
        <v>2.467382647976038E-2</v>
      </c>
      <c r="P13" s="53">
        <f>AVERAGE(G14:G16)</f>
        <v>2.0657685351088393E-2</v>
      </c>
      <c r="S13" s="50">
        <v>0.12965833478041319</v>
      </c>
      <c r="T13" s="50">
        <v>5.8942005674068099E-2</v>
      </c>
    </row>
    <row r="14" spans="3:20">
      <c r="D14" s="134" t="s">
        <v>138</v>
      </c>
      <c r="E14" s="53">
        <f>F7</f>
        <v>27121.087031513744</v>
      </c>
      <c r="F14" s="53">
        <v>26773.3</v>
      </c>
      <c r="G14" s="53">
        <f>ABS((E14-F14)/F14)</f>
        <v>1.2990069640789305E-2</v>
      </c>
      <c r="H14" s="53">
        <f>G14^2</f>
        <v>1.6874190927255599E-4</v>
      </c>
      <c r="I14" s="53">
        <f>(E14-F14)/F14</f>
        <v>1.2990069640789305E-2</v>
      </c>
      <c r="M14" s="53" t="s">
        <v>173</v>
      </c>
      <c r="N14" s="53">
        <f>AVERAGE(H30:H32)</f>
        <v>3.3323542463646567E-4</v>
      </c>
      <c r="O14" s="53">
        <f>AVERAGE(H22:H24)</f>
        <v>6.3240375776149203E-4</v>
      </c>
      <c r="P14" s="53">
        <f>AVERAGE(H14:H16)</f>
        <v>4.7828202484516874E-4</v>
      </c>
      <c r="S14" s="50">
        <v>4.4407036981305513E-2</v>
      </c>
      <c r="T14" s="50">
        <v>2.6958231739165864E-3</v>
      </c>
    </row>
    <row r="15" spans="3:20">
      <c r="D15" s="134" t="s">
        <v>139</v>
      </c>
      <c r="E15" s="53">
        <f t="shared" ref="E15:E16" si="1">F8</f>
        <v>27582.503921271</v>
      </c>
      <c r="F15" s="53">
        <v>26772.5</v>
      </c>
      <c r="G15" s="53">
        <f t="shared" ref="G15:G16" si="2">ABS((E15-F15)/F15)</f>
        <v>3.0255072229750671E-2</v>
      </c>
      <c r="H15" s="53">
        <f t="shared" ref="H15:H16" si="3">G15^2</f>
        <v>9.153693956274302E-4</v>
      </c>
      <c r="I15" s="53">
        <f t="shared" ref="I15:I16" si="4">(E15-F15)/F15</f>
        <v>3.0255072229750671E-2</v>
      </c>
      <c r="M15" s="53" t="s">
        <v>174</v>
      </c>
      <c r="N15" s="53">
        <f>SQRT(N14)</f>
        <v>1.8254737046489212E-2</v>
      </c>
      <c r="O15" s="53">
        <f>SQRT(O14)</f>
        <v>2.514763920851204E-2</v>
      </c>
      <c r="P15" s="53">
        <f>SQRT(P14)</f>
        <v>2.1869659916083944E-2</v>
      </c>
      <c r="S15" s="50">
        <v>3.4399490565181955E-2</v>
      </c>
      <c r="T15" s="50">
        <v>1.3861805980465006E-2</v>
      </c>
    </row>
    <row r="16" spans="3:20">
      <c r="D16" s="134" t="s">
        <v>140</v>
      </c>
      <c r="E16" s="53">
        <f t="shared" si="1"/>
        <v>27771.541668535272</v>
      </c>
      <c r="F16" s="53">
        <v>27261</v>
      </c>
      <c r="G16" s="53">
        <f t="shared" si="2"/>
        <v>1.8727914182725212E-2</v>
      </c>
      <c r="H16" s="53">
        <f t="shared" si="3"/>
        <v>3.5073476963552014E-4</v>
      </c>
      <c r="I16" s="53">
        <f t="shared" si="4"/>
        <v>1.8727914182725212E-2</v>
      </c>
      <c r="S16" s="50">
        <v>5.3810468140704705E-2</v>
      </c>
      <c r="T16" s="50">
        <v>2.7262881941918098E-2</v>
      </c>
    </row>
    <row r="17" spans="4:20">
      <c r="D17" s="130"/>
      <c r="S17" s="50">
        <v>4.0568700580042825E-2</v>
      </c>
      <c r="T17" s="50">
        <v>1.9379484259560769E-3</v>
      </c>
    </row>
    <row r="18" spans="4:20">
      <c r="D18" s="130"/>
      <c r="G18" s="129" t="s">
        <v>187</v>
      </c>
      <c r="H18" s="50">
        <f>AVERAGE(H14:H16)</f>
        <v>4.7828202484516874E-4</v>
      </c>
      <c r="S18" s="50">
        <v>8.3153026872991986E-3</v>
      </c>
      <c r="T18" s="50">
        <v>2.9254526821678842E-2</v>
      </c>
    </row>
    <row r="19" spans="4:20">
      <c r="D19" s="130"/>
      <c r="S19" s="50">
        <v>2.9153990445379807E-2</v>
      </c>
      <c r="T19" s="50">
        <v>2.3076960257904285E-3</v>
      </c>
    </row>
    <row r="20" spans="4:20">
      <c r="S20" s="50">
        <v>0.10775059772400337</v>
      </c>
      <c r="T20" s="50">
        <v>7.9290696903669359E-3</v>
      </c>
    </row>
    <row r="21" spans="4:20" ht="15">
      <c r="D21" s="53"/>
      <c r="E21" s="56" t="s">
        <v>180</v>
      </c>
      <c r="F21" s="56" t="s">
        <v>170</v>
      </c>
      <c r="G21" s="56" t="s">
        <v>188</v>
      </c>
      <c r="H21" s="56" t="s">
        <v>189</v>
      </c>
      <c r="I21" s="53"/>
      <c r="M21" s="126" t="s">
        <v>26</v>
      </c>
      <c r="N21" s="50" t="s">
        <v>181</v>
      </c>
      <c r="O21" s="50" t="s">
        <v>170</v>
      </c>
      <c r="S21" s="50">
        <v>0.11806295356807983</v>
      </c>
      <c r="T21" s="50">
        <v>4.7631735336550012E-2</v>
      </c>
    </row>
    <row r="22" spans="4:20" ht="15.5">
      <c r="D22" s="134" t="s">
        <v>138</v>
      </c>
      <c r="E22" s="53">
        <f>E7</f>
        <v>27329.130517169295</v>
      </c>
      <c r="F22" s="53">
        <v>26773.3</v>
      </c>
      <c r="G22" s="53">
        <f>ABS((E22-F22)/F22)</f>
        <v>2.0760627833300172E-2</v>
      </c>
      <c r="H22" s="53">
        <f>G22^2</f>
        <v>4.3100366803279781E-4</v>
      </c>
      <c r="I22" s="53">
        <f>(E22-F22)/F22</f>
        <v>2.0760627833300172E-2</v>
      </c>
      <c r="M22" s="127" t="s">
        <v>138</v>
      </c>
      <c r="N22" s="131">
        <v>27121.087031513744</v>
      </c>
      <c r="O22" s="136">
        <v>26773.3</v>
      </c>
      <c r="P22" s="132">
        <f>(O23-O22)/O22</f>
        <v>-2.9880515289458992E-5</v>
      </c>
      <c r="S22" s="50">
        <v>2.1230723931062012E-2</v>
      </c>
      <c r="T22" s="50">
        <v>1.4728136131074482E-2</v>
      </c>
    </row>
    <row r="23" spans="4:20" ht="15.5">
      <c r="D23" s="134" t="s">
        <v>139</v>
      </c>
      <c r="E23" s="53">
        <f t="shared" ref="E23:E24" si="5">E8</f>
        <v>27616.413785229906</v>
      </c>
      <c r="F23" s="53">
        <v>26772.5</v>
      </c>
      <c r="G23" s="53">
        <f t="shared" ref="G23:G24" si="6">ABS((E23-F23)/F23)</f>
        <v>3.1521665336816003E-2</v>
      </c>
      <c r="H23" s="53">
        <f t="shared" ref="H23:H24" si="7">G23^2</f>
        <v>9.936153856062275E-4</v>
      </c>
      <c r="I23" s="53">
        <f t="shared" ref="I23:I24" si="8">(E23-F23)/F23</f>
        <v>3.1521665336816003E-2</v>
      </c>
      <c r="M23" s="127" t="s">
        <v>139</v>
      </c>
      <c r="N23" s="131">
        <v>27582.503921271</v>
      </c>
      <c r="O23" s="136">
        <v>26772.5</v>
      </c>
      <c r="S23" s="50">
        <v>0.11643347557834584</v>
      </c>
      <c r="T23" s="50">
        <v>2.4373106699234346E-2</v>
      </c>
    </row>
    <row r="24" spans="4:20" ht="15.5">
      <c r="D24" s="134" t="s">
        <v>140</v>
      </c>
      <c r="E24" s="53">
        <f t="shared" si="5"/>
        <v>27853.631956883706</v>
      </c>
      <c r="F24" s="53">
        <v>27261</v>
      </c>
      <c r="G24" s="53">
        <f t="shared" si="6"/>
        <v>2.1739186269164965E-2</v>
      </c>
      <c r="H24" s="53">
        <f t="shared" si="7"/>
        <v>4.7259221964545057E-4</v>
      </c>
      <c r="I24" s="53">
        <f t="shared" si="8"/>
        <v>2.1739186269164965E-2</v>
      </c>
      <c r="M24" s="127" t="s">
        <v>140</v>
      </c>
      <c r="N24" s="131">
        <v>27771.541668535272</v>
      </c>
      <c r="O24" s="136">
        <v>27261</v>
      </c>
      <c r="S24" s="50">
        <v>4.3266555659594846E-3</v>
      </c>
      <c r="T24" s="50">
        <v>2.7655338286384307E-2</v>
      </c>
    </row>
    <row r="25" spans="4:20">
      <c r="D25" s="130"/>
      <c r="S25" s="50">
        <v>6.620468882157117E-2</v>
      </c>
      <c r="T25" s="50">
        <v>1.6951411288920259E-2</v>
      </c>
    </row>
    <row r="26" spans="4:20">
      <c r="D26" s="130"/>
      <c r="G26" s="129" t="s">
        <v>187</v>
      </c>
      <c r="H26" s="50">
        <f>AVERAGE(H22:H24)</f>
        <v>6.3240375776149203E-4</v>
      </c>
      <c r="N26" s="133">
        <f>N23/N22-1</f>
        <v>1.7013215186437947E-2</v>
      </c>
      <c r="O26" s="133">
        <f>O23/O22-1</f>
        <v>-2.9880515289404386E-5</v>
      </c>
      <c r="S26" s="50">
        <v>2.2598804906304112E-2</v>
      </c>
      <c r="T26" s="50">
        <v>5.9065748865765313E-3</v>
      </c>
    </row>
    <row r="27" spans="4:20">
      <c r="D27" s="130"/>
      <c r="K27" s="50" t="s">
        <v>190</v>
      </c>
      <c r="N27" s="133">
        <f t="shared" ref="N27:O28" si="9">N24/N23-1</f>
        <v>6.8535383083365709E-3</v>
      </c>
      <c r="O27" s="133">
        <f t="shared" si="9"/>
        <v>1.8246334858530222E-2</v>
      </c>
      <c r="S27" s="50">
        <v>2.0293430838562193E-2</v>
      </c>
      <c r="T27" s="50">
        <v>2.8581296581928494E-2</v>
      </c>
    </row>
    <row r="28" spans="4:20">
      <c r="N28" s="50">
        <f t="shared" si="9"/>
        <v>-1</v>
      </c>
      <c r="S28" s="50">
        <v>5.2628786301997035E-2</v>
      </c>
      <c r="T28" s="50">
        <v>2.5706300380723513E-2</v>
      </c>
    </row>
    <row r="29" spans="4:20">
      <c r="D29" s="53"/>
      <c r="E29" s="56" t="s">
        <v>178</v>
      </c>
      <c r="F29" s="56" t="s">
        <v>170</v>
      </c>
      <c r="G29" s="135" t="s">
        <v>188</v>
      </c>
      <c r="H29" s="56" t="s">
        <v>189</v>
      </c>
      <c r="I29" s="53"/>
      <c r="S29" s="50">
        <v>1.1131106399826004E-2</v>
      </c>
      <c r="T29" s="50">
        <v>1.239641430504137E-2</v>
      </c>
    </row>
    <row r="30" spans="4:20">
      <c r="D30" s="134" t="s">
        <v>138</v>
      </c>
      <c r="E30" s="53">
        <f>D7</f>
        <v>26296.967808407491</v>
      </c>
      <c r="F30" s="53">
        <v>26773.3</v>
      </c>
      <c r="G30" s="53">
        <f>ABS((E30-F30)/F30)</f>
        <v>1.7791314167192988E-2</v>
      </c>
      <c r="H30" s="53">
        <f>G30^2</f>
        <v>3.1653085979576191E-4</v>
      </c>
      <c r="I30" s="53">
        <f>(E30-F30)/F30</f>
        <v>-1.7791314167192988E-2</v>
      </c>
      <c r="S30" s="50">
        <v>1.9199176018795259E-2</v>
      </c>
      <c r="T30" s="50">
        <v>6.817683334561021E-3</v>
      </c>
    </row>
    <row r="31" spans="4:20">
      <c r="D31" s="134" t="s">
        <v>139</v>
      </c>
      <c r="E31" s="53">
        <f t="shared" ref="E31:E32" si="10">D8</f>
        <v>27448.177337319597</v>
      </c>
      <c r="F31" s="53">
        <v>26772.5</v>
      </c>
      <c r="G31" s="53">
        <f t="shared" ref="G31:G32" si="11">ABS((E31-F31)/F31)</f>
        <v>2.5237737877284432E-2</v>
      </c>
      <c r="H31" s="53">
        <f t="shared" ref="H31:H32" si="12">G31^2</f>
        <v>6.3694341316251728E-4</v>
      </c>
      <c r="I31" s="53">
        <f t="shared" ref="I31:I32" si="13">(E31-F31)/F31</f>
        <v>2.5237737877284432E-2</v>
      </c>
      <c r="S31" s="50">
        <v>2.8235846675218466E-2</v>
      </c>
      <c r="T31" s="50">
        <v>2.308271031663162E-2</v>
      </c>
    </row>
    <row r="32" spans="4:20">
      <c r="D32" s="134" t="s">
        <v>140</v>
      </c>
      <c r="E32" s="53">
        <f t="shared" si="10"/>
        <v>27446.35876533066</v>
      </c>
      <c r="F32" s="53">
        <v>27261</v>
      </c>
      <c r="G32" s="53">
        <f t="shared" si="11"/>
        <v>6.7994118092021714E-3</v>
      </c>
      <c r="H32" s="53">
        <f t="shared" si="12"/>
        <v>4.6232000951117949E-5</v>
      </c>
      <c r="I32" s="53">
        <f t="shared" si="13"/>
        <v>6.7994118092021714E-3</v>
      </c>
      <c r="S32" s="50">
        <v>2.2339325377377865E-2</v>
      </c>
      <c r="T32" s="50">
        <v>1.3953389919609592E-2</v>
      </c>
    </row>
    <row r="33" spans="7:20">
      <c r="S33" s="50">
        <v>3.200779489704516E-2</v>
      </c>
      <c r="T33" s="50">
        <v>3.8201937913351302E-3</v>
      </c>
    </row>
    <row r="34" spans="7:20">
      <c r="G34" s="129" t="s">
        <v>187</v>
      </c>
      <c r="H34" s="50">
        <f>AVERAGE(H30:H32)</f>
        <v>3.3323542463646567E-4</v>
      </c>
      <c r="S34" s="50">
        <v>1.0670823341090869E-2</v>
      </c>
      <c r="T34" s="50">
        <v>3.6192567328423172E-2</v>
      </c>
    </row>
    <row r="35" spans="7:20">
      <c r="S35" s="50">
        <v>1.8163000741815835E-3</v>
      </c>
      <c r="T35" s="50">
        <v>3.8168211506297276E-3</v>
      </c>
    </row>
    <row r="36" spans="7:20">
      <c r="S36" s="50">
        <v>7.367808935206414E-4</v>
      </c>
      <c r="T36" s="50">
        <v>1.4656031617419399E-2</v>
      </c>
    </row>
    <row r="37" spans="7:20">
      <c r="S37" s="50">
        <v>9.4589330932196972E-2</v>
      </c>
      <c r="T37" s="50">
        <v>6.857661473820424E-3</v>
      </c>
    </row>
    <row r="38" spans="7:20">
      <c r="S38" s="50">
        <v>3.9108953840282609E-2</v>
      </c>
      <c r="T38" s="50">
        <v>7.1791850965017201E-4</v>
      </c>
    </row>
    <row r="39" spans="7:20">
      <c r="S39" s="50">
        <v>0.12493485392629013</v>
      </c>
      <c r="T39" s="50">
        <v>1.0228255337471067E-2</v>
      </c>
    </row>
    <row r="40" spans="7:20">
      <c r="S40" s="50">
        <v>4.3365285158956428E-2</v>
      </c>
      <c r="T40" s="50">
        <v>1.422841289961323E-2</v>
      </c>
    </row>
    <row r="41" spans="7:20">
      <c r="S41" s="50">
        <v>2.8821682435722976E-2</v>
      </c>
      <c r="T41" s="50">
        <v>4.58112975331397E-3</v>
      </c>
    </row>
    <row r="42" spans="7:20">
      <c r="S42" s="50">
        <v>3.4690836386390658E-2</v>
      </c>
      <c r="T42" s="50">
        <v>8.5536097094658751E-3</v>
      </c>
    </row>
    <row r="43" spans="7:20">
      <c r="S43" s="50">
        <v>3.1948730514387479E-2</v>
      </c>
      <c r="T43" s="50">
        <v>2.1883460080881642E-2</v>
      </c>
    </row>
    <row r="44" spans="7:20">
      <c r="S44" s="50">
        <v>2.8961782120482341E-2</v>
      </c>
      <c r="T44" s="50">
        <v>1.0044881863615209E-2</v>
      </c>
    </row>
    <row r="45" spans="7:20">
      <c r="S45" s="50">
        <v>7.2916793315030669E-3</v>
      </c>
      <c r="T45" s="50">
        <v>1.3044456257731132E-3</v>
      </c>
    </row>
    <row r="46" spans="7:20">
      <c r="S46" s="50">
        <v>5.1737102185910933E-2</v>
      </c>
      <c r="T46" s="50">
        <v>1.1321913664453776E-2</v>
      </c>
    </row>
    <row r="47" spans="7:20">
      <c r="S47" s="50">
        <v>7.9024225780971458E-3</v>
      </c>
      <c r="T47" s="50">
        <v>1.7739825328252259E-2</v>
      </c>
    </row>
    <row r="48" spans="7:20">
      <c r="S48" s="50">
        <v>6.2637008685723181E-2</v>
      </c>
      <c r="T48" s="50">
        <v>2.8174245007524133E-3</v>
      </c>
    </row>
    <row r="49" spans="19:20">
      <c r="S49" s="50">
        <v>2.7762380318440111E-2</v>
      </c>
      <c r="T49" s="50">
        <v>2.1479735486809185E-3</v>
      </c>
    </row>
    <row r="50" spans="19:20">
      <c r="S50" s="50">
        <v>9.7507807386943163E-3</v>
      </c>
      <c r="T50" s="50">
        <v>3.9305335948454645E-3</v>
      </c>
    </row>
    <row r="51" spans="19:20">
      <c r="S51" s="50">
        <v>2.5060567782864487E-2</v>
      </c>
      <c r="T51" s="50">
        <v>4.4941106897030316E-3</v>
      </c>
    </row>
    <row r="52" spans="19:20">
      <c r="S52" s="50">
        <v>5.2482160087305954E-2</v>
      </c>
      <c r="T52" s="50">
        <v>8.7015694840984308E-3</v>
      </c>
    </row>
    <row r="53" spans="19:20">
      <c r="S53" s="50">
        <v>4.9017225261309928E-3</v>
      </c>
      <c r="T53" s="50">
        <v>6.456386203688296E-3</v>
      </c>
    </row>
    <row r="54" spans="19:20">
      <c r="S54" s="50">
        <v>2.2996330450467527E-2</v>
      </c>
      <c r="T54" s="50">
        <v>6.9740537618689117E-3</v>
      </c>
    </row>
    <row r="55" spans="19:20">
      <c r="S55" s="50">
        <v>2.70410290971742E-2</v>
      </c>
      <c r="T55" s="50">
        <v>1.3472199148575946E-3</v>
      </c>
    </row>
    <row r="56" spans="19:20">
      <c r="S56" s="50">
        <v>1.2374374328473959E-2</v>
      </c>
      <c r="T56" s="50">
        <v>6.1663722742003966E-3</v>
      </c>
    </row>
    <row r="57" spans="19:20">
      <c r="S57" s="50">
        <v>5.3136706968935479E-2</v>
      </c>
      <c r="T57" s="50">
        <v>1.8302767264701394E-2</v>
      </c>
    </row>
    <row r="58" spans="19:20">
      <c r="S58" s="50">
        <v>2.1605849890906265E-2</v>
      </c>
      <c r="T58" s="50">
        <v>1.8154402715135652E-2</v>
      </c>
    </row>
    <row r="59" spans="19:20">
      <c r="S59" s="50">
        <v>1.37956692312897E-3</v>
      </c>
      <c r="T59" s="50">
        <v>4.3312599760995905E-2</v>
      </c>
    </row>
    <row r="60" spans="19:20">
      <c r="S60" s="50">
        <v>3.4723181871497708E-3</v>
      </c>
      <c r="T60" s="50">
        <v>1.6898820117309959E-2</v>
      </c>
    </row>
    <row r="61" spans="19:20">
      <c r="S61" s="50">
        <v>3.6279891205417109E-2</v>
      </c>
      <c r="T61" s="50">
        <v>5.2377818521481719E-3</v>
      </c>
    </row>
    <row r="62" spans="19:20">
      <c r="S62" s="50">
        <v>3.1717873427665223E-2</v>
      </c>
      <c r="T62" s="50">
        <v>2.8837095317851553E-3</v>
      </c>
    </row>
    <row r="63" spans="19:20">
      <c r="S63" s="50">
        <v>4.6795145080274179E-2</v>
      </c>
      <c r="T63" s="50">
        <v>1.001455353931535E-2</v>
      </c>
    </row>
    <row r="64" spans="19:20">
      <c r="S64" s="50">
        <v>2.5440528866844279E-3</v>
      </c>
      <c r="T64" s="50">
        <v>8.644619013513875E-3</v>
      </c>
    </row>
    <row r="65" spans="19:20">
      <c r="S65" s="50">
        <v>4.1129205516064617E-2</v>
      </c>
      <c r="T65" s="50">
        <v>2.2058002088457475E-3</v>
      </c>
    </row>
    <row r="66" spans="19:20">
      <c r="S66" s="50">
        <v>2.1550209860645479E-2</v>
      </c>
      <c r="T66" s="50">
        <v>6.224853075431025E-3</v>
      </c>
    </row>
    <row r="67" spans="19:20">
      <c r="S67" s="50">
        <v>3.3698044693342658E-2</v>
      </c>
      <c r="T67" s="50">
        <v>2.8124740491270862E-3</v>
      </c>
    </row>
    <row r="68" spans="19:20">
      <c r="S68" s="50">
        <v>4.4281817668192253E-2</v>
      </c>
      <c r="T68" s="50">
        <v>6.002870141851864E-2</v>
      </c>
    </row>
    <row r="69" spans="19:20">
      <c r="S69" s="50">
        <v>5.0531810597787462E-2</v>
      </c>
      <c r="T69" s="50">
        <v>1.3538538690653905E-2</v>
      </c>
    </row>
    <row r="70" spans="19:20">
      <c r="S70" s="50">
        <v>6.783325459274854E-2</v>
      </c>
      <c r="T70" s="50">
        <v>5.2741659333125801E-2</v>
      </c>
    </row>
    <row r="71" spans="19:20">
      <c r="S71" s="50">
        <v>1.2283440282887638E-3</v>
      </c>
      <c r="T71" s="50">
        <v>1.9239480794080825E-2</v>
      </c>
    </row>
    <row r="72" spans="19:20">
      <c r="S72" s="50">
        <v>5.0276788734453307E-3</v>
      </c>
      <c r="T72" s="50">
        <v>3.406796758984719E-2</v>
      </c>
    </row>
    <row r="73" spans="19:20">
      <c r="S73" s="50">
        <v>9.0329393996012586E-3</v>
      </c>
      <c r="T73" s="50">
        <v>7.5720223395781924E-2</v>
      </c>
    </row>
    <row r="74" spans="19:20">
      <c r="S74" s="50">
        <v>1.6609487951226531E-2</v>
      </c>
      <c r="T74" s="50">
        <v>2.467382647976038E-2</v>
      </c>
    </row>
    <row r="75" spans="19:20">
      <c r="S75" s="50">
        <v>3.3323542463646567E-4</v>
      </c>
      <c r="T75" s="50">
        <v>6.3240375776149203E-4</v>
      </c>
    </row>
    <row r="76" spans="19:20">
      <c r="S76" s="50">
        <v>1.8254737046489212E-2</v>
      </c>
      <c r="T76" s="50">
        <v>2.514763920851204E-2</v>
      </c>
    </row>
  </sheetData>
  <pageMargins left="0.7" right="0.7" top="0.75" bottom="0.75" header="0.3" footer="0.3"/>
  <pageSetup paperSize="0" orientation="portrait" horizontalDpi="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434F-6820-430B-A69A-8A84FF671501}">
  <sheetPr>
    <tabColor theme="4" tint="-0.249977111117893"/>
  </sheetPr>
  <dimension ref="A1:P75"/>
  <sheetViews>
    <sheetView workbookViewId="0">
      <selection activeCell="J20" sqref="J20"/>
    </sheetView>
  </sheetViews>
  <sheetFormatPr defaultRowHeight="14.5"/>
  <cols>
    <col min="1" max="1" width="9" bestFit="1" customWidth="1"/>
    <col min="3" max="3" width="13.7265625" style="103" bestFit="1" customWidth="1"/>
    <col min="4" max="4" width="12.26953125" style="103" bestFit="1" customWidth="1"/>
    <col min="5" max="5" width="26.1796875" bestFit="1" customWidth="1"/>
    <col min="6" max="6" width="21.7265625" bestFit="1" customWidth="1"/>
    <col min="7" max="7" width="21.1796875" bestFit="1" customWidth="1"/>
    <col min="8" max="8" width="15.26953125" customWidth="1"/>
    <col min="10" max="11" width="12" bestFit="1" customWidth="1"/>
    <col min="12" max="12" width="12.26953125" bestFit="1" customWidth="1"/>
    <col min="13" max="13" width="7.1796875" bestFit="1" customWidth="1"/>
    <col min="14" max="14" width="12.26953125" bestFit="1" customWidth="1"/>
    <col min="15" max="15" width="6.54296875" bestFit="1" customWidth="1"/>
  </cols>
  <sheetData>
    <row r="1" spans="1:15" ht="54.75" customHeight="1">
      <c r="A1" s="137"/>
      <c r="B1" s="138"/>
      <c r="C1" s="139" t="s">
        <v>178</v>
      </c>
      <c r="D1" s="139" t="s">
        <v>191</v>
      </c>
      <c r="E1" s="137" t="s">
        <v>527</v>
      </c>
      <c r="F1" s="137" t="s">
        <v>165</v>
      </c>
      <c r="G1" s="137" t="s">
        <v>166</v>
      </c>
      <c r="H1" s="137" t="s">
        <v>167</v>
      </c>
      <c r="K1" t="e">
        <f>#REF!</f>
        <v>#REF!</v>
      </c>
      <c r="L1" t="e">
        <f>#REF!</f>
        <v>#REF!</v>
      </c>
      <c r="M1" t="e">
        <f>#REF!</f>
        <v>#REF!</v>
      </c>
      <c r="N1" t="e">
        <f>#REF!</f>
        <v>#REF!</v>
      </c>
    </row>
    <row r="2" spans="1:15">
      <c r="A2" s="9" t="s">
        <v>59</v>
      </c>
      <c r="B2" s="11">
        <v>21843.8</v>
      </c>
      <c r="C2" s="101">
        <v>21473.88092189153</v>
      </c>
      <c r="D2" s="101">
        <f>'MACRO MODEL REGRESSIONN'!O2</f>
        <v>22118.842793483407</v>
      </c>
      <c r="E2" s="60">
        <f>C2*$J$6+D2*$J$7</f>
        <v>21988.843797451216</v>
      </c>
      <c r="F2" s="60">
        <f t="shared" ref="F2:F33" si="0">ABS((E2-B2)/B2)</f>
        <v>6.6400441979516823E-3</v>
      </c>
      <c r="G2" s="60">
        <f>F2^2</f>
        <v>4.4090186950751801E-5</v>
      </c>
      <c r="H2" s="60">
        <f t="shared" ref="H2:H33" si="1">(E2-B2)/B2</f>
        <v>6.6400441979516823E-3</v>
      </c>
    </row>
    <row r="3" spans="1:15">
      <c r="A3" s="9" t="s">
        <v>60</v>
      </c>
      <c r="B3" s="11">
        <v>22949.4</v>
      </c>
      <c r="C3" s="101">
        <v>21917.170478863143</v>
      </c>
      <c r="D3" s="101">
        <f>'MACRO MODEL REGRESSIONN'!O3</f>
        <v>23464.227729098107</v>
      </c>
      <c r="E3" s="60">
        <f t="shared" ref="E3:E66" si="2">C3*$J$6+D3*$J$7</f>
        <v>23152.401715509921</v>
      </c>
      <c r="F3" s="60">
        <f t="shared" si="0"/>
        <v>8.8456219121161965E-3</v>
      </c>
      <c r="G3" s="60">
        <f t="shared" ref="G3:G65" si="3">F3^2</f>
        <v>7.8245027012110194E-5</v>
      </c>
      <c r="H3" s="60">
        <f t="shared" si="1"/>
        <v>8.8456219121161965E-3</v>
      </c>
    </row>
    <row r="4" spans="1:15">
      <c r="A4" s="9" t="s">
        <v>61</v>
      </c>
      <c r="B4" s="11">
        <v>23380</v>
      </c>
      <c r="C4" s="101">
        <v>23021.006337098126</v>
      </c>
      <c r="D4" s="101">
        <f>'MACRO MODEL REGRESSIONN'!O4</f>
        <v>23900.494984582881</v>
      </c>
      <c r="E4" s="60">
        <f t="shared" si="2"/>
        <v>23723.224596625627</v>
      </c>
      <c r="F4" s="60">
        <f t="shared" si="0"/>
        <v>1.4680265039590542E-2</v>
      </c>
      <c r="G4" s="60">
        <f t="shared" si="3"/>
        <v>2.1551018163262431E-4</v>
      </c>
      <c r="H4" s="60">
        <f t="shared" si="1"/>
        <v>1.4680265039590542E-2</v>
      </c>
    </row>
    <row r="5" spans="1:15">
      <c r="A5" s="9" t="s">
        <v>62</v>
      </c>
      <c r="B5" s="11">
        <v>25412.7</v>
      </c>
      <c r="C5" s="101">
        <v>23428.684442600665</v>
      </c>
      <c r="D5" s="101">
        <f>'MACRO MODEL REGRESSIONN'!O5</f>
        <v>26778.728673542111</v>
      </c>
      <c r="E5" s="60">
        <f t="shared" si="2"/>
        <v>26103.491258947462</v>
      </c>
      <c r="F5" s="60">
        <f t="shared" si="0"/>
        <v>2.7182914800373898E-2</v>
      </c>
      <c r="G5" s="60">
        <f t="shared" si="3"/>
        <v>7.3891085704438637E-4</v>
      </c>
      <c r="H5" s="60">
        <f t="shared" si="1"/>
        <v>2.7182914800373898E-2</v>
      </c>
      <c r="J5" s="20" t="s">
        <v>177</v>
      </c>
    </row>
    <row r="6" spans="1:15">
      <c r="A6" s="9" t="s">
        <v>63</v>
      </c>
      <c r="B6" s="11">
        <v>26534.6</v>
      </c>
      <c r="C6" s="101">
        <v>25409.942129873194</v>
      </c>
      <c r="D6" s="101">
        <f>'MACRO MODEL REGRESSIONN'!O6</f>
        <v>27710.673974535712</v>
      </c>
      <c r="E6" s="60">
        <f t="shared" si="2"/>
        <v>27246.936747392021</v>
      </c>
      <c r="F6" s="60">
        <f t="shared" si="0"/>
        <v>2.6845580765944184E-2</v>
      </c>
      <c r="G6" s="60">
        <f t="shared" si="3"/>
        <v>7.2068520666083232E-4</v>
      </c>
      <c r="H6" s="60">
        <f t="shared" si="1"/>
        <v>2.6845580765944184E-2</v>
      </c>
      <c r="J6" s="13">
        <v>0.20156074608151936</v>
      </c>
    </row>
    <row r="7" spans="1:15">
      <c r="A7" s="9" t="s">
        <v>64</v>
      </c>
      <c r="B7" s="11">
        <v>23429.200000000001</v>
      </c>
      <c r="C7" s="101">
        <v>26466.991057237257</v>
      </c>
      <c r="D7" s="101">
        <f>'MACRO MODEL REGRESSIONN'!O7</f>
        <v>22048.235960661124</v>
      </c>
      <c r="E7" s="60">
        <f t="shared" si="2"/>
        <v>22938.883534678524</v>
      </c>
      <c r="F7" s="60">
        <f t="shared" si="0"/>
        <v>2.0927580340834393E-2</v>
      </c>
      <c r="G7" s="60">
        <f t="shared" si="3"/>
        <v>4.3796361892207817E-4</v>
      </c>
      <c r="H7" s="60">
        <f t="shared" si="1"/>
        <v>-2.0927580340834393E-2</v>
      </c>
      <c r="J7" s="13">
        <v>0.79843925391848058</v>
      </c>
    </row>
    <row r="8" spans="1:15">
      <c r="A8" s="9" t="s">
        <v>65</v>
      </c>
      <c r="B8" s="11">
        <v>24441.200000000001</v>
      </c>
      <c r="C8" s="101">
        <v>23355.838727732516</v>
      </c>
      <c r="D8" s="101">
        <f>'MACRO MODEL REGRESSIONN'!O8</f>
        <v>24375.310846641671</v>
      </c>
      <c r="E8" s="60">
        <f t="shared" si="2"/>
        <v>24169.825285745035</v>
      </c>
      <c r="F8" s="60">
        <f t="shared" si="0"/>
        <v>1.1103166548899625E-2</v>
      </c>
      <c r="G8" s="60">
        <f t="shared" si="3"/>
        <v>1.2328030741260359E-4</v>
      </c>
      <c r="H8" s="60">
        <f t="shared" si="1"/>
        <v>-1.1103166548899625E-2</v>
      </c>
    </row>
    <row r="9" spans="1:15">
      <c r="A9" s="9" t="s">
        <v>66</v>
      </c>
      <c r="B9" s="11">
        <v>23564.7</v>
      </c>
      <c r="C9" s="101">
        <v>24375.313675321344</v>
      </c>
      <c r="D9" s="101">
        <f>'MACRO MODEL REGRESSIONN'!O9</f>
        <v>23238.050700612137</v>
      </c>
      <c r="E9" s="60">
        <f t="shared" si="2"/>
        <v>23467.278274285414</v>
      </c>
      <c r="F9" s="60">
        <f t="shared" si="0"/>
        <v>4.1342230418628919E-3</v>
      </c>
      <c r="G9" s="60">
        <f t="shared" si="3"/>
        <v>1.7091800159870064E-5</v>
      </c>
      <c r="H9" s="60">
        <f t="shared" si="1"/>
        <v>-4.1342230418628919E-3</v>
      </c>
    </row>
    <row r="10" spans="1:15">
      <c r="A10" s="9" t="s">
        <v>67</v>
      </c>
      <c r="B10" s="11">
        <v>24946.2</v>
      </c>
      <c r="C10" s="101">
        <v>23603.833299668353</v>
      </c>
      <c r="D10" s="101">
        <f>'MACRO MODEL REGRESSIONN'!O10</f>
        <v>25626.305305499478</v>
      </c>
      <c r="E10" s="60">
        <f t="shared" si="2"/>
        <v>25218.654339075169</v>
      </c>
      <c r="F10" s="60">
        <f t="shared" si="0"/>
        <v>1.0921677011936399E-2</v>
      </c>
      <c r="G10" s="60">
        <f t="shared" si="3"/>
        <v>1.1928302875305999E-4</v>
      </c>
      <c r="H10" s="60">
        <f t="shared" si="1"/>
        <v>1.0921677011936399E-2</v>
      </c>
      <c r="J10" s="116" t="s">
        <v>192</v>
      </c>
      <c r="K10" s="116" t="s">
        <v>193</v>
      </c>
      <c r="L10" s="116" t="s">
        <v>194</v>
      </c>
      <c r="M10" s="116" t="s">
        <v>179</v>
      </c>
      <c r="N10" s="116" t="s">
        <v>194</v>
      </c>
      <c r="O10" s="116" t="s">
        <v>178</v>
      </c>
    </row>
    <row r="11" spans="1:15">
      <c r="A11" s="9" t="s">
        <v>68</v>
      </c>
      <c r="B11" s="11">
        <v>26113.1</v>
      </c>
      <c r="C11" s="101">
        <v>25053.725464883282</v>
      </c>
      <c r="D11" s="101">
        <f>'MACRO MODEL REGRESSIONN'!O11</f>
        <v>26163.705841041832</v>
      </c>
      <c r="E11" s="60">
        <f t="shared" si="2"/>
        <v>25939.977368287466</v>
      </c>
      <c r="F11" s="60">
        <f t="shared" si="0"/>
        <v>6.6297234611184773E-3</v>
      </c>
      <c r="G11" s="60">
        <f t="shared" si="3"/>
        <v>4.3953233170904762E-5</v>
      </c>
      <c r="H11" s="60">
        <f t="shared" si="1"/>
        <v>-6.6297234611184773E-3</v>
      </c>
      <c r="J11" s="9" t="s">
        <v>172</v>
      </c>
      <c r="K11" s="13">
        <v>1.2798082013209169E-2</v>
      </c>
      <c r="L11" s="9" t="s">
        <v>195</v>
      </c>
      <c r="M11" s="94">
        <v>1.7368947779160496E-2</v>
      </c>
      <c r="N11" s="9" t="s">
        <v>195</v>
      </c>
      <c r="O11" s="94">
        <v>3.641376790024551E-2</v>
      </c>
    </row>
    <row r="12" spans="1:15">
      <c r="A12" s="9" t="s">
        <v>69</v>
      </c>
      <c r="B12" s="11">
        <v>26452.9</v>
      </c>
      <c r="C12" s="101">
        <v>26232.936129543144</v>
      </c>
      <c r="D12" s="101">
        <f>'MACRO MODEL REGRESSIONN'!O12</f>
        <v>27226.76707256119</v>
      </c>
      <c r="E12" s="60">
        <f t="shared" si="2"/>
        <v>27026.44976620757</v>
      </c>
      <c r="F12" s="60">
        <f t="shared" si="0"/>
        <v>2.1681923955693651E-2</v>
      </c>
      <c r="G12" s="60">
        <f t="shared" si="3"/>
        <v>4.7010582642048224E-4</v>
      </c>
      <c r="H12" s="60">
        <f t="shared" si="1"/>
        <v>2.1681923955693651E-2</v>
      </c>
      <c r="J12" s="9" t="s">
        <v>173</v>
      </c>
      <c r="K12" s="13">
        <v>2.8689147457567943E-4</v>
      </c>
      <c r="L12" s="9" t="s">
        <v>195</v>
      </c>
      <c r="M12" s="94">
        <v>5.777329622463751E-4</v>
      </c>
      <c r="N12" s="9" t="s">
        <v>195</v>
      </c>
      <c r="O12" s="94">
        <v>2.2885640399125488E-3</v>
      </c>
    </row>
    <row r="13" spans="1:15">
      <c r="A13" s="9" t="s">
        <v>70</v>
      </c>
      <c r="B13" s="11">
        <v>25793.5</v>
      </c>
      <c r="C13" s="101">
        <v>26545.483452552904</v>
      </c>
      <c r="D13" s="101">
        <f>'MACRO MODEL REGRESSIONN'!O13</f>
        <v>25853.023557441225</v>
      </c>
      <c r="E13" s="60">
        <f t="shared" si="2"/>
        <v>25992.596290531463</v>
      </c>
      <c r="F13" s="60">
        <f t="shared" si="0"/>
        <v>7.7188551585268663E-3</v>
      </c>
      <c r="G13" s="60">
        <f t="shared" si="3"/>
        <v>5.9580724958316816E-5</v>
      </c>
      <c r="H13" s="60">
        <f t="shared" si="1"/>
        <v>7.7188551585268663E-3</v>
      </c>
      <c r="J13" s="9" t="s">
        <v>174</v>
      </c>
      <c r="K13" s="13">
        <v>1.6937871016620698E-2</v>
      </c>
      <c r="L13" s="9" t="s">
        <v>195</v>
      </c>
      <c r="M13" s="94">
        <v>2.4036076265613219E-2</v>
      </c>
      <c r="N13" s="9" t="s">
        <v>195</v>
      </c>
      <c r="O13" s="94">
        <v>4.7838938532460656E-2</v>
      </c>
    </row>
    <row r="14" spans="1:15">
      <c r="A14" s="9" t="s">
        <v>71</v>
      </c>
      <c r="B14" s="11">
        <v>23347.200000000001</v>
      </c>
      <c r="C14" s="101">
        <v>25862.874755181852</v>
      </c>
      <c r="D14" s="101">
        <f>'MACRO MODEL REGRESSIONN'!O14</f>
        <v>23532.321575874936</v>
      </c>
      <c r="E14" s="60">
        <f t="shared" si="2"/>
        <v>24002.069613478696</v>
      </c>
      <c r="F14" s="60">
        <f t="shared" si="0"/>
        <v>2.8049171355824042E-2</v>
      </c>
      <c r="G14" s="60">
        <f t="shared" si="3"/>
        <v>7.8675601374837993E-4</v>
      </c>
      <c r="H14" s="60">
        <f t="shared" si="1"/>
        <v>2.8049171355824042E-2</v>
      </c>
    </row>
    <row r="15" spans="1:15">
      <c r="A15" s="9" t="s">
        <v>72</v>
      </c>
      <c r="B15" s="11">
        <v>26550.3</v>
      </c>
      <c r="C15" s="101">
        <v>23415.693163881409</v>
      </c>
      <c r="D15" s="101">
        <f>'MACRO MODEL REGRESSIONN'!O15</f>
        <v>27814.936862706003</v>
      </c>
      <c r="E15" s="60">
        <f t="shared" si="2"/>
        <v>26928.222020576493</v>
      </c>
      <c r="F15" s="60">
        <f t="shared" si="0"/>
        <v>1.4234190219187509E-2</v>
      </c>
      <c r="G15" s="60">
        <f t="shared" si="3"/>
        <v>2.0261217119601336E-4</v>
      </c>
      <c r="H15" s="60">
        <f t="shared" si="1"/>
        <v>1.4234190219187509E-2</v>
      </c>
    </row>
    <row r="16" spans="1:15">
      <c r="A16" s="9" t="s">
        <v>73</v>
      </c>
      <c r="B16" s="11">
        <v>26076.5</v>
      </c>
      <c r="C16" s="101">
        <v>26630.122972588339</v>
      </c>
      <c r="D16" s="101">
        <f>'MACRO MODEL REGRESSIONN'!O16</f>
        <v>26460.558241821964</v>
      </c>
      <c r="E16" s="60">
        <f t="shared" si="2"/>
        <v>26494.735835464344</v>
      </c>
      <c r="F16" s="60">
        <f t="shared" si="0"/>
        <v>1.6038802579500463E-2</v>
      </c>
      <c r="G16" s="60">
        <f t="shared" si="3"/>
        <v>2.5724318818419071E-4</v>
      </c>
      <c r="H16" s="60">
        <f t="shared" si="1"/>
        <v>1.6038802579500463E-2</v>
      </c>
    </row>
    <row r="17" spans="1:8">
      <c r="A17" s="9" t="s">
        <v>74</v>
      </c>
      <c r="B17" s="11">
        <v>29574.400000000001</v>
      </c>
      <c r="C17" s="101">
        <v>26130.94981985577</v>
      </c>
      <c r="D17" s="101">
        <f>'MACRO MODEL REGRESSIONN'!O17</f>
        <v>30295.220006765838</v>
      </c>
      <c r="E17" s="60">
        <f t="shared" si="2"/>
        <v>29455.866601007212</v>
      </c>
      <c r="F17" s="60">
        <f t="shared" si="0"/>
        <v>4.0079730778237073E-3</v>
      </c>
      <c r="G17" s="60">
        <f t="shared" si="3"/>
        <v>1.606384819255964E-5</v>
      </c>
      <c r="H17" s="60">
        <f t="shared" si="1"/>
        <v>-4.0079730778237073E-3</v>
      </c>
    </row>
    <row r="18" spans="1:8">
      <c r="A18" s="9" t="s">
        <v>75</v>
      </c>
      <c r="B18" s="11">
        <v>29747.7</v>
      </c>
      <c r="C18" s="101">
        <v>29618.991948220508</v>
      </c>
      <c r="D18" s="101">
        <f>'MACRO MODEL REGRESSIONN'!O18</f>
        <v>28925.017293258126</v>
      </c>
      <c r="E18" s="60">
        <f t="shared" si="2"/>
        <v>29064.89534247401</v>
      </c>
      <c r="F18" s="60">
        <f t="shared" si="0"/>
        <v>2.2953191592156384E-2</v>
      </c>
      <c r="G18" s="60">
        <f t="shared" si="3"/>
        <v>5.2684900426623854E-4</v>
      </c>
      <c r="H18" s="60">
        <f t="shared" si="1"/>
        <v>-2.2953191592156384E-2</v>
      </c>
    </row>
    <row r="19" spans="1:8">
      <c r="A19" s="9" t="s">
        <v>76</v>
      </c>
      <c r="B19" s="11">
        <v>27872.2</v>
      </c>
      <c r="C19" s="101">
        <v>29717.470327772597</v>
      </c>
      <c r="D19" s="101">
        <f>'MACRO MODEL REGRESSIONN'!O19</f>
        <v>27399.726874272958</v>
      </c>
      <c r="E19" s="60">
        <f t="shared" si="2"/>
        <v>27866.892973985901</v>
      </c>
      <c r="F19" s="60">
        <f t="shared" si="0"/>
        <v>1.9040570942011726E-4</v>
      </c>
      <c r="G19" s="60">
        <f t="shared" si="3"/>
        <v>3.6254334179778133E-8</v>
      </c>
      <c r="H19" s="60">
        <f t="shared" si="1"/>
        <v>-1.9040570942011726E-4</v>
      </c>
    </row>
    <row r="20" spans="1:8">
      <c r="A20" s="9" t="s">
        <v>77</v>
      </c>
      <c r="B20" s="11">
        <v>27216.2</v>
      </c>
      <c r="C20" s="101">
        <v>27831.253594090955</v>
      </c>
      <c r="D20" s="101">
        <f>'MACRO MODEL REGRESSIONN'!O20</f>
        <v>27376.954523428045</v>
      </c>
      <c r="E20" s="60">
        <f t="shared" si="2"/>
        <v>27468.523383054999</v>
      </c>
      <c r="F20" s="60">
        <f t="shared" si="0"/>
        <v>9.2710732231170399E-3</v>
      </c>
      <c r="G20" s="60">
        <f t="shared" si="3"/>
        <v>8.595279870839778E-5</v>
      </c>
      <c r="H20" s="60">
        <f t="shared" si="1"/>
        <v>9.2710732231170399E-3</v>
      </c>
    </row>
    <row r="21" spans="1:8">
      <c r="A21" s="9" t="s">
        <v>78</v>
      </c>
      <c r="B21" s="11">
        <v>27780.1</v>
      </c>
      <c r="C21" s="101">
        <v>27216.346461961657</v>
      </c>
      <c r="D21" s="101">
        <f>'MACRO MODEL REGRESSIONN'!O21</f>
        <v>28574.09127717563</v>
      </c>
      <c r="E21" s="60">
        <f t="shared" si="2"/>
        <v>28300.423219232784</v>
      </c>
      <c r="F21" s="60">
        <f t="shared" si="0"/>
        <v>1.8730070058523372E-2</v>
      </c>
      <c r="G21" s="60">
        <f t="shared" si="3"/>
        <v>3.5081552439719367E-4</v>
      </c>
      <c r="H21" s="60">
        <f t="shared" si="1"/>
        <v>1.8730070058523372E-2</v>
      </c>
    </row>
    <row r="22" spans="1:8">
      <c r="A22" s="9" t="s">
        <v>79</v>
      </c>
      <c r="B22" s="11">
        <v>26429.9</v>
      </c>
      <c r="C22" s="101">
        <v>27820.873559083153</v>
      </c>
      <c r="D22" s="101">
        <f>'MACRO MODEL REGRESSIONN'!O22</f>
        <v>25750.485051567517</v>
      </c>
      <c r="E22" s="60">
        <f t="shared" si="2"/>
        <v>26167.794103820968</v>
      </c>
      <c r="F22" s="60">
        <f t="shared" si="0"/>
        <v>9.9170218645940073E-3</v>
      </c>
      <c r="G22" s="60">
        <f t="shared" si="3"/>
        <v>9.8347322662835604E-5</v>
      </c>
      <c r="H22" s="60">
        <f t="shared" si="1"/>
        <v>-9.9170218645940073E-3</v>
      </c>
    </row>
    <row r="23" spans="1:8">
      <c r="A23" s="9" t="s">
        <v>80</v>
      </c>
      <c r="B23" s="11">
        <v>26832.7</v>
      </c>
      <c r="C23" s="101">
        <v>26534.022361305389</v>
      </c>
      <c r="D23" s="101">
        <f>'MACRO MODEL REGRESSIONN'!O23</f>
        <v>26500.070733877117</v>
      </c>
      <c r="E23" s="60">
        <f t="shared" si="2"/>
        <v>26506.91404923224</v>
      </c>
      <c r="F23" s="60">
        <f t="shared" si="0"/>
        <v>1.214137789964336E-2</v>
      </c>
      <c r="G23" s="60">
        <f t="shared" si="3"/>
        <v>1.474130573019482E-4</v>
      </c>
      <c r="H23" s="60">
        <f t="shared" si="1"/>
        <v>-1.214137789964336E-2</v>
      </c>
    </row>
    <row r="24" spans="1:8">
      <c r="A24" s="9" t="s">
        <v>81</v>
      </c>
      <c r="B24" s="11">
        <v>27472</v>
      </c>
      <c r="C24" s="101">
        <v>26944.560236411657</v>
      </c>
      <c r="D24" s="101">
        <f>'MACRO MODEL REGRESSIONN'!O24</f>
        <v>27659.29539656706</v>
      </c>
      <c r="E24" s="60">
        <f t="shared" si="2"/>
        <v>27515.232844435443</v>
      </c>
      <c r="F24" s="60">
        <f t="shared" si="0"/>
        <v>1.5737057526005579E-3</v>
      </c>
      <c r="G24" s="60">
        <f t="shared" si="3"/>
        <v>2.4765497957680884E-6</v>
      </c>
      <c r="H24" s="60">
        <f t="shared" si="1"/>
        <v>1.5737057526005579E-3</v>
      </c>
    </row>
    <row r="25" spans="1:8">
      <c r="A25" s="9" t="s">
        <v>82</v>
      </c>
      <c r="B25" s="11">
        <v>26821.7</v>
      </c>
      <c r="C25" s="101">
        <v>27579.033408768708</v>
      </c>
      <c r="D25" s="101">
        <f>'MACRO MODEL REGRESSIONN'!O25</f>
        <v>26202.582468700402</v>
      </c>
      <c r="E25" s="60">
        <f t="shared" si="2"/>
        <v>26480.020947125176</v>
      </c>
      <c r="F25" s="60">
        <f t="shared" si="0"/>
        <v>1.2738903681527429E-2</v>
      </c>
      <c r="G25" s="60">
        <f t="shared" si="3"/>
        <v>1.6227966700723309E-4</v>
      </c>
      <c r="H25" s="60">
        <f t="shared" si="1"/>
        <v>-1.2738903681527429E-2</v>
      </c>
    </row>
    <row r="26" spans="1:8">
      <c r="A26" s="9" t="s">
        <v>83</v>
      </c>
      <c r="B26" s="11">
        <v>27537.9</v>
      </c>
      <c r="C26" s="101">
        <v>26922.721891690308</v>
      </c>
      <c r="D26" s="101">
        <f>'MACRO MODEL REGRESSIONN'!O26</f>
        <v>27922.147056267218</v>
      </c>
      <c r="E26" s="60">
        <f t="shared" si="2"/>
        <v>27720.702174442449</v>
      </c>
      <c r="F26" s="60">
        <f t="shared" si="0"/>
        <v>6.6382031470245632E-3</v>
      </c>
      <c r="G26" s="60">
        <f t="shared" si="3"/>
        <v>4.4065741021166817E-5</v>
      </c>
      <c r="H26" s="60">
        <f t="shared" si="1"/>
        <v>6.6382031470245632E-3</v>
      </c>
    </row>
    <row r="27" spans="1:8">
      <c r="A27" s="9" t="s">
        <v>84</v>
      </c>
      <c r="B27" s="11">
        <v>28554</v>
      </c>
      <c r="C27" s="101">
        <v>27640.049424509773</v>
      </c>
      <c r="D27" s="101">
        <f>'MACRO MODEL REGRESSIONN'!O27</f>
        <v>28663.081813517783</v>
      </c>
      <c r="E27" s="60">
        <f t="shared" si="2"/>
        <v>28456.878641923769</v>
      </c>
      <c r="F27" s="60">
        <f t="shared" si="0"/>
        <v>3.4013223392950387E-3</v>
      </c>
      <c r="G27" s="60">
        <f t="shared" si="3"/>
        <v>1.1568993655787475E-5</v>
      </c>
      <c r="H27" s="60">
        <f t="shared" si="1"/>
        <v>-3.4013223392950387E-3</v>
      </c>
    </row>
    <row r="28" spans="1:8">
      <c r="A28" s="9" t="s">
        <v>85</v>
      </c>
      <c r="B28" s="11">
        <v>28967.599999999999</v>
      </c>
      <c r="C28" s="101">
        <v>28658.491857784615</v>
      </c>
      <c r="D28" s="101">
        <f>'MACRO MODEL REGRESSIONN'!O28</f>
        <v>30016.01181334283</v>
      </c>
      <c r="E28" s="60">
        <f t="shared" si="2"/>
        <v>29742.389078279964</v>
      </c>
      <c r="F28" s="60">
        <f t="shared" si="0"/>
        <v>2.6746747341166197E-2</v>
      </c>
      <c r="G28" s="60">
        <f t="shared" si="3"/>
        <v>7.1538849333218106E-4</v>
      </c>
      <c r="H28" s="60">
        <f t="shared" si="1"/>
        <v>2.6746747341166197E-2</v>
      </c>
    </row>
    <row r="29" spans="1:8">
      <c r="A29" s="9" t="s">
        <v>86</v>
      </c>
      <c r="B29" s="11">
        <v>29020.3</v>
      </c>
      <c r="C29" s="101">
        <v>29073.009573042771</v>
      </c>
      <c r="D29" s="101">
        <f>'MACRO MODEL REGRESSIONN'!O29</f>
        <v>28909.534705162379</v>
      </c>
      <c r="E29" s="60">
        <f t="shared" si="2"/>
        <v>28942.484821497928</v>
      </c>
      <c r="F29" s="60">
        <f t="shared" si="0"/>
        <v>2.6814050337891381E-3</v>
      </c>
      <c r="G29" s="60">
        <f t="shared" si="3"/>
        <v>7.1899329552297287E-6</v>
      </c>
      <c r="H29" s="60">
        <f t="shared" si="1"/>
        <v>-2.6814050337891381E-3</v>
      </c>
    </row>
    <row r="30" spans="1:8">
      <c r="A30" s="9" t="s">
        <v>87</v>
      </c>
      <c r="B30" s="11">
        <v>29161.8</v>
      </c>
      <c r="C30" s="101">
        <v>29140.314142939329</v>
      </c>
      <c r="D30" s="101">
        <f>'MACRO MODEL REGRESSIONN'!O30</f>
        <v>29589.19626282086</v>
      </c>
      <c r="E30" s="60">
        <f t="shared" si="2"/>
        <v>29498.719247834881</v>
      </c>
      <c r="F30" s="60">
        <f t="shared" si="0"/>
        <v>1.1553444843421235E-2</v>
      </c>
      <c r="G30" s="60">
        <f t="shared" si="3"/>
        <v>1.3348208774997673E-4</v>
      </c>
      <c r="H30" s="60">
        <f t="shared" si="1"/>
        <v>1.1553444843421235E-2</v>
      </c>
    </row>
    <row r="31" spans="1:8">
      <c r="A31" s="9" t="s">
        <v>88</v>
      </c>
      <c r="B31" s="11">
        <v>26746.1</v>
      </c>
      <c r="C31" s="101">
        <v>29275.995704045632</v>
      </c>
      <c r="D31" s="101">
        <f>'MACRO MODEL REGRESSIONN'!O31</f>
        <v>26562.68430045505</v>
      </c>
      <c r="E31" s="60">
        <f t="shared" si="2"/>
        <v>27109.58137131426</v>
      </c>
      <c r="F31" s="60">
        <f t="shared" si="0"/>
        <v>1.3590070003262577E-2</v>
      </c>
      <c r="G31" s="60">
        <f t="shared" si="3"/>
        <v>1.8469000269357729E-4</v>
      </c>
      <c r="H31" s="60">
        <f t="shared" si="1"/>
        <v>1.3590070003262577E-2</v>
      </c>
    </row>
    <row r="32" spans="1:8">
      <c r="A32" s="9" t="s">
        <v>89</v>
      </c>
      <c r="B32" s="11">
        <v>25851.3</v>
      </c>
      <c r="C32" s="101">
        <v>26862.317298411297</v>
      </c>
      <c r="D32" s="101">
        <f>'MACRO MODEL REGRESSIONN'!O32</f>
        <v>25832.74087323148</v>
      </c>
      <c r="E32" s="60">
        <f t="shared" si="2"/>
        <v>26040.263065638665</v>
      </c>
      <c r="F32" s="60">
        <f t="shared" si="0"/>
        <v>7.3096155952956056E-3</v>
      </c>
      <c r="G32" s="60">
        <f t="shared" si="3"/>
        <v>5.3430480150988727E-5</v>
      </c>
      <c r="H32" s="60">
        <f t="shared" si="1"/>
        <v>7.3096155952956056E-3</v>
      </c>
    </row>
    <row r="33" spans="1:8">
      <c r="A33" s="9" t="s">
        <v>90</v>
      </c>
      <c r="B33" s="11">
        <v>23091</v>
      </c>
      <c r="C33" s="101">
        <v>25975.870712011965</v>
      </c>
      <c r="D33" s="101">
        <f>'MACRO MODEL REGRESSIONN'!O33</f>
        <v>23327.180643997544</v>
      </c>
      <c r="E33" s="60">
        <f t="shared" si="2"/>
        <v>23861.052590245239</v>
      </c>
      <c r="F33" s="60">
        <f t="shared" si="0"/>
        <v>3.3348602929506699E-2</v>
      </c>
      <c r="G33" s="60">
        <f t="shared" si="3"/>
        <v>1.1121293173499028E-3</v>
      </c>
      <c r="H33" s="60">
        <f t="shared" si="1"/>
        <v>3.3348602929506699E-2</v>
      </c>
    </row>
    <row r="34" spans="1:8">
      <c r="A34" s="9" t="s">
        <v>91</v>
      </c>
      <c r="B34" s="11">
        <v>24263.200000000001</v>
      </c>
      <c r="C34" s="101">
        <v>23211.019413131209</v>
      </c>
      <c r="D34" s="101">
        <f>'MACRO MODEL REGRESSIONN'!O34</f>
        <v>23917.973172134105</v>
      </c>
      <c r="E34" s="60">
        <f t="shared" si="2"/>
        <v>23775.479045024345</v>
      </c>
      <c r="F34" s="60">
        <f t="shared" ref="F34:F65" si="4">ABS((E34-B34)/B34)</f>
        <v>2.0101262610688422E-2</v>
      </c>
      <c r="G34" s="60">
        <f t="shared" si="3"/>
        <v>4.040607585438603E-4</v>
      </c>
      <c r="H34" s="60">
        <f t="shared" ref="H34:H70" si="5">(E34-B34)/B34</f>
        <v>-2.0101262610688422E-2</v>
      </c>
    </row>
    <row r="35" spans="1:8">
      <c r="A35" s="9" t="s">
        <v>92</v>
      </c>
      <c r="B35" s="11">
        <v>25118.1</v>
      </c>
      <c r="C35" s="101">
        <v>24394.154098411265</v>
      </c>
      <c r="D35" s="101">
        <f>'MACRO MODEL REGRESSIONN'!O35</f>
        <v>25233.169275256714</v>
      </c>
      <c r="E35" s="60">
        <f t="shared" si="2"/>
        <v>25064.056750238025</v>
      </c>
      <c r="F35" s="60">
        <f t="shared" si="4"/>
        <v>2.1515659927292723E-3</v>
      </c>
      <c r="G35" s="60">
        <f t="shared" si="3"/>
        <v>4.6292362210690989E-6</v>
      </c>
      <c r="H35" s="60">
        <f t="shared" si="5"/>
        <v>-2.1515659927292723E-3</v>
      </c>
    </row>
    <row r="36" spans="1:8">
      <c r="A36" s="9" t="s">
        <v>93</v>
      </c>
      <c r="B36" s="11">
        <v>24413.3</v>
      </c>
      <c r="C36" s="101">
        <v>25260.21779595187</v>
      </c>
      <c r="D36" s="101">
        <f>'MACRO MODEL REGRESSIONN'!O36</f>
        <v>24204.478160079896</v>
      </c>
      <c r="E36" s="60">
        <f t="shared" si="2"/>
        <v>24417.273828754078</v>
      </c>
      <c r="F36" s="60">
        <f t="shared" si="4"/>
        <v>1.6277310949681394E-4</v>
      </c>
      <c r="G36" s="60">
        <f t="shared" si="3"/>
        <v>2.6495085175261781E-8</v>
      </c>
      <c r="H36" s="60">
        <f t="shared" si="5"/>
        <v>1.6277310949681394E-4</v>
      </c>
    </row>
    <row r="37" spans="1:8">
      <c r="A37" s="9" t="s">
        <v>94</v>
      </c>
      <c r="B37" s="11">
        <v>25357</v>
      </c>
      <c r="C37" s="101">
        <v>24546.876040346677</v>
      </c>
      <c r="D37" s="101">
        <f>'MACRO MODEL REGRESSIONN'!O37</f>
        <v>25911.898897270916</v>
      </c>
      <c r="E37" s="60">
        <f t="shared" si="2"/>
        <v>25636.763871810937</v>
      </c>
      <c r="F37" s="60">
        <f t="shared" si="4"/>
        <v>1.1033003581296582E-2</v>
      </c>
      <c r="G37" s="60">
        <f t="shared" si="3"/>
        <v>1.2172716802490319E-4</v>
      </c>
      <c r="H37" s="60">
        <f t="shared" si="5"/>
        <v>1.1033003581296582E-2</v>
      </c>
    </row>
    <row r="38" spans="1:8">
      <c r="A38" s="9" t="s">
        <v>95</v>
      </c>
      <c r="B38" s="11">
        <v>24765.3</v>
      </c>
      <c r="C38" s="101">
        <v>25482.547222748381</v>
      </c>
      <c r="D38" s="101">
        <f>'MACRO MODEL REGRESSIONN'!O38</f>
        <v>24516.53548718301</v>
      </c>
      <c r="E38" s="60">
        <f t="shared" si="2"/>
        <v>24711.245533327066</v>
      </c>
      <c r="F38" s="60">
        <f t="shared" si="4"/>
        <v>2.1826695688294873E-3</v>
      </c>
      <c r="G38" s="60">
        <f t="shared" si="3"/>
        <v>4.7640464466943E-6</v>
      </c>
      <c r="H38" s="60">
        <f t="shared" si="5"/>
        <v>-2.1826695688294873E-3</v>
      </c>
    </row>
    <row r="39" spans="1:8">
      <c r="A39" s="9" t="s">
        <v>96</v>
      </c>
      <c r="B39" s="11">
        <v>25064.1</v>
      </c>
      <c r="C39" s="101">
        <v>24881.340620067273</v>
      </c>
      <c r="D39" s="101">
        <f>'MACRO MODEL REGRESSIONN'!O39</f>
        <v>25096.794755608938</v>
      </c>
      <c r="E39" s="60">
        <f t="shared" si="2"/>
        <v>25053.367659302807</v>
      </c>
      <c r="F39" s="60">
        <f t="shared" si="4"/>
        <v>4.2819573402563154E-4</v>
      </c>
      <c r="G39" s="60">
        <f t="shared" si="3"/>
        <v>1.8335158663774939E-7</v>
      </c>
      <c r="H39" s="60">
        <f t="shared" si="5"/>
        <v>-4.2819573402563154E-4</v>
      </c>
    </row>
    <row r="40" spans="1:8">
      <c r="A40" s="9" t="s">
        <v>97</v>
      </c>
      <c r="B40" s="11">
        <v>23938.1</v>
      </c>
      <c r="C40" s="101">
        <v>25176.587925836553</v>
      </c>
      <c r="D40" s="101">
        <f>'MACRO MODEL REGRESSIONN'!O40</f>
        <v>24209.125101491059</v>
      </c>
      <c r="E40" s="60">
        <f t="shared" si="2"/>
        <v>24404.127630172268</v>
      </c>
      <c r="F40" s="60">
        <f t="shared" si="4"/>
        <v>1.9468029215863821E-2</v>
      </c>
      <c r="G40" s="60">
        <f t="shared" si="3"/>
        <v>3.7900416154972732E-4</v>
      </c>
      <c r="H40" s="60">
        <f t="shared" si="5"/>
        <v>1.9468029215863821E-2</v>
      </c>
    </row>
    <row r="41" spans="1:8">
      <c r="A41" s="9" t="s">
        <v>98</v>
      </c>
      <c r="B41" s="11">
        <v>24231</v>
      </c>
      <c r="C41" s="101">
        <v>24039.516398510128</v>
      </c>
      <c r="D41" s="101">
        <f>'MACRO MODEL REGRESSIONN'!O41</f>
        <v>23801.14629247112</v>
      </c>
      <c r="E41" s="60">
        <f t="shared" si="2"/>
        <v>23849.192348887871</v>
      </c>
      <c r="F41" s="60">
        <f t="shared" si="4"/>
        <v>1.5756991090426681E-2</v>
      </c>
      <c r="G41" s="60">
        <f t="shared" si="3"/>
        <v>2.4828276822378581E-4</v>
      </c>
      <c r="H41" s="60">
        <f t="shared" si="5"/>
        <v>-1.5756991090426681E-2</v>
      </c>
    </row>
    <row r="42" spans="1:8">
      <c r="A42" s="9" t="s">
        <v>99</v>
      </c>
      <c r="B42" s="11">
        <v>25964.5</v>
      </c>
      <c r="C42" s="101">
        <v>24338.16138797954</v>
      </c>
      <c r="D42" s="101">
        <f>'MACRO MODEL REGRESSIONN'!O42</f>
        <v>25891.346981550214</v>
      </c>
      <c r="E42" s="60">
        <f t="shared" si="2"/>
        <v>25578.285734507041</v>
      </c>
      <c r="F42" s="60">
        <f t="shared" si="4"/>
        <v>1.4874704519361412E-2</v>
      </c>
      <c r="G42" s="60">
        <f t="shared" si="3"/>
        <v>2.2125683453831082E-4</v>
      </c>
      <c r="H42" s="60">
        <f t="shared" si="5"/>
        <v>-1.4874704519361412E-2</v>
      </c>
    </row>
    <row r="43" spans="1:8">
      <c r="A43" s="9" t="s">
        <v>100</v>
      </c>
      <c r="B43" s="11">
        <v>26842.799999999999</v>
      </c>
      <c r="C43" s="101">
        <v>26097.579977588175</v>
      </c>
      <c r="D43" s="101">
        <f>'MACRO MODEL REGRESSIONN'!O43</f>
        <v>26900.457624372531</v>
      </c>
      <c r="E43" s="60">
        <f t="shared" si="2"/>
        <v>26738.6290068745</v>
      </c>
      <c r="F43" s="60">
        <f t="shared" si="4"/>
        <v>3.8807796923383212E-3</v>
      </c>
      <c r="G43" s="60">
        <f t="shared" si="3"/>
        <v>1.5060451020465516E-5</v>
      </c>
      <c r="H43" s="60">
        <f t="shared" si="5"/>
        <v>-3.8807796923383212E-3</v>
      </c>
    </row>
    <row r="44" spans="1:8">
      <c r="A44" s="9" t="s">
        <v>101</v>
      </c>
      <c r="B44" s="11">
        <v>27240.5</v>
      </c>
      <c r="C44" s="101">
        <v>26974.883857287597</v>
      </c>
      <c r="D44" s="101">
        <f>'MACRO MODEL REGRESSIONN'!O44</f>
        <v>27133.430299609612</v>
      </c>
      <c r="E44" s="60">
        <f t="shared" si="2"/>
        <v>27101.473560406615</v>
      </c>
      <c r="F44" s="60">
        <f t="shared" si="4"/>
        <v>5.1036669515385023E-3</v>
      </c>
      <c r="G44" s="60">
        <f t="shared" si="3"/>
        <v>2.6047416352226309E-5</v>
      </c>
      <c r="H44" s="60">
        <f t="shared" si="5"/>
        <v>-5.1036669515385023E-3</v>
      </c>
    </row>
    <row r="45" spans="1:8">
      <c r="A45" s="9" t="s">
        <v>102</v>
      </c>
      <c r="B45" s="11">
        <v>28083.3</v>
      </c>
      <c r="C45" s="101">
        <v>27379.516556783481</v>
      </c>
      <c r="D45" s="101">
        <f>'MACRO MODEL REGRESSIONN'!O45</f>
        <v>27957.090541267862</v>
      </c>
      <c r="E45" s="60">
        <f t="shared" si="2"/>
        <v>27840.674298037913</v>
      </c>
      <c r="F45" s="60">
        <f t="shared" si="4"/>
        <v>8.6395011256542569E-3</v>
      </c>
      <c r="G45" s="60">
        <f t="shared" si="3"/>
        <v>7.4640979700181173E-5</v>
      </c>
      <c r="H45" s="60">
        <f t="shared" si="5"/>
        <v>-8.6395011256542569E-3</v>
      </c>
    </row>
    <row r="46" spans="1:8">
      <c r="A46" s="9" t="s">
        <v>103</v>
      </c>
      <c r="B46" s="11">
        <v>26819.5</v>
      </c>
      <c r="C46" s="101">
        <v>28227.045292461502</v>
      </c>
      <c r="D46" s="101">
        <f>'MACRO MODEL REGRESSIONN'!O46</f>
        <v>27052.871742778778</v>
      </c>
      <c r="E46" s="60">
        <f t="shared" si="2"/>
        <v>27289.539039482013</v>
      </c>
      <c r="F46" s="60">
        <f t="shared" si="4"/>
        <v>1.7526017989970482E-2</v>
      </c>
      <c r="G46" s="60">
        <f t="shared" si="3"/>
        <v>3.0716130658476899E-4</v>
      </c>
      <c r="H46" s="60">
        <f t="shared" si="5"/>
        <v>1.7526017989970482E-2</v>
      </c>
    </row>
    <row r="47" spans="1:8">
      <c r="A47" s="9" t="s">
        <v>104</v>
      </c>
      <c r="B47" s="11">
        <v>27075.7</v>
      </c>
      <c r="C47" s="101">
        <v>26942.982431399236</v>
      </c>
      <c r="D47" s="101">
        <f>'MACRO MODEL REGRESSIONN'!O47</f>
        <v>26900.888824064798</v>
      </c>
      <c r="E47" s="60">
        <f t="shared" si="2"/>
        <v>26909.373242964386</v>
      </c>
      <c r="F47" s="60">
        <f t="shared" si="4"/>
        <v>6.1430270329341334E-3</v>
      </c>
      <c r="G47" s="60">
        <f t="shared" si="3"/>
        <v>3.7736781127359544E-5</v>
      </c>
      <c r="H47" s="60">
        <f t="shared" si="5"/>
        <v>-6.1430270329341334E-3</v>
      </c>
    </row>
    <row r="48" spans="1:8">
      <c r="A48" s="9" t="s">
        <v>105</v>
      </c>
      <c r="B48" s="11">
        <v>26596.6</v>
      </c>
      <c r="C48" s="101">
        <v>27208.224202458903</v>
      </c>
      <c r="D48" s="101">
        <f>'MACRO MODEL REGRESSIONN'!O48</f>
        <v>26411.113881717076</v>
      </c>
      <c r="E48" s="60">
        <f t="shared" si="2"/>
        <v>26571.780032675077</v>
      </c>
      <c r="F48" s="60">
        <f t="shared" si="4"/>
        <v>9.3320075968063179E-4</v>
      </c>
      <c r="G48" s="60">
        <f t="shared" si="3"/>
        <v>8.7086365786850828E-7</v>
      </c>
      <c r="H48" s="60">
        <f t="shared" si="5"/>
        <v>-9.3320075968063179E-4</v>
      </c>
    </row>
    <row r="49" spans="1:8">
      <c r="A49" s="9" t="s">
        <v>106</v>
      </c>
      <c r="B49" s="11">
        <v>26026.799999999999</v>
      </c>
      <c r="C49" s="101">
        <v>26730.591456106333</v>
      </c>
      <c r="D49" s="101">
        <f>'MACRO MODEL REGRESSIONN'!O49</f>
        <v>26061.863823280015</v>
      </c>
      <c r="E49" s="60">
        <f t="shared" si="2"/>
        <v>26196.653063877813</v>
      </c>
      <c r="F49" s="60">
        <f t="shared" si="4"/>
        <v>6.5260832633214161E-3</v>
      </c>
      <c r="G49" s="60">
        <f t="shared" si="3"/>
        <v>4.2589762759803901E-5</v>
      </c>
      <c r="H49" s="60">
        <f t="shared" si="5"/>
        <v>6.5260832633214161E-3</v>
      </c>
    </row>
    <row r="50" spans="1:8">
      <c r="A50" s="9" t="s">
        <v>107</v>
      </c>
      <c r="B50" s="11">
        <v>26487.4</v>
      </c>
      <c r="C50" s="101">
        <v>26159.63499741198</v>
      </c>
      <c r="D50" s="101">
        <f>'MACRO MODEL REGRESSIONN'!O50</f>
        <v>26324.068831024346</v>
      </c>
      <c r="E50" s="60">
        <f t="shared" si="2"/>
        <v>26290.925424840392</v>
      </c>
      <c r="F50" s="60">
        <f t="shared" si="4"/>
        <v>7.4176617999354112E-3</v>
      </c>
      <c r="G50" s="60">
        <f t="shared" si="3"/>
        <v>5.5021706578221043E-5</v>
      </c>
      <c r="H50" s="60">
        <f t="shared" si="5"/>
        <v>-7.4176617999354112E-3</v>
      </c>
    </row>
    <row r="51" spans="1:8">
      <c r="A51" s="9" t="s">
        <v>108</v>
      </c>
      <c r="B51" s="11">
        <v>25283.4</v>
      </c>
      <c r="C51" s="101">
        <v>26626.876616978385</v>
      </c>
      <c r="D51" s="101">
        <f>'MACRO MODEL REGRESSIONN'!O51</f>
        <v>24820.64381413965</v>
      </c>
      <c r="E51" s="60">
        <f t="shared" si="2"/>
        <v>25184.709445476736</v>
      </c>
      <c r="F51" s="60">
        <f t="shared" si="4"/>
        <v>3.9033735384982138E-3</v>
      </c>
      <c r="G51" s="60">
        <f t="shared" si="3"/>
        <v>1.5236324981048067E-5</v>
      </c>
      <c r="H51" s="60">
        <f t="shared" si="5"/>
        <v>-3.9033735384982138E-3</v>
      </c>
    </row>
    <row r="52" spans="1:8">
      <c r="A52" s="9" t="s">
        <v>109</v>
      </c>
      <c r="B52" s="11">
        <v>25974.7</v>
      </c>
      <c r="C52" s="101">
        <v>25413.494530838678</v>
      </c>
      <c r="D52" s="101">
        <f>'MACRO MODEL REGRESSIONN'!O52</f>
        <v>26446.255164204835</v>
      </c>
      <c r="E52" s="60">
        <f t="shared" si="2"/>
        <v>26238.091160419928</v>
      </c>
      <c r="F52" s="60">
        <f t="shared" si="4"/>
        <v>1.0140296535472111E-2</v>
      </c>
      <c r="G52" s="60">
        <f t="shared" si="3"/>
        <v>1.028256138273077E-4</v>
      </c>
      <c r="H52" s="60">
        <f t="shared" si="5"/>
        <v>1.0140296535472111E-2</v>
      </c>
    </row>
    <row r="53" spans="1:8">
      <c r="A53" s="9" t="s">
        <v>110</v>
      </c>
      <c r="B53" s="11">
        <v>26046.1</v>
      </c>
      <c r="C53" s="101">
        <v>26082.032338036508</v>
      </c>
      <c r="D53" s="101">
        <f>'MACRO MODEL REGRESSIONN'!O53</f>
        <v>24917.975695365123</v>
      </c>
      <c r="E53" s="60">
        <f t="shared" si="2"/>
        <v>25152.603820743112</v>
      </c>
      <c r="F53" s="60">
        <f t="shared" si="4"/>
        <v>3.4304413300144228E-2</v>
      </c>
      <c r="G53" s="60">
        <f t="shared" si="3"/>
        <v>1.1767927718671122E-3</v>
      </c>
      <c r="H53" s="60">
        <f t="shared" si="5"/>
        <v>-3.4304413300144228E-2</v>
      </c>
    </row>
    <row r="54" spans="1:8">
      <c r="A54" s="9" t="s">
        <v>111</v>
      </c>
      <c r="B54" s="11">
        <v>26060.400000000001</v>
      </c>
      <c r="C54" s="101">
        <v>26150.890000884399</v>
      </c>
      <c r="D54" s="101">
        <f>'MACRO MODEL REGRESSIONN'!O54</f>
        <v>26500.790011785146</v>
      </c>
      <c r="E54" s="60">
        <f t="shared" si="2"/>
        <v>26430.263904534062</v>
      </c>
      <c r="F54" s="60">
        <f t="shared" si="4"/>
        <v>1.4192564371002001E-2</v>
      </c>
      <c r="G54" s="60">
        <f t="shared" si="3"/>
        <v>2.0142888342503543E-4</v>
      </c>
      <c r="H54" s="60">
        <f t="shared" si="5"/>
        <v>1.4192564371002001E-2</v>
      </c>
    </row>
    <row r="55" spans="1:8">
      <c r="A55" s="9" t="s">
        <v>112</v>
      </c>
      <c r="B55" s="11">
        <v>27163.5</v>
      </c>
      <c r="C55" s="101">
        <v>26178.011175241652</v>
      </c>
      <c r="D55" s="101">
        <f>'MACRO MODEL REGRESSIONN'!O55</f>
        <v>27021.223512659173</v>
      </c>
      <c r="E55" s="60">
        <f t="shared" si="2"/>
        <v>26851.265004824156</v>
      </c>
      <c r="F55" s="60">
        <f t="shared" si="4"/>
        <v>1.149465257333717E-2</v>
      </c>
      <c r="G55" s="60">
        <f t="shared" si="3"/>
        <v>1.3212703778172683E-4</v>
      </c>
      <c r="H55" s="60">
        <f t="shared" si="5"/>
        <v>-1.149465257333717E-2</v>
      </c>
    </row>
    <row r="56" spans="1:8">
      <c r="A56" s="9" t="s">
        <v>113</v>
      </c>
      <c r="B56" s="11">
        <v>28175.4</v>
      </c>
      <c r="C56" s="101">
        <v>27281.736229026163</v>
      </c>
      <c r="D56" s="101">
        <f>'MACRO MODEL REGRESSIONN'!O56</f>
        <v>28094.150330458142</v>
      </c>
      <c r="E56" s="60">
        <f t="shared" si="2"/>
        <v>27930.399538046364</v>
      </c>
      <c r="F56" s="60">
        <f t="shared" si="4"/>
        <v>8.6955451192755936E-3</v>
      </c>
      <c r="G56" s="60">
        <f t="shared" si="3"/>
        <v>7.5612504921357594E-5</v>
      </c>
      <c r="H56" s="60">
        <f t="shared" si="5"/>
        <v>-8.6955451192755936E-3</v>
      </c>
    </row>
    <row r="57" spans="1:8">
      <c r="A57" s="9" t="s">
        <v>114</v>
      </c>
      <c r="B57" s="11">
        <v>27061.200000000001</v>
      </c>
      <c r="C57" s="101">
        <v>28327.532780046316</v>
      </c>
      <c r="D57" s="101">
        <f>'MACRO MODEL REGRESSIONN'!O57</f>
        <v>26790.19416376188</v>
      </c>
      <c r="E57" s="60">
        <f t="shared" si="2"/>
        <v>27100.061282240102</v>
      </c>
      <c r="F57" s="60">
        <f t="shared" si="4"/>
        <v>1.4360516991153752E-3</v>
      </c>
      <c r="G57" s="60">
        <f t="shared" si="3"/>
        <v>2.0622444825321562E-6</v>
      </c>
      <c r="H57" s="60">
        <f t="shared" si="5"/>
        <v>1.4360516991153752E-3</v>
      </c>
    </row>
    <row r="58" spans="1:8">
      <c r="A58" s="9" t="s">
        <v>115</v>
      </c>
      <c r="B58" s="11">
        <v>27283.1</v>
      </c>
      <c r="C58" s="101">
        <v>27213.690350687299</v>
      </c>
      <c r="D58" s="101">
        <f>'MACRO MODEL REGRESSIONN'!O58</f>
        <v>27047.247994992398</v>
      </c>
      <c r="E58" s="60">
        <f t="shared" si="2"/>
        <v>27080.796240385826</v>
      </c>
      <c r="F58" s="60">
        <f t="shared" si="4"/>
        <v>7.4149843534705752E-3</v>
      </c>
      <c r="G58" s="60">
        <f t="shared" si="3"/>
        <v>5.4981992962213444E-5</v>
      </c>
      <c r="H58" s="60">
        <f t="shared" si="5"/>
        <v>-7.4149843534705752E-3</v>
      </c>
    </row>
    <row r="59" spans="1:8">
      <c r="A59" s="9" t="s">
        <v>116</v>
      </c>
      <c r="B59" s="11">
        <v>26346.799999999999</v>
      </c>
      <c r="C59" s="101">
        <v>27430.42295189065</v>
      </c>
      <c r="D59" s="101">
        <f>'MACRO MODEL REGRESSIONN'!O59</f>
        <v>26288.684223057582</v>
      </c>
      <c r="E59" s="60">
        <f t="shared" si="2"/>
        <v>26518.813933071338</v>
      </c>
      <c r="F59" s="60">
        <f t="shared" si="4"/>
        <v>6.5288358765140031E-3</v>
      </c>
      <c r="G59" s="60">
        <f t="shared" si="3"/>
        <v>4.2625697902456372E-5</v>
      </c>
      <c r="H59" s="60">
        <f t="shared" si="5"/>
        <v>6.5288358765140031E-3</v>
      </c>
    </row>
    <row r="60" spans="1:8">
      <c r="A60" s="9" t="s">
        <v>117</v>
      </c>
      <c r="B60" s="11">
        <v>25947.5</v>
      </c>
      <c r="C60" s="101">
        <v>26506.674070359099</v>
      </c>
      <c r="D60" s="101">
        <f>'MACRO MODEL REGRESSIONN'!O60</f>
        <v>25785.980624825253</v>
      </c>
      <c r="E60" s="60">
        <f t="shared" si="2"/>
        <v>25931.244133403117</v>
      </c>
      <c r="F60" s="60">
        <f t="shared" si="4"/>
        <v>6.2649066757424399E-4</v>
      </c>
      <c r="G60" s="60">
        <f t="shared" si="3"/>
        <v>3.924905565576219E-7</v>
      </c>
      <c r="H60" s="60">
        <f t="shared" si="5"/>
        <v>-6.2649066757424399E-4</v>
      </c>
    </row>
    <row r="61" spans="1:8">
      <c r="A61" s="9" t="s">
        <v>118</v>
      </c>
      <c r="B61" s="11">
        <v>25270.3</v>
      </c>
      <c r="C61" s="101">
        <v>26121.859698814176</v>
      </c>
      <c r="D61" s="101">
        <f>'MACRO MODEL REGRESSIONN'!O61</f>
        <v>25341.372062963655</v>
      </c>
      <c r="E61" s="60">
        <f t="shared" si="2"/>
        <v>25498.687733153089</v>
      </c>
      <c r="F61" s="60">
        <f t="shared" si="4"/>
        <v>9.037792711328688E-3</v>
      </c>
      <c r="G61" s="60">
        <f t="shared" si="3"/>
        <v>8.1681697092945955E-5</v>
      </c>
      <c r="H61" s="60">
        <f t="shared" si="5"/>
        <v>9.037792711328688E-3</v>
      </c>
    </row>
    <row r="62" spans="1:8">
      <c r="A62" s="9" t="s">
        <v>119</v>
      </c>
      <c r="B62" s="11">
        <v>24375.9</v>
      </c>
      <c r="C62" s="101">
        <v>25455.309159298089</v>
      </c>
      <c r="D62" s="101">
        <f>'MACRO MODEL REGRESSIONN'!O62</f>
        <v>22912.646377092333</v>
      </c>
      <c r="E62" s="60">
        <f t="shared" si="2"/>
        <v>23425.147384507436</v>
      </c>
      <c r="F62" s="60">
        <f t="shared" si="4"/>
        <v>3.9003795367250661E-2</v>
      </c>
      <c r="G62" s="60">
        <f t="shared" si="3"/>
        <v>1.5212960530503641E-3</v>
      </c>
      <c r="H62" s="60">
        <f t="shared" si="5"/>
        <v>-3.9003795367250661E-2</v>
      </c>
    </row>
    <row r="63" spans="1:8">
      <c r="A63" s="9" t="s">
        <v>120</v>
      </c>
      <c r="B63" s="11">
        <v>23375.5</v>
      </c>
      <c r="C63" s="101">
        <v>24556.706338628581</v>
      </c>
      <c r="D63" s="101">
        <f>'MACRO MODEL REGRESSIONN'!O63</f>
        <v>23059.02988883662</v>
      </c>
      <c r="E63" s="60">
        <f t="shared" si="2"/>
        <v>23360.902671445408</v>
      </c>
      <c r="F63" s="60">
        <f t="shared" si="4"/>
        <v>6.2447128637212093E-4</v>
      </c>
      <c r="G63" s="60">
        <f t="shared" si="3"/>
        <v>3.8996438750325145E-7</v>
      </c>
      <c r="H63" s="60">
        <f t="shared" si="5"/>
        <v>-6.2447128637212093E-4</v>
      </c>
    </row>
    <row r="64" spans="1:8">
      <c r="A64" s="9" t="s">
        <v>121</v>
      </c>
      <c r="B64" s="11">
        <v>25267.4</v>
      </c>
      <c r="C64" s="101">
        <v>23553.430022903187</v>
      </c>
      <c r="D64" s="101">
        <f>'MACRO MODEL REGRESSIONN'!O64</f>
        <v>26600.044603033824</v>
      </c>
      <c r="E64" s="60">
        <f t="shared" si="2"/>
        <v>25985.966695239855</v>
      </c>
      <c r="F64" s="60">
        <f t="shared" si="4"/>
        <v>2.8438489723511453E-2</v>
      </c>
      <c r="G64" s="60">
        <f t="shared" si="3"/>
        <v>8.0874769775426654E-4</v>
      </c>
      <c r="H64" s="60">
        <f t="shared" si="5"/>
        <v>2.8438489723511453E-2</v>
      </c>
    </row>
    <row r="65" spans="1:16">
      <c r="A65" s="9" t="s">
        <v>122</v>
      </c>
      <c r="B65" s="11">
        <v>25417.5</v>
      </c>
      <c r="C65" s="101">
        <v>25448.72143433903</v>
      </c>
      <c r="D65" s="101">
        <f>'MACRO MODEL REGRESSIONN'!O65</f>
        <v>25906.519503083549</v>
      </c>
      <c r="E65" s="60">
        <f t="shared" si="2"/>
        <v>25814.245382792724</v>
      </c>
      <c r="F65" s="60">
        <f t="shared" si="4"/>
        <v>1.5609142629791435E-2</v>
      </c>
      <c r="G65" s="60">
        <f t="shared" si="3"/>
        <v>2.4364533363717229E-4</v>
      </c>
      <c r="H65" s="60">
        <f t="shared" si="5"/>
        <v>1.5609142629791435E-2</v>
      </c>
    </row>
    <row r="66" spans="1:16">
      <c r="A66" s="9" t="s">
        <v>123</v>
      </c>
      <c r="B66" s="11">
        <v>25720.3</v>
      </c>
      <c r="C66" s="101">
        <v>25590.986591071323</v>
      </c>
      <c r="D66" s="101">
        <f>'MACRO MODEL REGRESSIONN'!O66</f>
        <v>26596.538346801146</v>
      </c>
      <c r="E66" s="60">
        <f t="shared" si="2"/>
        <v>26393.858584692662</v>
      </c>
      <c r="F66" s="60">
        <f t="shared" ref="F66:F97" si="6">ABS((E66-B66)/B66)</f>
        <v>2.6187819920166656E-2</v>
      </c>
      <c r="G66" s="60">
        <f t="shared" ref="G66:G70" si="7">F66^2</f>
        <v>6.8580191217107748E-4</v>
      </c>
      <c r="H66" s="60">
        <f t="shared" si="5"/>
        <v>2.6187819920166656E-2</v>
      </c>
    </row>
    <row r="67" spans="1:16">
      <c r="A67" s="9" t="s">
        <v>124</v>
      </c>
      <c r="B67" s="11">
        <v>25664</v>
      </c>
      <c r="C67" s="101">
        <v>25895.821356751367</v>
      </c>
      <c r="D67" s="101">
        <f>'MACRO MODEL REGRESSIONN'!O67</f>
        <v>27607.283813229347</v>
      </c>
      <c r="E67" s="60">
        <f t="shared" ref="E67:E70" si="8">C67*$J$6+D67*$J$7</f>
        <v>27262.320163611133</v>
      </c>
      <c r="F67" s="60">
        <f t="shared" si="6"/>
        <v>6.2278684679361498E-2</v>
      </c>
      <c r="G67" s="60">
        <f t="shared" si="7"/>
        <v>3.8786345653913368E-3</v>
      </c>
      <c r="H67" s="60">
        <f t="shared" si="5"/>
        <v>6.2278684679361498E-2</v>
      </c>
    </row>
    <row r="68" spans="1:16">
      <c r="A68" s="18" t="s">
        <v>138</v>
      </c>
      <c r="B68" s="19">
        <v>26773.3</v>
      </c>
      <c r="C68" s="102">
        <v>26296.967808407491</v>
      </c>
      <c r="D68" s="101">
        <v>27329.130517169295</v>
      </c>
      <c r="E68" s="60">
        <f t="shared" si="8"/>
        <v>27121.087031513744</v>
      </c>
      <c r="F68" s="63">
        <f t="shared" si="6"/>
        <v>1.2990069640789305E-2</v>
      </c>
      <c r="G68" s="63">
        <f t="shared" si="7"/>
        <v>1.6874190927255599E-4</v>
      </c>
      <c r="H68" s="63">
        <f t="shared" si="5"/>
        <v>1.2990069640789305E-2</v>
      </c>
    </row>
    <row r="69" spans="1:16">
      <c r="A69" s="18" t="s">
        <v>139</v>
      </c>
      <c r="B69" s="19">
        <v>26772.5</v>
      </c>
      <c r="C69" s="102">
        <v>27448.177337319597</v>
      </c>
      <c r="D69" s="101">
        <v>27616.413785229906</v>
      </c>
      <c r="E69" s="60">
        <f t="shared" si="8"/>
        <v>27582.503921271</v>
      </c>
      <c r="F69" s="63">
        <f t="shared" si="6"/>
        <v>3.0255072229750671E-2</v>
      </c>
      <c r="G69" s="63">
        <f t="shared" si="7"/>
        <v>9.153693956274302E-4</v>
      </c>
      <c r="H69" s="63">
        <f t="shared" si="5"/>
        <v>3.0255072229750671E-2</v>
      </c>
    </row>
    <row r="70" spans="1:16">
      <c r="A70" s="18" t="s">
        <v>140</v>
      </c>
      <c r="B70" s="19">
        <v>27261</v>
      </c>
      <c r="C70" s="102">
        <v>27446.35876533066</v>
      </c>
      <c r="D70" s="101">
        <v>27853.631956883706</v>
      </c>
      <c r="E70" s="60">
        <f t="shared" si="8"/>
        <v>27771.541668535272</v>
      </c>
      <c r="F70" s="63">
        <f t="shared" si="6"/>
        <v>1.8727914182725212E-2</v>
      </c>
      <c r="G70" s="63">
        <f t="shared" si="7"/>
        <v>3.5073476963552014E-4</v>
      </c>
      <c r="H70" s="63">
        <f t="shared" si="5"/>
        <v>1.8727914182725212E-2</v>
      </c>
      <c r="P70">
        <v>1.2798082013209169E-2</v>
      </c>
    </row>
    <row r="71" spans="1:16">
      <c r="P71">
        <v>2.8689147457567943E-4</v>
      </c>
    </row>
    <row r="72" spans="1:16">
      <c r="N72">
        <v>1.2798082013209169E-2</v>
      </c>
      <c r="P72">
        <v>1.6937871016620698E-2</v>
      </c>
    </row>
    <row r="73" spans="1:16">
      <c r="F73" s="98">
        <f>AVERAGE(F2:F67)</f>
        <v>1.2798082013209169E-2</v>
      </c>
      <c r="N73">
        <v>2.8689147457567943E-4</v>
      </c>
    </row>
    <row r="74" spans="1:16">
      <c r="F74" s="98">
        <f>AVERAGE(G2:G67)</f>
        <v>2.8689147457567943E-4</v>
      </c>
      <c r="N74">
        <v>1.6937871016620698E-2</v>
      </c>
    </row>
    <row r="75" spans="1:16">
      <c r="F75" s="98">
        <f>SQRT(F74)</f>
        <v>1.6937871016620698E-2</v>
      </c>
    </row>
  </sheetData>
  <conditionalFormatting sqref="A1:H70">
    <cfRule type="expression" dxfId="2" priority="1">
      <formula>MOD(ROW(),2)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E7AB-1345-46CD-A1F1-F7C0C194BE7B}">
  <dimension ref="A1:I94"/>
  <sheetViews>
    <sheetView workbookViewId="0">
      <selection activeCell="C38" sqref="C38"/>
    </sheetView>
  </sheetViews>
  <sheetFormatPr defaultRowHeight="14.5"/>
  <cols>
    <col min="1" max="1" width="18" bestFit="1" customWidth="1"/>
    <col min="2" max="2" width="12.7265625" bestFit="1" customWidth="1"/>
    <col min="3" max="3" width="14.54296875" bestFit="1" customWidth="1"/>
    <col min="5" max="5" width="12" bestFit="1" customWidth="1"/>
    <col min="6" max="6" width="13.453125" bestFit="1" customWidth="1"/>
  </cols>
  <sheetData>
    <row r="1" spans="1:9">
      <c r="A1" t="s">
        <v>0</v>
      </c>
    </row>
    <row r="2" spans="1:9" ht="15" thickBot="1"/>
    <row r="3" spans="1:9">
      <c r="A3" s="16" t="s">
        <v>1</v>
      </c>
      <c r="B3" s="16"/>
    </row>
    <row r="4" spans="1:9">
      <c r="A4" t="s">
        <v>2</v>
      </c>
      <c r="B4">
        <v>4.8871403864774711E-2</v>
      </c>
    </row>
    <row r="5" spans="1:9">
      <c r="A5" t="s">
        <v>3</v>
      </c>
      <c r="B5">
        <v>2.3884141157139165E-3</v>
      </c>
    </row>
    <row r="6" spans="1:9">
      <c r="A6" t="s">
        <v>4</v>
      </c>
      <c r="B6">
        <v>-1.3199266913728053E-2</v>
      </c>
    </row>
    <row r="7" spans="1:9">
      <c r="A7" t="s">
        <v>5</v>
      </c>
      <c r="B7">
        <v>4.8459665177367196E-2</v>
      </c>
    </row>
    <row r="8" spans="1:9" ht="15" thickBot="1">
      <c r="A8" s="14" t="s">
        <v>6</v>
      </c>
      <c r="B8" s="14">
        <v>66</v>
      </c>
    </row>
    <row r="10" spans="1:9" ht="15" thickBot="1">
      <c r="A10" t="s">
        <v>7</v>
      </c>
    </row>
    <row r="11" spans="1:9">
      <c r="A11" s="15"/>
      <c r="B11" s="15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</row>
    <row r="12" spans="1:9">
      <c r="A12" t="s">
        <v>13</v>
      </c>
      <c r="B12">
        <v>1</v>
      </c>
      <c r="C12">
        <v>3.5982301418704954E-4</v>
      </c>
      <c r="D12">
        <v>3.5982301418704954E-4</v>
      </c>
      <c r="E12">
        <v>0.15322446688527216</v>
      </c>
      <c r="F12">
        <v>0.69677304864764178</v>
      </c>
    </row>
    <row r="13" spans="1:9">
      <c r="A13" t="s">
        <v>14</v>
      </c>
      <c r="B13">
        <v>64</v>
      </c>
      <c r="C13">
        <v>0.15029370554256222</v>
      </c>
      <c r="D13">
        <v>2.3483391491025346E-3</v>
      </c>
    </row>
    <row r="14" spans="1:9" ht="15" thickBot="1">
      <c r="A14" s="14" t="s">
        <v>15</v>
      </c>
      <c r="B14" s="14">
        <v>65</v>
      </c>
      <c r="C14" s="14">
        <v>0.15065352855674927</v>
      </c>
      <c r="D14" s="14"/>
      <c r="E14" s="14"/>
      <c r="F14" s="14"/>
    </row>
    <row r="15" spans="1:9" ht="15" thickBot="1"/>
    <row r="16" spans="1:9">
      <c r="A16" s="15"/>
      <c r="B16" s="15" t="s">
        <v>16</v>
      </c>
      <c r="C16" s="15" t="s">
        <v>5</v>
      </c>
      <c r="D16" s="15" t="s">
        <v>17</v>
      </c>
      <c r="E16" s="15" t="s">
        <v>18</v>
      </c>
      <c r="F16" s="15" t="s">
        <v>19</v>
      </c>
      <c r="G16" s="15" t="s">
        <v>20</v>
      </c>
      <c r="H16" s="15" t="s">
        <v>21</v>
      </c>
      <c r="I16" s="15" t="s">
        <v>22</v>
      </c>
    </row>
    <row r="17" spans="1:9">
      <c r="A17" t="s">
        <v>23</v>
      </c>
      <c r="B17">
        <v>5.5833236511211607E-3</v>
      </c>
      <c r="C17">
        <v>7.3538782503586404E-3</v>
      </c>
      <c r="D17">
        <v>0.75923525805568892</v>
      </c>
      <c r="E17">
        <v>0.45049924876460412</v>
      </c>
      <c r="F17">
        <v>-9.1077370038622242E-3</v>
      </c>
      <c r="G17">
        <v>2.0274384306104547E-2</v>
      </c>
      <c r="H17">
        <v>-9.1077370038622242E-3</v>
      </c>
      <c r="I17">
        <v>2.0274384306104547E-2</v>
      </c>
    </row>
    <row r="18" spans="1:9" ht="15" thickBot="1">
      <c r="A18" s="14" t="s">
        <v>24</v>
      </c>
      <c r="B18" s="14">
        <v>-3.7404596266144279E-2</v>
      </c>
      <c r="C18" s="14">
        <v>9.5556649121556966E-2</v>
      </c>
      <c r="D18" s="14">
        <v>-0.39143896955367435</v>
      </c>
      <c r="E18" s="14">
        <v>0.69677304864766976</v>
      </c>
      <c r="F18" s="14">
        <v>-0.2283009478835096</v>
      </c>
      <c r="G18" s="14">
        <v>0.15349175535122103</v>
      </c>
      <c r="H18" s="14">
        <v>-0.2283009478835096</v>
      </c>
      <c r="I18" s="14">
        <v>0.15349175535122103</v>
      </c>
    </row>
    <row r="22" spans="1:9">
      <c r="A22" t="s">
        <v>25</v>
      </c>
    </row>
    <row r="23" spans="1:9" ht="15" thickBot="1"/>
    <row r="24" spans="1:9">
      <c r="A24" s="15" t="s">
        <v>26</v>
      </c>
      <c r="B24" s="15" t="s">
        <v>27</v>
      </c>
      <c r="C24" s="15" t="s">
        <v>28</v>
      </c>
    </row>
    <row r="25" spans="1:9">
      <c r="A25">
        <v>1</v>
      </c>
      <c r="B25">
        <v>3.7901033007148354E-3</v>
      </c>
      <c r="C25">
        <v>1.7291756016438602E-2</v>
      </c>
    </row>
    <row r="26" spans="1:9">
      <c r="A26">
        <v>2</v>
      </c>
      <c r="B26">
        <v>3.3588697416723347E-3</v>
      </c>
      <c r="C26">
        <v>4.7255034432509911E-2</v>
      </c>
    </row>
    <row r="27" spans="1:9">
      <c r="A27">
        <v>3</v>
      </c>
      <c r="B27">
        <v>3.1201834077635242E-3</v>
      </c>
      <c r="C27">
        <v>1.5642834361764155E-2</v>
      </c>
    </row>
    <row r="28" spans="1:9">
      <c r="A28">
        <v>4</v>
      </c>
      <c r="B28">
        <v>2.0823114884801069E-3</v>
      </c>
      <c r="C28">
        <v>8.4859519135985273E-2</v>
      </c>
    </row>
    <row r="29" spans="1:9">
      <c r="A29">
        <v>5</v>
      </c>
      <c r="B29">
        <v>-1.0852330239627048E-4</v>
      </c>
      <c r="C29">
        <v>4.4255741032114007E-2</v>
      </c>
    </row>
    <row r="30" spans="1:9">
      <c r="A30">
        <v>6</v>
      </c>
      <c r="B30">
        <v>-2.5479540962644815E-3</v>
      </c>
      <c r="C30">
        <v>-0.11448414738632798</v>
      </c>
    </row>
    <row r="31" spans="1:9">
      <c r="A31">
        <v>7</v>
      </c>
      <c r="B31">
        <v>-3.1311898087635669E-3</v>
      </c>
      <c r="C31">
        <v>4.6325152897558744E-2</v>
      </c>
    </row>
    <row r="32" spans="1:9">
      <c r="A32">
        <v>8</v>
      </c>
      <c r="B32">
        <v>-2.695707439841555E-3</v>
      </c>
      <c r="C32">
        <v>-3.3165870551419098E-2</v>
      </c>
    </row>
    <row r="33" spans="1:3">
      <c r="A33">
        <v>9</v>
      </c>
      <c r="B33">
        <v>1.6606746391149754E-3</v>
      </c>
      <c r="C33">
        <v>5.6965151278465131E-2</v>
      </c>
    </row>
    <row r="34" spans="1:3">
      <c r="A34">
        <v>10</v>
      </c>
      <c r="B34">
        <v>4.310294348769908E-3</v>
      </c>
      <c r="C34">
        <v>4.246636903082289E-2</v>
      </c>
    </row>
    <row r="35" spans="1:3">
      <c r="A35">
        <v>11</v>
      </c>
      <c r="B35">
        <v>4.589119236825449E-3</v>
      </c>
      <c r="C35">
        <v>8.4235066099718654E-3</v>
      </c>
    </row>
    <row r="36" spans="1:3">
      <c r="A36">
        <v>12</v>
      </c>
      <c r="B36">
        <v>3.499935831341863E-3</v>
      </c>
      <c r="C36">
        <v>-2.8427259489617569E-2</v>
      </c>
    </row>
    <row r="37" spans="1:3">
      <c r="A37">
        <v>13</v>
      </c>
      <c r="B37">
        <v>2.6896216171458293E-3</v>
      </c>
      <c r="C37">
        <v>-9.7531345307222753E-2</v>
      </c>
    </row>
    <row r="38" spans="1:3">
      <c r="A38">
        <v>14</v>
      </c>
      <c r="B38">
        <v>2.9336778663568478E-3</v>
      </c>
      <c r="C38">
        <v>0.13426050387706415</v>
      </c>
    </row>
    <row r="39" spans="1:3">
      <c r="A39">
        <v>15</v>
      </c>
      <c r="B39">
        <v>3.0064810035418388E-3</v>
      </c>
      <c r="C39">
        <v>-2.085185374885919E-2</v>
      </c>
    </row>
    <row r="40" spans="1:3">
      <c r="A40">
        <v>16</v>
      </c>
      <c r="B40">
        <v>2.0880800665646257E-3</v>
      </c>
      <c r="C40">
        <v>0.13205185435715025</v>
      </c>
    </row>
    <row r="41" spans="1:3">
      <c r="A41">
        <v>17</v>
      </c>
      <c r="B41">
        <v>1.5077887707106961E-3</v>
      </c>
      <c r="C41">
        <v>4.3520088921328191E-3</v>
      </c>
    </row>
    <row r="42" spans="1:3">
      <c r="A42">
        <v>18</v>
      </c>
      <c r="B42">
        <v>-1.0162019997311672E-3</v>
      </c>
      <c r="C42">
        <v>-6.203068902041492E-2</v>
      </c>
    </row>
    <row r="43" spans="1:3">
      <c r="A43">
        <v>19</v>
      </c>
      <c r="B43">
        <v>-1.4690769264372999E-3</v>
      </c>
      <c r="C43">
        <v>-2.2066919514460798E-2</v>
      </c>
    </row>
    <row r="44" spans="1:3">
      <c r="A44">
        <v>20</v>
      </c>
      <c r="B44">
        <v>5.3814258294147474E-6</v>
      </c>
      <c r="C44">
        <v>2.0713896063313E-2</v>
      </c>
    </row>
    <row r="45" spans="1:3">
      <c r="A45">
        <v>21</v>
      </c>
      <c r="B45">
        <v>1.4677254251481212E-3</v>
      </c>
      <c r="C45">
        <v>-5.0070862202913395E-2</v>
      </c>
    </row>
    <row r="46" spans="1:3">
      <c r="A46">
        <v>22</v>
      </c>
      <c r="B46">
        <v>3.9395669792691174E-3</v>
      </c>
      <c r="C46">
        <v>1.1300747967060579E-2</v>
      </c>
    </row>
    <row r="47" spans="1:3">
      <c r="A47">
        <v>23</v>
      </c>
      <c r="B47">
        <v>4.1688028566509907E-3</v>
      </c>
      <c r="C47">
        <v>1.9656604202646033E-2</v>
      </c>
    </row>
    <row r="48" spans="1:3">
      <c r="A48">
        <v>24</v>
      </c>
      <c r="B48">
        <v>3.8960908841258086E-3</v>
      </c>
      <c r="C48">
        <v>-2.7567465374515997E-2</v>
      </c>
    </row>
    <row r="49" spans="1:3">
      <c r="A49">
        <v>25</v>
      </c>
      <c r="B49">
        <v>3.7664238914874E-3</v>
      </c>
      <c r="C49">
        <v>2.2935835845964019E-2</v>
      </c>
    </row>
    <row r="50" spans="1:3">
      <c r="A50">
        <v>26</v>
      </c>
      <c r="B50">
        <v>3.7094122830633432E-3</v>
      </c>
      <c r="C50">
        <v>3.3188826144703421E-2</v>
      </c>
    </row>
    <row r="51" spans="1:3">
      <c r="A51">
        <v>27</v>
      </c>
      <c r="B51">
        <v>3.659447285305626E-3</v>
      </c>
      <c r="C51">
        <v>1.0825388464501706E-2</v>
      </c>
    </row>
    <row r="52" spans="1:3">
      <c r="A52">
        <v>28</v>
      </c>
      <c r="B52">
        <v>3.6388783690319134E-3</v>
      </c>
      <c r="C52">
        <v>-1.819604421587157E-3</v>
      </c>
    </row>
    <row r="53" spans="1:3">
      <c r="A53">
        <v>29</v>
      </c>
      <c r="B53">
        <v>4.1355238553470123E-3</v>
      </c>
      <c r="C53">
        <v>7.4037336142883121E-4</v>
      </c>
    </row>
    <row r="54" spans="1:3">
      <c r="A54">
        <v>30</v>
      </c>
      <c r="B54">
        <v>3.9159346832373116E-3</v>
      </c>
      <c r="C54">
        <v>-8.6753756765550499E-2</v>
      </c>
    </row>
    <row r="55" spans="1:3">
      <c r="A55">
        <v>31</v>
      </c>
      <c r="B55">
        <v>4.3452054098091003E-3</v>
      </c>
      <c r="C55">
        <v>-3.7800550301213806E-2</v>
      </c>
    </row>
    <row r="56" spans="1:3">
      <c r="A56">
        <v>32</v>
      </c>
      <c r="B56">
        <v>4.8187407214324383E-3</v>
      </c>
      <c r="C56">
        <v>-0.11159480227346269</v>
      </c>
    </row>
    <row r="57" spans="1:3">
      <c r="A57">
        <v>33</v>
      </c>
      <c r="B57">
        <v>5.1976706565853362E-3</v>
      </c>
      <c r="C57">
        <v>4.5566696412835679E-2</v>
      </c>
    </row>
    <row r="58" spans="1:3">
      <c r="A58">
        <v>34</v>
      </c>
      <c r="B58">
        <v>5.3972311323841216E-3</v>
      </c>
      <c r="C58">
        <v>2.9837197961882E-2</v>
      </c>
    </row>
    <row r="59" spans="1:3">
      <c r="A59">
        <v>35</v>
      </c>
      <c r="B59">
        <v>5.6579835239078781E-3</v>
      </c>
      <c r="C59">
        <v>-3.3717430695469397E-2</v>
      </c>
    </row>
    <row r="60" spans="1:3">
      <c r="A60">
        <v>36</v>
      </c>
      <c r="B60">
        <v>5.4714454967857307E-3</v>
      </c>
      <c r="C60">
        <v>3.3183713781148871E-2</v>
      </c>
    </row>
    <row r="61" spans="1:3">
      <c r="A61">
        <v>37</v>
      </c>
      <c r="B61">
        <v>4.9511859742233256E-3</v>
      </c>
      <c r="C61">
        <v>-2.8285965325092935E-2</v>
      </c>
    </row>
    <row r="62" spans="1:3">
      <c r="A62">
        <v>38</v>
      </c>
      <c r="B62">
        <v>4.6856133407336973E-3</v>
      </c>
      <c r="C62">
        <v>7.3796554022251713E-3</v>
      </c>
    </row>
    <row r="63" spans="1:3">
      <c r="A63">
        <v>39</v>
      </c>
      <c r="B63">
        <v>4.4880097763954161E-3</v>
      </c>
      <c r="C63">
        <v>-4.9412822556427413E-2</v>
      </c>
    </row>
    <row r="64" spans="1:3">
      <c r="A64">
        <v>40</v>
      </c>
      <c r="B64">
        <v>4.236610195050278E-3</v>
      </c>
      <c r="C64">
        <v>7.9991144447499347E-3</v>
      </c>
    </row>
    <row r="65" spans="1:3">
      <c r="A65">
        <v>41</v>
      </c>
      <c r="B65">
        <v>4.422491353206332E-3</v>
      </c>
      <c r="C65">
        <v>6.7118097149125394E-2</v>
      </c>
    </row>
    <row r="66" spans="1:3">
      <c r="A66">
        <v>42</v>
      </c>
      <c r="B66">
        <v>5.1254588991959922E-3</v>
      </c>
      <c r="C66">
        <v>2.8701497136930227E-2</v>
      </c>
    </row>
    <row r="67" spans="1:3">
      <c r="A67">
        <v>43</v>
      </c>
      <c r="B67">
        <v>4.920643796012307E-3</v>
      </c>
      <c r="C67">
        <v>9.8952472436706143E-3</v>
      </c>
    </row>
    <row r="68" spans="1:3">
      <c r="A68">
        <v>44</v>
      </c>
      <c r="B68">
        <v>5.103304153135097E-3</v>
      </c>
      <c r="C68">
        <v>2.5835922366201892E-2</v>
      </c>
    </row>
    <row r="69" spans="1:3">
      <c r="A69">
        <v>45</v>
      </c>
      <c r="B69">
        <v>5.1185328099442188E-3</v>
      </c>
      <c r="C69">
        <v>-5.012036664001402E-2</v>
      </c>
    </row>
    <row r="70" spans="1:3">
      <c r="A70">
        <v>46</v>
      </c>
      <c r="B70">
        <v>4.6042033370956217E-3</v>
      </c>
      <c r="C70">
        <v>4.9485474598991303E-3</v>
      </c>
    </row>
    <row r="71" spans="1:3">
      <c r="A71">
        <v>47</v>
      </c>
      <c r="B71">
        <v>4.8945808403439619E-3</v>
      </c>
      <c r="C71">
        <v>-2.2589414214919772E-2</v>
      </c>
    </row>
    <row r="72" spans="1:3">
      <c r="A72">
        <v>48</v>
      </c>
      <c r="B72">
        <v>5.0379167301960936E-3</v>
      </c>
      <c r="C72">
        <v>-2.6461707741077159E-2</v>
      </c>
    </row>
    <row r="73" spans="1:3">
      <c r="A73">
        <v>49</v>
      </c>
      <c r="B73">
        <v>5.1037775451449538E-3</v>
      </c>
      <c r="C73">
        <v>1.2593365399819551E-2</v>
      </c>
    </row>
    <row r="74" spans="1:3">
      <c r="A74">
        <v>50</v>
      </c>
      <c r="B74">
        <v>5.2657722909149954E-3</v>
      </c>
      <c r="C74">
        <v>-5.0721347394549171E-2</v>
      </c>
    </row>
    <row r="75" spans="1:3">
      <c r="A75">
        <v>51</v>
      </c>
      <c r="B75">
        <v>5.1454523853071716E-3</v>
      </c>
      <c r="C75">
        <v>2.2196598130050704E-2</v>
      </c>
    </row>
    <row r="76" spans="1:3">
      <c r="A76">
        <v>52</v>
      </c>
      <c r="B76">
        <v>4.1321877841325391E-3</v>
      </c>
      <c r="C76">
        <v>-1.3833591162365553E-3</v>
      </c>
    </row>
    <row r="77" spans="1:3">
      <c r="A77">
        <v>53</v>
      </c>
      <c r="B77">
        <v>4.0232511156911097E-3</v>
      </c>
      <c r="C77">
        <v>-3.4742245819680989E-3</v>
      </c>
    </row>
    <row r="78" spans="1:3">
      <c r="A78">
        <v>54</v>
      </c>
      <c r="B78">
        <v>4.5130226413122405E-3</v>
      </c>
      <c r="C78">
        <v>3.7815567863821932E-2</v>
      </c>
    </row>
    <row r="79" spans="1:3">
      <c r="A79">
        <v>55</v>
      </c>
      <c r="B79">
        <v>4.3527612062570324E-3</v>
      </c>
      <c r="C79">
        <v>3.289943383488278E-2</v>
      </c>
    </row>
    <row r="80" spans="1:3">
      <c r="A80">
        <v>56</v>
      </c>
      <c r="B80">
        <v>5.3994896273457226E-3</v>
      </c>
      <c r="C80">
        <v>-4.4944624745214524E-2</v>
      </c>
    </row>
    <row r="81" spans="1:3">
      <c r="A81">
        <v>57</v>
      </c>
      <c r="B81">
        <v>5.635018058596575E-3</v>
      </c>
      <c r="C81">
        <v>2.5649139473749938E-3</v>
      </c>
    </row>
    <row r="82" spans="1:3">
      <c r="A82">
        <v>58</v>
      </c>
      <c r="B82">
        <v>5.3997878500115165E-3</v>
      </c>
      <c r="C82">
        <v>-3.9717735590554172E-2</v>
      </c>
    </row>
    <row r="83" spans="1:3">
      <c r="A83">
        <v>59</v>
      </c>
      <c r="B83">
        <v>6.0680640669493373E-3</v>
      </c>
      <c r="C83">
        <v>-2.1223604777775674E-2</v>
      </c>
    </row>
    <row r="84" spans="1:3">
      <c r="A84">
        <v>60</v>
      </c>
      <c r="B84">
        <v>6.7197109091116404E-3</v>
      </c>
      <c r="C84">
        <v>-3.2818564363201658E-2</v>
      </c>
    </row>
    <row r="85" spans="1:3">
      <c r="A85">
        <v>61</v>
      </c>
      <c r="B85">
        <v>7.3212094552930415E-3</v>
      </c>
      <c r="C85">
        <v>-4.2714536800041537E-2</v>
      </c>
    </row>
    <row r="86" spans="1:3">
      <c r="A86">
        <v>62</v>
      </c>
      <c r="B86">
        <v>7.4174220696910645E-3</v>
      </c>
      <c r="C86">
        <v>-4.8457958008876957E-2</v>
      </c>
    </row>
    <row r="87" spans="1:3">
      <c r="A87">
        <v>63</v>
      </c>
      <c r="B87">
        <v>7.6118167698310726E-3</v>
      </c>
      <c r="C87">
        <v>7.332335039236873E-2</v>
      </c>
    </row>
    <row r="88" spans="1:3">
      <c r="A88">
        <v>64</v>
      </c>
      <c r="B88">
        <v>7.1761017888278527E-3</v>
      </c>
      <c r="C88">
        <v>-1.2356409578757749E-3</v>
      </c>
    </row>
    <row r="89" spans="1:3">
      <c r="A89">
        <v>65</v>
      </c>
      <c r="B89">
        <v>6.8254781576208012E-3</v>
      </c>
      <c r="C89">
        <v>5.0875738734601182E-3</v>
      </c>
    </row>
    <row r="90" spans="1:3" ht="15" thickBot="1">
      <c r="A90" s="14">
        <v>66</v>
      </c>
      <c r="B90" s="14">
        <v>6.8242344277231002E-3</v>
      </c>
      <c r="C90" s="14">
        <v>-9.0131669051825101E-3</v>
      </c>
    </row>
    <row r="93" spans="1:3" ht="15" thickBot="1">
      <c r="A93" s="14"/>
      <c r="B93" s="14"/>
      <c r="C93" s="14"/>
    </row>
    <row r="94" spans="1:3" ht="15" thickBot="1">
      <c r="A94" s="14"/>
      <c r="B94" s="14"/>
      <c r="C94" s="1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7B6E-8C1F-44E1-A491-AA6606BD715C}">
  <dimension ref="A1:AG188"/>
  <sheetViews>
    <sheetView topLeftCell="R1" workbookViewId="0">
      <selection activeCell="AB10" sqref="AB10"/>
    </sheetView>
  </sheetViews>
  <sheetFormatPr defaultRowHeight="14.5"/>
  <cols>
    <col min="2" max="2" width="14.7265625" bestFit="1" customWidth="1"/>
    <col min="3" max="3" width="4.26953125" customWidth="1"/>
    <col min="4" max="4" width="18.7265625" customWidth="1"/>
    <col min="5" max="5" width="18.7265625" style="23" customWidth="1"/>
    <col min="6" max="6" width="16.54296875" customWidth="1"/>
    <col min="7" max="9" width="16" customWidth="1"/>
    <col min="10" max="10" width="17.7265625" customWidth="1"/>
    <col min="11" max="11" width="17.7265625" style="24" customWidth="1"/>
    <col min="12" max="12" width="17.7265625" customWidth="1"/>
    <col min="13" max="13" width="17.81640625" customWidth="1"/>
    <col min="14" max="14" width="13.54296875" customWidth="1"/>
    <col min="15" max="15" width="17.81640625" customWidth="1"/>
    <col min="16" max="19" width="16.7265625" customWidth="1"/>
    <col min="20" max="23" width="16.81640625" customWidth="1"/>
    <col min="24" max="25" width="19.7265625" customWidth="1"/>
    <col min="26" max="26" width="21.81640625" customWidth="1"/>
    <col min="27" max="27" width="18.26953125" customWidth="1"/>
    <col min="28" max="31" width="18.1796875" customWidth="1"/>
  </cols>
  <sheetData>
    <row r="1" spans="1:33" ht="39" customHeight="1">
      <c r="A1" s="155"/>
      <c r="B1" s="156"/>
      <c r="C1" s="157"/>
      <c r="D1" s="155" t="s">
        <v>29</v>
      </c>
      <c r="E1" s="156"/>
      <c r="F1" s="157"/>
      <c r="G1" s="155" t="s">
        <v>30</v>
      </c>
      <c r="H1" s="156"/>
      <c r="I1" s="157"/>
      <c r="J1" s="155" t="s">
        <v>31</v>
      </c>
      <c r="K1" s="156"/>
      <c r="L1" s="157"/>
      <c r="M1" s="155" t="s">
        <v>32</v>
      </c>
      <c r="N1" s="156"/>
      <c r="O1" s="157"/>
      <c r="P1" s="155" t="s">
        <v>33</v>
      </c>
      <c r="Q1" s="156"/>
      <c r="R1" s="156"/>
      <c r="S1" s="157"/>
      <c r="T1" s="155" t="s">
        <v>34</v>
      </c>
      <c r="U1" s="156"/>
      <c r="V1" s="156"/>
      <c r="W1" s="157"/>
      <c r="X1" s="155" t="s">
        <v>35</v>
      </c>
      <c r="Y1" s="157"/>
      <c r="Z1" s="155" t="s">
        <v>36</v>
      </c>
      <c r="AA1" s="157"/>
      <c r="AB1" s="155" t="s">
        <v>37</v>
      </c>
      <c r="AC1" s="156"/>
      <c r="AD1" s="156"/>
      <c r="AE1" s="157"/>
    </row>
    <row r="2" spans="1:33" ht="40.5" customHeight="1">
      <c r="A2" s="158"/>
      <c r="B2" s="159"/>
      <c r="C2" s="160"/>
      <c r="D2" s="152" t="s">
        <v>38</v>
      </c>
      <c r="E2" s="153"/>
      <c r="F2" s="154"/>
      <c r="G2" s="161" t="s">
        <v>39</v>
      </c>
      <c r="H2" s="162"/>
      <c r="I2" s="163"/>
      <c r="J2" s="161" t="s">
        <v>40</v>
      </c>
      <c r="K2" s="162"/>
      <c r="L2" s="163"/>
      <c r="M2" s="161" t="s">
        <v>41</v>
      </c>
      <c r="N2" s="162"/>
      <c r="O2" s="163"/>
      <c r="P2" s="152" t="s">
        <v>42</v>
      </c>
      <c r="Q2" s="153"/>
      <c r="R2" s="153"/>
      <c r="S2" s="154"/>
      <c r="T2" s="152" t="s">
        <v>43</v>
      </c>
      <c r="U2" s="153"/>
      <c r="V2" s="153"/>
      <c r="W2" s="154"/>
      <c r="X2" s="152" t="s">
        <v>44</v>
      </c>
      <c r="Y2" s="154"/>
      <c r="Z2" s="152" t="s">
        <v>45</v>
      </c>
      <c r="AA2" s="154"/>
      <c r="AB2" s="152" t="s">
        <v>46</v>
      </c>
      <c r="AC2" s="153"/>
      <c r="AD2" s="153"/>
      <c r="AE2" s="154"/>
    </row>
    <row r="3" spans="1:33" ht="86.25" customHeight="1">
      <c r="A3" s="43" t="s">
        <v>47</v>
      </c>
      <c r="B3" s="148" t="s">
        <v>48</v>
      </c>
      <c r="C3" s="148"/>
      <c r="D3" s="44" t="s">
        <v>49</v>
      </c>
      <c r="E3" s="44" t="s">
        <v>50</v>
      </c>
      <c r="F3" s="44" t="s">
        <v>51</v>
      </c>
      <c r="G3" s="44" t="s">
        <v>52</v>
      </c>
      <c r="H3" s="44" t="s">
        <v>53</v>
      </c>
      <c r="I3" s="44" t="s">
        <v>51</v>
      </c>
      <c r="J3" s="44" t="s">
        <v>52</v>
      </c>
      <c r="K3" s="44" t="s">
        <v>53</v>
      </c>
      <c r="L3" s="44" t="s">
        <v>51</v>
      </c>
      <c r="M3" s="44" t="s">
        <v>52</v>
      </c>
      <c r="N3" s="44" t="s">
        <v>53</v>
      </c>
      <c r="O3" s="44" t="s">
        <v>51</v>
      </c>
      <c r="P3" s="44" t="s">
        <v>52</v>
      </c>
      <c r="Q3" s="45" t="s">
        <v>54</v>
      </c>
      <c r="R3" s="44" t="s">
        <v>53</v>
      </c>
      <c r="S3" s="45" t="s">
        <v>54</v>
      </c>
      <c r="T3" s="44" t="s">
        <v>55</v>
      </c>
      <c r="U3" s="45" t="s">
        <v>54</v>
      </c>
      <c r="V3" s="44" t="s">
        <v>56</v>
      </c>
      <c r="W3" s="45" t="s">
        <v>54</v>
      </c>
      <c r="X3" s="44" t="s">
        <v>57</v>
      </c>
      <c r="Y3" s="45" t="s">
        <v>54</v>
      </c>
      <c r="Z3" s="44" t="s">
        <v>57</v>
      </c>
      <c r="AA3" s="45" t="s">
        <v>54</v>
      </c>
      <c r="AB3" s="45" t="s">
        <v>52</v>
      </c>
      <c r="AC3" s="45" t="s">
        <v>54</v>
      </c>
      <c r="AD3" s="44" t="s">
        <v>53</v>
      </c>
      <c r="AE3" s="45" t="s">
        <v>54</v>
      </c>
    </row>
    <row r="4" spans="1:33">
      <c r="A4" s="26" t="s">
        <v>58</v>
      </c>
      <c r="B4" s="151">
        <f>'RAW11'!D3</f>
        <v>21392.799999999999</v>
      </c>
      <c r="C4" s="151"/>
      <c r="D4" s="41">
        <v>0.64093199999999995</v>
      </c>
      <c r="E4" s="27">
        <v>7.66</v>
      </c>
      <c r="F4" s="28"/>
      <c r="G4" s="29">
        <f>'RAW11'!E3</f>
        <v>2</v>
      </c>
      <c r="H4" s="29">
        <f>'RAW11'!F3</f>
        <v>6.89</v>
      </c>
      <c r="I4" s="28"/>
      <c r="J4" s="30">
        <v>3.8203242424242441</v>
      </c>
      <c r="K4" s="29">
        <v>6.5</v>
      </c>
      <c r="L4" s="28"/>
      <c r="M4" s="31">
        <v>4.0810149806324096</v>
      </c>
      <c r="N4" s="13">
        <v>8.65</v>
      </c>
      <c r="O4" s="28"/>
      <c r="P4" s="13">
        <v>-156060.79999999999</v>
      </c>
      <c r="Q4" s="32"/>
      <c r="R4" s="29">
        <v>-2</v>
      </c>
      <c r="S4" s="26"/>
      <c r="T4" s="13">
        <v>4181.03</v>
      </c>
      <c r="U4" s="33"/>
      <c r="V4" s="13">
        <v>1071.33</v>
      </c>
      <c r="W4" s="33"/>
      <c r="X4" s="34">
        <v>65.709999999999994</v>
      </c>
      <c r="Y4" s="33"/>
      <c r="Z4" s="40">
        <v>148.6799</v>
      </c>
      <c r="AA4" s="33"/>
      <c r="AB4" s="13">
        <v>6825544</v>
      </c>
      <c r="AC4" s="33"/>
      <c r="AD4" s="13">
        <v>1352305</v>
      </c>
      <c r="AE4" s="26"/>
      <c r="AG4" s="34"/>
    </row>
    <row r="5" spans="1:33">
      <c r="A5" s="26" t="s">
        <v>59</v>
      </c>
      <c r="B5" s="151">
        <f>'RAW11'!D4</f>
        <v>21843.8</v>
      </c>
      <c r="C5" s="151"/>
      <c r="D5" s="41">
        <v>0.73682499999999995</v>
      </c>
      <c r="E5" s="27">
        <v>7.85</v>
      </c>
      <c r="F5" s="42">
        <f>D4-E4</f>
        <v>-7.0190679999999999</v>
      </c>
      <c r="G5" s="29">
        <f>'RAW11'!E4</f>
        <v>1.9</v>
      </c>
      <c r="H5" s="29">
        <f>'RAW11'!F4</f>
        <v>7.96</v>
      </c>
      <c r="I5" s="42">
        <f>((1+H4%)/(1+G4%))-1</f>
        <v>4.7941176470588154E-2</v>
      </c>
      <c r="J5" s="30">
        <v>4.0647962330067644</v>
      </c>
      <c r="K5" s="29">
        <v>6.7</v>
      </c>
      <c r="L5" s="42">
        <f>((1+K4%)/(1+J4%))-1</f>
        <v>2.5810704957139219E-2</v>
      </c>
      <c r="M5" s="31">
        <v>4.4265776680469262</v>
      </c>
      <c r="N5" s="13">
        <v>8.65</v>
      </c>
      <c r="O5" s="42">
        <f>((1+N4%)/(1+M4%))-1</f>
        <v>4.3898351877312169E-2</v>
      </c>
      <c r="P5" s="13">
        <v>-138145.9</v>
      </c>
      <c r="Q5" s="35">
        <f>(P5-P4)/P4</f>
        <v>-0.11479436219729744</v>
      </c>
      <c r="R5" s="29">
        <v>-5</v>
      </c>
      <c r="S5" s="35">
        <f>(R5-R4)/R4</f>
        <v>1.5</v>
      </c>
      <c r="T5" s="13">
        <v>4489.7700000000004</v>
      </c>
      <c r="U5" s="35">
        <f>(T5-T4)/T4</f>
        <v>7.3843048244093129E-2</v>
      </c>
      <c r="V5" s="13">
        <v>1024.68</v>
      </c>
      <c r="W5" s="35">
        <f>(V5-V4)/V4</f>
        <v>-4.3544006048556343E-2</v>
      </c>
      <c r="X5" s="34">
        <v>78.209999999999994</v>
      </c>
      <c r="Y5" s="35">
        <f>(X5-X4)/X4</f>
        <v>0.19022979759549538</v>
      </c>
      <c r="Z5" s="36">
        <v>183.1799</v>
      </c>
      <c r="AA5" s="35">
        <f>(Z5-Z4)/Z4</f>
        <v>0.23204212539825492</v>
      </c>
      <c r="AB5" s="13">
        <v>6986998</v>
      </c>
      <c r="AC5" s="35">
        <f>(AB5-AB4)/AB4</f>
        <v>2.3654378317684275E-2</v>
      </c>
      <c r="AD5" s="13">
        <v>1382647</v>
      </c>
      <c r="AE5" s="35">
        <f>(AD5-AD4)/AD4</f>
        <v>2.2437246035472768E-2</v>
      </c>
    </row>
    <row r="6" spans="1:33">
      <c r="A6" s="26" t="s">
        <v>60</v>
      </c>
      <c r="B6" s="151">
        <f>'RAW11'!D5</f>
        <v>22949.4</v>
      </c>
      <c r="C6" s="151"/>
      <c r="D6" s="41">
        <v>0.41834500000000002</v>
      </c>
      <c r="E6" s="27">
        <v>8.16</v>
      </c>
      <c r="F6" s="42">
        <f t="shared" ref="F6:F69" si="0">D5-E5</f>
        <v>-7.113175</v>
      </c>
      <c r="G6" s="29">
        <f>'RAW11'!E5</f>
        <v>2.2000000000000002</v>
      </c>
      <c r="H6" s="29">
        <f>'RAW11'!F5</f>
        <v>8.93</v>
      </c>
      <c r="I6" s="42">
        <f t="shared" ref="I6:I69" si="1">((1+H5%)/(1+G5%))-1</f>
        <v>5.9470068694799094E-2</v>
      </c>
      <c r="J6" s="30">
        <v>4.5004968379446639</v>
      </c>
      <c r="K6" s="29">
        <v>6.85</v>
      </c>
      <c r="L6" s="42">
        <f t="shared" ref="L6:L69" si="2">((1+K5%)/(1+J5%))-1</f>
        <v>2.5322720673885302E-2</v>
      </c>
      <c r="M6" s="31">
        <v>4.4747141154150203</v>
      </c>
      <c r="N6" s="13">
        <v>8.6999999999999993</v>
      </c>
      <c r="O6" s="42">
        <f t="shared" ref="O6:O69" si="3">((1+N5%)/(1+M5%))-1</f>
        <v>4.0443940865117378E-2</v>
      </c>
      <c r="P6" s="13">
        <v>-143453</v>
      </c>
      <c r="Q6" s="35">
        <f t="shared" ref="Q6:W69" si="4">(P6-P5)/P5</f>
        <v>3.8416630533370924E-2</v>
      </c>
      <c r="R6" s="29">
        <v>-4</v>
      </c>
      <c r="S6" s="35">
        <f t="shared" si="4"/>
        <v>-0.2</v>
      </c>
      <c r="T6" s="13">
        <v>4381.71</v>
      </c>
      <c r="U6" s="35">
        <f t="shared" si="4"/>
        <v>-2.4068048029186436E-2</v>
      </c>
      <c r="V6" s="13">
        <v>1046.8599999999999</v>
      </c>
      <c r="W6" s="35">
        <f t="shared" si="4"/>
        <v>2.16457820978255E-2</v>
      </c>
      <c r="X6" s="34">
        <v>94.53</v>
      </c>
      <c r="Y6" s="35">
        <f t="shared" ref="Y6:AE68" si="5">(X6-X5)/X5</f>
        <v>0.20866896816263916</v>
      </c>
      <c r="Z6" s="36">
        <v>167.7199</v>
      </c>
      <c r="AA6" s="35">
        <f t="shared" si="5"/>
        <v>-8.4397906102143344E-2</v>
      </c>
      <c r="AB6" s="13">
        <v>7161912</v>
      </c>
      <c r="AC6" s="35">
        <f t="shared" si="5"/>
        <v>2.5034213549223857E-2</v>
      </c>
      <c r="AD6" s="13">
        <v>1432349</v>
      </c>
      <c r="AE6" s="35">
        <f t="shared" si="5"/>
        <v>3.5946991531461032E-2</v>
      </c>
    </row>
    <row r="7" spans="1:33">
      <c r="A7" s="26" t="s">
        <v>61</v>
      </c>
      <c r="B7" s="151">
        <f>'RAW11'!D6</f>
        <v>23380</v>
      </c>
      <c r="C7" s="151"/>
      <c r="D7" s="41">
        <v>0.49532999999999999</v>
      </c>
      <c r="E7" s="27">
        <v>8.48</v>
      </c>
      <c r="F7" s="42">
        <f t="shared" si="0"/>
        <v>-7.7416549999999997</v>
      </c>
      <c r="G7" s="29">
        <f>'RAW11'!E6</f>
        <v>3.1</v>
      </c>
      <c r="H7" s="29">
        <f>'RAW11'!F6</f>
        <v>12.75</v>
      </c>
      <c r="I7" s="42">
        <f t="shared" si="1"/>
        <v>6.5851272015655438E-2</v>
      </c>
      <c r="J7" s="30">
        <v>4.724768393315304</v>
      </c>
      <c r="K7" s="29">
        <v>6.95</v>
      </c>
      <c r="L7" s="42">
        <f t="shared" si="2"/>
        <v>2.248317695272628E-2</v>
      </c>
      <c r="M7" s="31">
        <v>4.344505711274234</v>
      </c>
      <c r="N7" s="13">
        <v>8.75</v>
      </c>
      <c r="O7" s="42">
        <f t="shared" si="3"/>
        <v>4.0443143782305402E-2</v>
      </c>
      <c r="P7" s="13">
        <v>-167884.79999999999</v>
      </c>
      <c r="Q7" s="35">
        <f t="shared" si="4"/>
        <v>0.17031222769827042</v>
      </c>
      <c r="R7" s="29">
        <v>-7.09</v>
      </c>
      <c r="S7" s="35">
        <f t="shared" si="4"/>
        <v>0.77249999999999996</v>
      </c>
      <c r="T7" s="13">
        <v>4399.72</v>
      </c>
      <c r="U7" s="35">
        <f t="shared" si="4"/>
        <v>4.1102674526612253E-3</v>
      </c>
      <c r="V7" s="13">
        <v>927.02</v>
      </c>
      <c r="W7" s="35">
        <f t="shared" si="4"/>
        <v>-0.11447567009915359</v>
      </c>
      <c r="X7" s="34">
        <v>91.75</v>
      </c>
      <c r="Y7" s="35">
        <f t="shared" si="5"/>
        <v>-2.9408653337564806E-2</v>
      </c>
      <c r="Z7" s="36">
        <v>155.75989999999999</v>
      </c>
      <c r="AA7" s="35">
        <f t="shared" si="5"/>
        <v>-7.13093675824992E-2</v>
      </c>
      <c r="AB7" s="13">
        <v>7356066</v>
      </c>
      <c r="AC7" s="35">
        <f t="shared" si="5"/>
        <v>2.7109241219383875E-2</v>
      </c>
      <c r="AD7" s="13">
        <v>1482505</v>
      </c>
      <c r="AE7" s="35">
        <f t="shared" si="5"/>
        <v>3.5016605589838788E-2</v>
      </c>
    </row>
    <row r="8" spans="1:33">
      <c r="A8" s="26" t="s">
        <v>62</v>
      </c>
      <c r="B8" s="151">
        <f>'RAW11'!D7</f>
        <v>25412.7</v>
      </c>
      <c r="C8" s="151"/>
      <c r="D8" s="41">
        <v>0.61339500000000002</v>
      </c>
      <c r="E8" s="27">
        <v>7.52</v>
      </c>
      <c r="F8" s="42">
        <f t="shared" si="0"/>
        <v>-7.9846700000000004</v>
      </c>
      <c r="G8" s="29">
        <f>'RAW11'!E7</f>
        <v>3.7</v>
      </c>
      <c r="H8" s="29">
        <f>'RAW11'!F7</f>
        <v>19.48</v>
      </c>
      <c r="I8" s="42">
        <f t="shared" si="1"/>
        <v>9.3598448108632493E-2</v>
      </c>
      <c r="J8" s="30">
        <v>4.4800030378977738</v>
      </c>
      <c r="K8" s="29">
        <v>7.5</v>
      </c>
      <c r="L8" s="42">
        <f t="shared" si="2"/>
        <v>2.1248379354990687E-2</v>
      </c>
      <c r="M8" s="31">
        <v>4.1472094982746732</v>
      </c>
      <c r="N8" s="13">
        <v>9.08</v>
      </c>
      <c r="O8" s="42">
        <f t="shared" si="3"/>
        <v>4.2220663739746422E-2</v>
      </c>
      <c r="P8" s="13">
        <v>-157048.1</v>
      </c>
      <c r="Q8" s="35">
        <f t="shared" si="4"/>
        <v>-6.4548428446172521E-2</v>
      </c>
      <c r="R8" s="29">
        <v>-8</v>
      </c>
      <c r="S8" s="35">
        <f t="shared" si="4"/>
        <v>0.12834978843441469</v>
      </c>
      <c r="T8" s="13">
        <v>3628.06</v>
      </c>
      <c r="U8" s="35">
        <f t="shared" si="4"/>
        <v>-0.17538843380942429</v>
      </c>
      <c r="V8" s="13">
        <v>516.85</v>
      </c>
      <c r="W8" s="35">
        <f t="shared" si="4"/>
        <v>-0.44246078833250629</v>
      </c>
      <c r="X8" s="34">
        <v>113.46</v>
      </c>
      <c r="Y8" s="35">
        <f t="shared" si="5"/>
        <v>0.23662125340599449</v>
      </c>
      <c r="Z8" s="36">
        <v>156.8999</v>
      </c>
      <c r="AA8" s="35">
        <f t="shared" si="5"/>
        <v>7.3189569330746546E-3</v>
      </c>
      <c r="AB8" s="13">
        <v>7536702</v>
      </c>
      <c r="AC8" s="35">
        <f t="shared" si="5"/>
        <v>2.4556060263733359E-2</v>
      </c>
      <c r="AD8" s="13">
        <v>1532544</v>
      </c>
      <c r="AE8" s="35">
        <f t="shared" si="5"/>
        <v>3.3753005892054329E-2</v>
      </c>
    </row>
    <row r="9" spans="1:33">
      <c r="A9" s="26" t="s">
        <v>63</v>
      </c>
      <c r="B9" s="151">
        <f>'RAW11'!D8</f>
        <v>26534.6</v>
      </c>
      <c r="C9" s="151"/>
      <c r="D9" s="41">
        <v>-0.39948</v>
      </c>
      <c r="E9" s="27">
        <v>6.54</v>
      </c>
      <c r="F9" s="42">
        <f t="shared" si="0"/>
        <v>-6.9066049999999999</v>
      </c>
      <c r="G9" s="29">
        <f>'RAW11'!E8</f>
        <v>4.0999999999999996</v>
      </c>
      <c r="H9" s="29">
        <f>'RAW11'!F8</f>
        <v>26.73</v>
      </c>
      <c r="I9" s="42">
        <f t="shared" si="1"/>
        <v>0.15216972034715548</v>
      </c>
      <c r="J9" s="30">
        <v>4.8604682539682535</v>
      </c>
      <c r="K9" s="29">
        <v>15</v>
      </c>
      <c r="L9" s="42">
        <f t="shared" si="2"/>
        <v>2.8905023681965014E-2</v>
      </c>
      <c r="M9" s="31">
        <v>4.5050896774891767</v>
      </c>
      <c r="N9" s="13">
        <v>17.100000000000001</v>
      </c>
      <c r="O9" s="42">
        <f t="shared" si="3"/>
        <v>4.7363635814045013E-2</v>
      </c>
      <c r="P9" s="13">
        <v>-192268.9</v>
      </c>
      <c r="Q9" s="35">
        <f t="shared" si="4"/>
        <v>0.22426759699735296</v>
      </c>
      <c r="R9" s="29">
        <v>-8.5</v>
      </c>
      <c r="S9" s="35">
        <f t="shared" si="4"/>
        <v>6.25E-2</v>
      </c>
      <c r="T9" s="13">
        <v>3352.81</v>
      </c>
      <c r="U9" s="35">
        <f t="shared" si="4"/>
        <v>-7.586699227686422E-2</v>
      </c>
      <c r="V9" s="13">
        <v>399.4</v>
      </c>
      <c r="W9" s="35">
        <f t="shared" si="4"/>
        <v>-0.22724194640611403</v>
      </c>
      <c r="X9" s="34">
        <v>124.08</v>
      </c>
      <c r="Y9" s="35">
        <f t="shared" si="5"/>
        <v>9.3601269169751505E-2</v>
      </c>
      <c r="Z9" s="36">
        <v>171.53989999999999</v>
      </c>
      <c r="AA9" s="35">
        <f t="shared" si="5"/>
        <v>9.3307898857806701E-2</v>
      </c>
      <c r="AB9" s="13">
        <v>7699811</v>
      </c>
      <c r="AC9" s="35">
        <f t="shared" si="5"/>
        <v>2.1641959573298772E-2</v>
      </c>
      <c r="AD9" s="13">
        <v>1582543</v>
      </c>
      <c r="AE9" s="35">
        <f t="shared" si="5"/>
        <v>3.2624838177566187E-2</v>
      </c>
    </row>
    <row r="10" spans="1:33">
      <c r="A10" s="26" t="s">
        <v>64</v>
      </c>
      <c r="B10" s="151">
        <f>'RAW11'!D9</f>
        <v>23429.200000000001</v>
      </c>
      <c r="C10" s="151"/>
      <c r="D10" s="41">
        <v>-0.54344899999999996</v>
      </c>
      <c r="E10" s="27">
        <v>6.52</v>
      </c>
      <c r="F10" s="42">
        <f t="shared" si="0"/>
        <v>-6.9394799999999996</v>
      </c>
      <c r="G10" s="29">
        <f>'RAW11'!E9</f>
        <v>3.7</v>
      </c>
      <c r="H10" s="29">
        <f>'RAW11'!F9</f>
        <v>27.86</v>
      </c>
      <c r="I10" s="42">
        <f t="shared" si="1"/>
        <v>0.21738712776176761</v>
      </c>
      <c r="J10" s="30">
        <v>4.9817907647907669</v>
      </c>
      <c r="K10" s="29">
        <v>15</v>
      </c>
      <c r="L10" s="42">
        <f t="shared" si="2"/>
        <v>9.6695465077212495E-2</v>
      </c>
      <c r="M10" s="31">
        <v>4.6049502247004197</v>
      </c>
      <c r="N10" s="13">
        <v>14.5</v>
      </c>
      <c r="O10" s="42">
        <f t="shared" si="3"/>
        <v>0.12051958771940874</v>
      </c>
      <c r="P10" s="13">
        <v>-225384.6</v>
      </c>
      <c r="Q10" s="35">
        <f t="shared" si="4"/>
        <v>0.17223638352328438</v>
      </c>
      <c r="R10" s="29">
        <v>-9</v>
      </c>
      <c r="S10" s="35">
        <f t="shared" si="4"/>
        <v>5.8823529411764705E-2</v>
      </c>
      <c r="T10" s="13">
        <v>3038.2</v>
      </c>
      <c r="U10" s="35">
        <f t="shared" si="4"/>
        <v>-9.3834723709366213E-2</v>
      </c>
      <c r="V10" s="13">
        <v>456.7</v>
      </c>
      <c r="W10" s="35">
        <f t="shared" si="4"/>
        <v>0.14346519779669509</v>
      </c>
      <c r="X10" s="34">
        <v>67.81</v>
      </c>
      <c r="Y10" s="35">
        <f t="shared" si="5"/>
        <v>-0.4534977433913604</v>
      </c>
      <c r="Z10" s="36">
        <v>155.8699</v>
      </c>
      <c r="AA10" s="35">
        <f t="shared" si="5"/>
        <v>-9.1349009763909084E-2</v>
      </c>
      <c r="AB10" s="13">
        <v>7865273</v>
      </c>
      <c r="AC10" s="35">
        <f t="shared" si="5"/>
        <v>2.1489098888271413E-2</v>
      </c>
      <c r="AD10" s="13">
        <v>1582505</v>
      </c>
      <c r="AE10" s="35">
        <f t="shared" si="5"/>
        <v>-2.4011985772266537E-5</v>
      </c>
    </row>
    <row r="11" spans="1:33">
      <c r="A11" s="26" t="s">
        <v>65</v>
      </c>
      <c r="B11" s="151">
        <f>'RAW11'!D10</f>
        <v>24441.200000000001</v>
      </c>
      <c r="C11" s="151"/>
      <c r="D11" s="41">
        <v>-1.792311</v>
      </c>
      <c r="E11" s="27">
        <v>6.15</v>
      </c>
      <c r="F11" s="42">
        <f t="shared" si="0"/>
        <v>-7.0634489999999994</v>
      </c>
      <c r="G11" s="29">
        <f>'RAW11'!E10</f>
        <v>1.7</v>
      </c>
      <c r="H11" s="29">
        <f>'RAW11'!F10</f>
        <v>24.21</v>
      </c>
      <c r="I11" s="42">
        <f t="shared" si="1"/>
        <v>0.23297974927676002</v>
      </c>
      <c r="J11" s="30">
        <v>4.2146686680469303</v>
      </c>
      <c r="K11" s="29">
        <v>9.5</v>
      </c>
      <c r="L11" s="42">
        <f t="shared" si="2"/>
        <v>9.5428065783853766E-2</v>
      </c>
      <c r="M11" s="31">
        <v>4.1667976920289869</v>
      </c>
      <c r="N11" s="13">
        <v>9.8000000000000007</v>
      </c>
      <c r="O11" s="42">
        <f t="shared" si="3"/>
        <v>9.4594469516444235E-2</v>
      </c>
      <c r="P11" s="13">
        <v>-209055.5</v>
      </c>
      <c r="Q11" s="35">
        <f t="shared" si="4"/>
        <v>-7.2449936686002525E-2</v>
      </c>
      <c r="R11" s="29">
        <v>-10.8</v>
      </c>
      <c r="S11" s="35">
        <f t="shared" si="4"/>
        <v>0.20000000000000007</v>
      </c>
      <c r="T11" s="13">
        <v>2447.62</v>
      </c>
      <c r="U11" s="35">
        <f t="shared" si="4"/>
        <v>-0.19438483312487656</v>
      </c>
      <c r="V11" s="13">
        <v>315.62</v>
      </c>
      <c r="W11" s="35">
        <f t="shared" si="4"/>
        <v>-0.30891175826582001</v>
      </c>
      <c r="X11" s="34">
        <v>41.68</v>
      </c>
      <c r="Y11" s="35">
        <f t="shared" si="5"/>
        <v>-0.38534139507447279</v>
      </c>
      <c r="Z11" s="36">
        <v>110.79989999999999</v>
      </c>
      <c r="AA11" s="35">
        <f t="shared" si="5"/>
        <v>-0.28915140126477279</v>
      </c>
      <c r="AB11" s="13">
        <v>8041920</v>
      </c>
      <c r="AC11" s="35">
        <f t="shared" si="5"/>
        <v>2.2459105996702214E-2</v>
      </c>
      <c r="AD11" s="13">
        <v>1620000</v>
      </c>
      <c r="AE11" s="35">
        <f t="shared" si="5"/>
        <v>2.3693448045977738E-2</v>
      </c>
    </row>
    <row r="12" spans="1:33">
      <c r="A12" s="26" t="s">
        <v>66</v>
      </c>
      <c r="B12" s="151">
        <f>'RAW11'!D11</f>
        <v>23564.7</v>
      </c>
      <c r="C12" s="151"/>
      <c r="D12" s="41">
        <v>-3.0617809999999999</v>
      </c>
      <c r="E12" s="27">
        <v>3.12</v>
      </c>
      <c r="F12" s="42">
        <f t="shared" si="0"/>
        <v>-7.9423110000000001</v>
      </c>
      <c r="G12" s="29">
        <f>'RAW11'!E11</f>
        <v>0.6</v>
      </c>
      <c r="H12" s="29">
        <f>'RAW11'!F11</f>
        <v>11.15</v>
      </c>
      <c r="I12" s="42">
        <f t="shared" si="1"/>
        <v>0.22133726647000995</v>
      </c>
      <c r="J12" s="30">
        <v>2.01167611832612</v>
      </c>
      <c r="K12" s="29">
        <v>8</v>
      </c>
      <c r="L12" s="42">
        <f t="shared" si="2"/>
        <v>5.0715809967101011E-2</v>
      </c>
      <c r="M12" s="31">
        <v>4.1472772715969635</v>
      </c>
      <c r="N12" s="13">
        <v>9.1</v>
      </c>
      <c r="O12" s="42">
        <f t="shared" si="3"/>
        <v>5.4078674134014237E-2</v>
      </c>
      <c r="P12" s="13">
        <v>-114486.2</v>
      </c>
      <c r="Q12" s="35">
        <f t="shared" si="4"/>
        <v>-0.45236456347716275</v>
      </c>
      <c r="R12" s="29">
        <v>-9</v>
      </c>
      <c r="S12" s="35">
        <f t="shared" si="4"/>
        <v>-0.16666666666666671</v>
      </c>
      <c r="T12" s="13">
        <v>2071.13</v>
      </c>
      <c r="U12" s="35">
        <f t="shared" si="4"/>
        <v>-0.15381881174365294</v>
      </c>
      <c r="V12" s="13">
        <v>280.67</v>
      </c>
      <c r="W12" s="35">
        <f t="shared" si="4"/>
        <v>-0.1107344274760788</v>
      </c>
      <c r="X12" s="34">
        <v>51.12</v>
      </c>
      <c r="Y12" s="35">
        <f t="shared" si="5"/>
        <v>0.22648752399232241</v>
      </c>
      <c r="Z12" s="36">
        <v>97.939899999999994</v>
      </c>
      <c r="AA12" s="35">
        <f t="shared" si="5"/>
        <v>-0.11606508670134179</v>
      </c>
      <c r="AB12" s="13">
        <v>8093706</v>
      </c>
      <c r="AC12" s="35">
        <f t="shared" si="5"/>
        <v>6.4395069834069472E-3</v>
      </c>
      <c r="AD12" s="13">
        <v>1597546</v>
      </c>
      <c r="AE12" s="35">
        <f t="shared" si="5"/>
        <v>-1.3860493827160494E-2</v>
      </c>
    </row>
    <row r="13" spans="1:33">
      <c r="A13" s="26" t="s">
        <v>67</v>
      </c>
      <c r="B13" s="151">
        <f>'RAW11'!D12</f>
        <v>24946.2</v>
      </c>
      <c r="C13" s="151"/>
      <c r="D13" s="41">
        <v>-6.4437999999999995E-2</v>
      </c>
      <c r="E13" s="27">
        <v>3.87</v>
      </c>
      <c r="F13" s="42">
        <f t="shared" si="0"/>
        <v>-6.181781</v>
      </c>
      <c r="G13" s="29">
        <f>'RAW11'!E12</f>
        <v>-0.1</v>
      </c>
      <c r="H13" s="29">
        <f>'RAW11'!F12</f>
        <v>3.3</v>
      </c>
      <c r="I13" s="42">
        <f t="shared" si="1"/>
        <v>0.10487077534791256</v>
      </c>
      <c r="J13" s="30">
        <v>1.3106363636363632</v>
      </c>
      <c r="K13" s="29">
        <v>7</v>
      </c>
      <c r="L13" s="42">
        <f t="shared" si="2"/>
        <v>5.8702337904220636E-2</v>
      </c>
      <c r="M13" s="31">
        <v>4.1818702153306733</v>
      </c>
      <c r="N13" s="13">
        <v>9.6999999999999993</v>
      </c>
      <c r="O13" s="42">
        <f t="shared" si="3"/>
        <v>4.7554989992558694E-2</v>
      </c>
      <c r="P13" s="13">
        <v>-46575.25</v>
      </c>
      <c r="Q13" s="35">
        <f t="shared" si="4"/>
        <v>-0.59318022608838439</v>
      </c>
      <c r="R13" s="29">
        <v>-8</v>
      </c>
      <c r="S13" s="35">
        <f t="shared" si="4"/>
        <v>-0.1111111111111111</v>
      </c>
      <c r="T13" s="13">
        <v>2401.69</v>
      </c>
      <c r="U13" s="35">
        <f t="shared" si="4"/>
        <v>0.1596036946014977</v>
      </c>
      <c r="V13" s="13">
        <v>448.29</v>
      </c>
      <c r="W13" s="35">
        <f t="shared" si="4"/>
        <v>0.59721380981223504</v>
      </c>
      <c r="X13" s="34">
        <v>69.45</v>
      </c>
      <c r="Y13" s="35">
        <f t="shared" si="5"/>
        <v>0.35856807511737099</v>
      </c>
      <c r="Z13" s="36">
        <v>98.169899999999998</v>
      </c>
      <c r="AA13" s="35">
        <f t="shared" si="5"/>
        <v>2.3483789548488817E-3</v>
      </c>
      <c r="AB13" s="13">
        <v>8154276</v>
      </c>
      <c r="AC13" s="35">
        <f t="shared" si="5"/>
        <v>7.4835928065585776E-3</v>
      </c>
      <c r="AD13" s="13">
        <v>1761160</v>
      </c>
      <c r="AE13" s="35">
        <f t="shared" si="5"/>
        <v>0.10241583027969148</v>
      </c>
    </row>
    <row r="14" spans="1:33">
      <c r="A14" s="26" t="s">
        <v>68</v>
      </c>
      <c r="B14" s="151">
        <f>'RAW11'!D13</f>
        <v>26113.1</v>
      </c>
      <c r="C14" s="151"/>
      <c r="D14" s="41">
        <v>0.35172300000000001</v>
      </c>
      <c r="E14" s="27">
        <v>4.34</v>
      </c>
      <c r="F14" s="42">
        <f t="shared" si="0"/>
        <v>-3.9344380000000001</v>
      </c>
      <c r="G14" s="29">
        <f>'RAW11'!E13</f>
        <v>-0.3</v>
      </c>
      <c r="H14" s="29">
        <f>'RAW11'!F13</f>
        <v>2.35</v>
      </c>
      <c r="I14" s="42">
        <f t="shared" si="1"/>
        <v>3.4034034034033933E-2</v>
      </c>
      <c r="J14" s="30">
        <v>0.86917454043541031</v>
      </c>
      <c r="K14" s="29">
        <v>7</v>
      </c>
      <c r="L14" s="42">
        <f t="shared" si="2"/>
        <v>5.6157614250321286E-2</v>
      </c>
      <c r="M14" s="31">
        <v>3.9486248662703165</v>
      </c>
      <c r="N14" s="13">
        <v>9.1999999999999993</v>
      </c>
      <c r="O14" s="42">
        <f t="shared" si="3"/>
        <v>5.296631528368656E-2</v>
      </c>
      <c r="P14" s="13">
        <v>-40243.120000000003</v>
      </c>
      <c r="Q14" s="35">
        <f t="shared" si="4"/>
        <v>-0.13595482579266879</v>
      </c>
      <c r="R14" s="36">
        <v>-7</v>
      </c>
      <c r="S14" s="35">
        <f t="shared" si="4"/>
        <v>-0.125</v>
      </c>
      <c r="T14" s="13">
        <v>2872.63</v>
      </c>
      <c r="U14" s="35">
        <f t="shared" si="4"/>
        <v>0.19608692212566986</v>
      </c>
      <c r="V14" s="13">
        <v>580.9</v>
      </c>
      <c r="W14" s="35">
        <f t="shared" si="4"/>
        <v>0.29581297820607183</v>
      </c>
      <c r="X14" s="34">
        <v>77</v>
      </c>
      <c r="Y14" s="35">
        <f t="shared" si="5"/>
        <v>0.10871130309575229</v>
      </c>
      <c r="Z14" s="36">
        <v>125.68989999999999</v>
      </c>
      <c r="AA14" s="35">
        <f t="shared" si="5"/>
        <v>0.28033032528300422</v>
      </c>
      <c r="AB14" s="13">
        <v>8189473</v>
      </c>
      <c r="AC14" s="35">
        <f t="shared" si="5"/>
        <v>4.3163856607257344E-3</v>
      </c>
      <c r="AD14" s="13">
        <v>1841832</v>
      </c>
      <c r="AE14" s="35">
        <f t="shared" si="5"/>
        <v>4.5806173204024622E-2</v>
      </c>
    </row>
    <row r="15" spans="1:33">
      <c r="A15" s="26" t="s">
        <v>69</v>
      </c>
      <c r="B15" s="151">
        <f>'RAW11'!D14</f>
        <v>26452.9</v>
      </c>
      <c r="C15" s="151"/>
      <c r="D15" s="41">
        <v>0.48907099999999998</v>
      </c>
      <c r="E15" s="27">
        <v>5.46</v>
      </c>
      <c r="F15" s="42">
        <f t="shared" si="0"/>
        <v>-3.9882770000000001</v>
      </c>
      <c r="G15" s="29">
        <f>'RAW11'!E14</f>
        <v>0.9</v>
      </c>
      <c r="H15" s="29">
        <f>'RAW11'!F14</f>
        <v>6.52</v>
      </c>
      <c r="I15" s="42">
        <f t="shared" si="1"/>
        <v>2.6579739217652998E-2</v>
      </c>
      <c r="J15" s="30">
        <v>0.72191197691197662</v>
      </c>
      <c r="K15" s="29">
        <v>8</v>
      </c>
      <c r="L15" s="42">
        <f t="shared" si="2"/>
        <v>6.0779970565803865E-2</v>
      </c>
      <c r="M15" s="31">
        <v>3.8373753670176436</v>
      </c>
      <c r="N15" s="13">
        <v>11.038</v>
      </c>
      <c r="O15" s="42">
        <f t="shared" si="3"/>
        <v>5.0518947609798248E-2</v>
      </c>
      <c r="P15" s="13">
        <v>-19959.87</v>
      </c>
      <c r="Q15" s="35">
        <f t="shared" si="4"/>
        <v>-0.50401782963149977</v>
      </c>
      <c r="R15" s="36">
        <v>-6.61</v>
      </c>
      <c r="S15" s="35">
        <f t="shared" si="4"/>
        <v>-5.5714285714285668E-2</v>
      </c>
      <c r="T15" s="13">
        <v>2964.96</v>
      </c>
      <c r="U15" s="35">
        <f t="shared" si="4"/>
        <v>3.2141278201508694E-2</v>
      </c>
      <c r="V15" s="13">
        <v>494.77</v>
      </c>
      <c r="W15" s="35">
        <f t="shared" si="4"/>
        <v>-0.14826992597693234</v>
      </c>
      <c r="X15" s="34">
        <v>72.89</v>
      </c>
      <c r="Y15" s="35">
        <f t="shared" si="5"/>
        <v>-5.3376623376623369E-2</v>
      </c>
      <c r="Z15" s="36">
        <v>140.5899</v>
      </c>
      <c r="AA15" s="35">
        <f t="shared" si="5"/>
        <v>0.11854572244866139</v>
      </c>
      <c r="AB15" s="13">
        <v>8208176</v>
      </c>
      <c r="AC15" s="35">
        <f t="shared" si="5"/>
        <v>2.283785537848406E-3</v>
      </c>
      <c r="AD15" s="13">
        <v>1943390</v>
      </c>
      <c r="AE15" s="35">
        <f t="shared" si="5"/>
        <v>5.51396652897767E-2</v>
      </c>
    </row>
    <row r="16" spans="1:33">
      <c r="A16" s="26" t="s">
        <v>70</v>
      </c>
      <c r="B16" s="151">
        <f>'RAW11'!D15</f>
        <v>25793.5</v>
      </c>
      <c r="C16" s="151"/>
      <c r="D16" s="41">
        <v>0.393596</v>
      </c>
      <c r="E16" s="27">
        <v>5.93</v>
      </c>
      <c r="F16" s="42">
        <f t="shared" si="0"/>
        <v>-4.9709289999999999</v>
      </c>
      <c r="G16" s="29">
        <f>'RAW11'!E15</f>
        <v>1.6</v>
      </c>
      <c r="H16" s="29">
        <f>'RAW11'!F15</f>
        <v>9.4600000000000009</v>
      </c>
      <c r="I16" s="42">
        <f t="shared" si="1"/>
        <v>5.5698711595639327E-2</v>
      </c>
      <c r="J16" s="30">
        <v>0.66213550724637671</v>
      </c>
      <c r="K16" s="29">
        <v>8</v>
      </c>
      <c r="L16" s="42">
        <f t="shared" si="2"/>
        <v>7.2259232179352928E-2</v>
      </c>
      <c r="M16" s="31">
        <v>4.0644023935525997</v>
      </c>
      <c r="N16" s="13">
        <v>11.884</v>
      </c>
      <c r="O16" s="42">
        <f t="shared" si="3"/>
        <v>6.9345210311137384E-2</v>
      </c>
      <c r="P16" s="13">
        <v>-52195.31</v>
      </c>
      <c r="Q16" s="35">
        <f t="shared" si="4"/>
        <v>1.6150125226266503</v>
      </c>
      <c r="R16" s="36">
        <f>R15+0.5</f>
        <v>-6.11</v>
      </c>
      <c r="S16" s="35">
        <f t="shared" si="4"/>
        <v>-7.5642965204235996E-2</v>
      </c>
      <c r="T16" s="13">
        <v>2931.16</v>
      </c>
      <c r="U16" s="35">
        <f t="shared" si="4"/>
        <v>-1.1399816523663113E-2</v>
      </c>
      <c r="V16" s="13">
        <v>499.24</v>
      </c>
      <c r="W16" s="35">
        <f t="shared" si="4"/>
        <v>9.0345008791964491E-3</v>
      </c>
      <c r="X16" s="34">
        <v>86.15</v>
      </c>
      <c r="Y16" s="35">
        <f t="shared" si="5"/>
        <v>0.18191795856770482</v>
      </c>
      <c r="Z16" s="36">
        <v>171.65989999999999</v>
      </c>
      <c r="AA16" s="35">
        <f t="shared" si="5"/>
        <v>0.22099738316906117</v>
      </c>
      <c r="AB16" s="13">
        <v>8230562</v>
      </c>
      <c r="AC16" s="35">
        <f t="shared" si="5"/>
        <v>2.7272807015833967E-3</v>
      </c>
      <c r="AD16" s="13">
        <v>1972413</v>
      </c>
      <c r="AE16" s="35">
        <f t="shared" si="5"/>
        <v>1.49342128960219E-2</v>
      </c>
    </row>
    <row r="17" spans="1:31">
      <c r="A17" s="26" t="s">
        <v>71</v>
      </c>
      <c r="B17" s="151">
        <f>'RAW11'!D16</f>
        <v>23347.200000000001</v>
      </c>
      <c r="C17" s="151"/>
      <c r="D17" s="41">
        <v>0.98751599999999995</v>
      </c>
      <c r="E17" s="27">
        <v>6.14</v>
      </c>
      <c r="F17" s="42">
        <f t="shared" si="0"/>
        <v>-5.5364040000000001</v>
      </c>
      <c r="G17" s="29">
        <f>'RAW11'!E16</f>
        <v>1.5</v>
      </c>
      <c r="H17" s="29">
        <f>'RAW11'!F16</f>
        <v>8.69</v>
      </c>
      <c r="I17" s="42">
        <f t="shared" si="1"/>
        <v>7.7362204724409356E-2</v>
      </c>
      <c r="J17" s="30">
        <v>0.68627157287157292</v>
      </c>
      <c r="K17" s="29">
        <v>8</v>
      </c>
      <c r="L17" s="42">
        <f t="shared" si="2"/>
        <v>7.28959747950646E-2</v>
      </c>
      <c r="M17" s="31">
        <v>3.841593107535147</v>
      </c>
      <c r="N17" s="13">
        <v>11.269</v>
      </c>
      <c r="O17" s="42">
        <f t="shared" si="3"/>
        <v>7.5141906613513498E-2</v>
      </c>
      <c r="P17" s="13">
        <v>-37987.49</v>
      </c>
      <c r="Q17" s="35">
        <f t="shared" si="4"/>
        <v>-0.27220491649537093</v>
      </c>
      <c r="R17" s="36">
        <f t="shared" ref="R17:R18" si="6">R16+0.5</f>
        <v>-5.61</v>
      </c>
      <c r="S17" s="35">
        <f t="shared" si="4"/>
        <v>-8.1833060556464804E-2</v>
      </c>
      <c r="T17" s="13">
        <v>2573.3200000000002</v>
      </c>
      <c r="U17" s="35">
        <f t="shared" si="4"/>
        <v>-0.12208136028057141</v>
      </c>
      <c r="V17" s="13">
        <v>507.14</v>
      </c>
      <c r="W17" s="35">
        <f t="shared" si="4"/>
        <v>1.5824052559890989E-2</v>
      </c>
      <c r="X17" s="34">
        <v>78.95</v>
      </c>
      <c r="Y17" s="35">
        <f t="shared" si="5"/>
        <v>-8.3575159605339552E-2</v>
      </c>
      <c r="Z17" s="36">
        <v>207.5899</v>
      </c>
      <c r="AA17" s="35">
        <f t="shared" si="5"/>
        <v>0.20930922131493732</v>
      </c>
      <c r="AB17" s="13">
        <v>8313274</v>
      </c>
      <c r="AC17" s="35">
        <f t="shared" si="5"/>
        <v>1.0049374514158329E-2</v>
      </c>
      <c r="AD17" s="13">
        <v>2127370</v>
      </c>
      <c r="AE17" s="35">
        <f t="shared" si="5"/>
        <v>7.856214697428987E-2</v>
      </c>
    </row>
    <row r="18" spans="1:31">
      <c r="A18" s="26" t="s">
        <v>72</v>
      </c>
      <c r="B18" s="151">
        <f>'RAW11'!D17</f>
        <v>26550.3</v>
      </c>
      <c r="C18" s="151"/>
      <c r="D18" s="41">
        <v>0.42471100000000001</v>
      </c>
      <c r="E18" s="27">
        <v>6.59</v>
      </c>
      <c r="F18" s="42">
        <f t="shared" si="0"/>
        <v>-5.1524839999999994</v>
      </c>
      <c r="G18" s="29">
        <f>'RAW11'!E17</f>
        <v>1.9</v>
      </c>
      <c r="H18" s="29">
        <f>'RAW11'!F17</f>
        <v>8.92</v>
      </c>
      <c r="I18" s="42">
        <f t="shared" si="1"/>
        <v>7.0837438423645427E-2</v>
      </c>
      <c r="J18" s="30">
        <v>0.87493939393939402</v>
      </c>
      <c r="K18" s="29">
        <v>8</v>
      </c>
      <c r="L18" s="42">
        <f t="shared" si="2"/>
        <v>7.2638784939366152E-2</v>
      </c>
      <c r="M18" s="31">
        <v>3.51464304922838</v>
      </c>
      <c r="N18" s="13">
        <v>11.058</v>
      </c>
      <c r="O18" s="42">
        <f t="shared" si="3"/>
        <v>7.1526318791866439E-2</v>
      </c>
      <c r="P18" s="13">
        <v>-58324.86</v>
      </c>
      <c r="Q18" s="35">
        <f t="shared" si="4"/>
        <v>0.53537019687270737</v>
      </c>
      <c r="R18" s="36">
        <f t="shared" si="6"/>
        <v>-5.1100000000000003</v>
      </c>
      <c r="S18" s="35">
        <f t="shared" si="4"/>
        <v>-8.9126559714795009E-2</v>
      </c>
      <c r="T18" s="13">
        <v>2747.9</v>
      </c>
      <c r="U18" s="35">
        <f t="shared" si="4"/>
        <v>6.784232042653067E-2</v>
      </c>
      <c r="V18" s="13">
        <v>454.52</v>
      </c>
      <c r="W18" s="35">
        <f t="shared" si="4"/>
        <v>-0.1037583310328509</v>
      </c>
      <c r="X18" s="34">
        <v>81.430000000000007</v>
      </c>
      <c r="Y18" s="35">
        <f t="shared" si="5"/>
        <v>3.1412286257124812E-2</v>
      </c>
      <c r="Z18" s="36">
        <v>164.2099</v>
      </c>
      <c r="AA18" s="35">
        <f t="shared" si="5"/>
        <v>-0.20896970421007957</v>
      </c>
      <c r="AB18" s="13">
        <v>8367890</v>
      </c>
      <c r="AC18" s="35">
        <f t="shared" si="5"/>
        <v>6.5697341384393197E-3</v>
      </c>
      <c r="AD18" s="13">
        <v>2312635</v>
      </c>
      <c r="AE18" s="35">
        <f t="shared" si="5"/>
        <v>8.7086402459374726E-2</v>
      </c>
    </row>
    <row r="19" spans="1:31">
      <c r="A19" s="26" t="s">
        <v>73</v>
      </c>
      <c r="B19" s="151">
        <f>'RAW11'!D18</f>
        <v>26076.5</v>
      </c>
      <c r="C19" s="151"/>
      <c r="D19" s="41">
        <v>0.57302900000000001</v>
      </c>
      <c r="E19" s="27">
        <v>6.78</v>
      </c>
      <c r="F19" s="42">
        <f t="shared" si="0"/>
        <v>-6.1652889999999996</v>
      </c>
      <c r="G19" s="29">
        <f>'RAW11'!E18</f>
        <v>2.2000000000000002</v>
      </c>
      <c r="H19" s="29">
        <f>'RAW11'!F18</f>
        <v>11.75</v>
      </c>
      <c r="I19" s="42">
        <f t="shared" si="1"/>
        <v>6.8891069676153105E-2</v>
      </c>
      <c r="J19" s="30">
        <v>1.0204692577953425</v>
      </c>
      <c r="K19" s="29">
        <v>9</v>
      </c>
      <c r="L19" s="42">
        <f t="shared" si="2"/>
        <v>7.063261350012473E-2</v>
      </c>
      <c r="M19" s="31">
        <v>3.7070370110598465</v>
      </c>
      <c r="N19" s="13">
        <v>11.419</v>
      </c>
      <c r="O19" s="42">
        <f t="shared" si="3"/>
        <v>7.287236596260338E-2</v>
      </c>
      <c r="P19" s="13">
        <v>-36180.25</v>
      </c>
      <c r="Q19" s="35">
        <f t="shared" si="4"/>
        <v>-0.37967703651581847</v>
      </c>
      <c r="R19" s="36">
        <v>-4.29</v>
      </c>
      <c r="S19" s="35">
        <f t="shared" si="4"/>
        <v>-0.16046966731898243</v>
      </c>
      <c r="T19" s="13">
        <v>2792.82</v>
      </c>
      <c r="U19" s="35">
        <f t="shared" si="4"/>
        <v>1.6347028640052431E-2</v>
      </c>
      <c r="V19" s="13">
        <v>484.66</v>
      </c>
      <c r="W19" s="35">
        <f t="shared" si="4"/>
        <v>6.631171345595363E-2</v>
      </c>
      <c r="X19" s="34">
        <v>92.19</v>
      </c>
      <c r="Y19" s="35">
        <f t="shared" si="5"/>
        <v>0.13213803266609345</v>
      </c>
      <c r="Z19" s="36">
        <v>195.44989999999999</v>
      </c>
      <c r="AA19" s="35">
        <f t="shared" si="5"/>
        <v>0.19024431535492062</v>
      </c>
      <c r="AB19" s="13">
        <v>8423430</v>
      </c>
      <c r="AC19" s="35">
        <f t="shared" si="5"/>
        <v>6.6372765416371389E-3</v>
      </c>
      <c r="AD19" s="13">
        <v>2438955</v>
      </c>
      <c r="AE19" s="35">
        <f t="shared" si="5"/>
        <v>5.4621676139987502E-2</v>
      </c>
    </row>
    <row r="20" spans="1:31">
      <c r="A20" s="26" t="s">
        <v>74</v>
      </c>
      <c r="B20" s="151">
        <f>'RAW11'!D19</f>
        <v>29574.400000000001</v>
      </c>
      <c r="C20" s="151"/>
      <c r="D20" s="41">
        <v>0.95545800000000003</v>
      </c>
      <c r="E20" s="27">
        <v>5.44</v>
      </c>
      <c r="F20" s="42">
        <f t="shared" si="0"/>
        <v>-6.2069710000000002</v>
      </c>
      <c r="G20" s="29">
        <f>'RAW11'!E19</f>
        <v>2.7</v>
      </c>
      <c r="H20" s="29">
        <f>'RAW11'!F19</f>
        <v>13.89</v>
      </c>
      <c r="I20" s="42">
        <f t="shared" si="1"/>
        <v>9.344422700587085E-2</v>
      </c>
      <c r="J20" s="30">
        <v>1.09316994478951</v>
      </c>
      <c r="K20" s="29">
        <v>12</v>
      </c>
      <c r="L20" s="42">
        <f t="shared" si="2"/>
        <v>7.8989246445110073E-2</v>
      </c>
      <c r="M20" s="31">
        <v>4.3028402148848235</v>
      </c>
      <c r="N20" s="13">
        <v>11.835000000000001</v>
      </c>
      <c r="O20" s="42">
        <f t="shared" si="3"/>
        <v>7.436296717374824E-2</v>
      </c>
      <c r="P20" s="13">
        <v>-90437.05</v>
      </c>
      <c r="Q20" s="35">
        <f t="shared" si="4"/>
        <v>1.4996247952957762</v>
      </c>
      <c r="R20" s="36">
        <v>-2</v>
      </c>
      <c r="S20" s="35">
        <f t="shared" si="4"/>
        <v>-0.53379953379953382</v>
      </c>
      <c r="T20" s="13">
        <v>2910.91</v>
      </c>
      <c r="U20" s="35">
        <f t="shared" si="4"/>
        <v>4.2283426787261505E-2</v>
      </c>
      <c r="V20" s="13">
        <v>461.13</v>
      </c>
      <c r="W20" s="35">
        <f t="shared" si="4"/>
        <v>-4.8549498617587644E-2</v>
      </c>
      <c r="X20" s="34">
        <v>113.93</v>
      </c>
      <c r="Y20" s="35">
        <f t="shared" si="5"/>
        <v>0.23581733376721997</v>
      </c>
      <c r="Z20" s="36">
        <v>225.0599</v>
      </c>
      <c r="AA20" s="35">
        <f t="shared" si="5"/>
        <v>0.15149662394301566</v>
      </c>
      <c r="AB20" s="13">
        <v>8457811</v>
      </c>
      <c r="AC20" s="35">
        <f t="shared" si="5"/>
        <v>4.0815914657093373E-3</v>
      </c>
      <c r="AD20" s="13">
        <v>2547125</v>
      </c>
      <c r="AE20" s="35">
        <f t="shared" si="5"/>
        <v>4.435096178486278E-2</v>
      </c>
    </row>
    <row r="21" spans="1:31">
      <c r="A21" s="26" t="s">
        <v>75</v>
      </c>
      <c r="B21" s="151">
        <f>'RAW11'!D20</f>
        <v>29747.7</v>
      </c>
      <c r="C21" s="151"/>
      <c r="D21" s="41">
        <v>2.0975000000000001E-2</v>
      </c>
      <c r="E21" s="27">
        <v>5.6</v>
      </c>
      <c r="F21" s="42">
        <f t="shared" si="0"/>
        <v>-4.4845420000000003</v>
      </c>
      <c r="G21" s="29">
        <f>'RAW11'!E20</f>
        <v>2.7</v>
      </c>
      <c r="H21" s="29">
        <f>'RAW11'!F20</f>
        <v>20.82</v>
      </c>
      <c r="I21" s="42">
        <f t="shared" si="1"/>
        <v>0.10895813047711789</v>
      </c>
      <c r="J21" s="30">
        <v>1.4116307814992031</v>
      </c>
      <c r="K21" s="29">
        <v>14</v>
      </c>
      <c r="L21" s="42">
        <f t="shared" si="2"/>
        <v>0.10788889161520099</v>
      </c>
      <c r="M21" s="31">
        <v>4.4693664362512999</v>
      </c>
      <c r="N21" s="13">
        <v>11.96</v>
      </c>
      <c r="O21" s="42">
        <f t="shared" si="3"/>
        <v>7.2214330593466158E-2</v>
      </c>
      <c r="P21" s="13">
        <v>-105218.5</v>
      </c>
      <c r="Q21" s="35">
        <f t="shared" si="4"/>
        <v>0.16344462805896473</v>
      </c>
      <c r="R21" s="36">
        <v>-1.5</v>
      </c>
      <c r="S21" s="35">
        <f t="shared" si="4"/>
        <v>-0.25</v>
      </c>
      <c r="T21" s="13">
        <v>2848.53</v>
      </c>
      <c r="U21" s="35">
        <f t="shared" si="4"/>
        <v>-2.1429724725257619E-2</v>
      </c>
      <c r="V21" s="13">
        <v>432.54</v>
      </c>
      <c r="W21" s="35">
        <f t="shared" si="4"/>
        <v>-6.1999869884848034E-2</v>
      </c>
      <c r="X21" s="34">
        <v>95.7</v>
      </c>
      <c r="Y21" s="35">
        <f t="shared" si="5"/>
        <v>-0.160010532783288</v>
      </c>
      <c r="Z21" s="36">
        <v>226.94989999999999</v>
      </c>
      <c r="AA21" s="35">
        <f t="shared" si="5"/>
        <v>8.3977643285187021E-3</v>
      </c>
      <c r="AB21" s="13">
        <v>8494537</v>
      </c>
      <c r="AC21" s="35">
        <f t="shared" si="5"/>
        <v>4.3422582982759958E-3</v>
      </c>
      <c r="AD21" s="13">
        <v>2526026</v>
      </c>
      <c r="AE21" s="35">
        <f t="shared" si="5"/>
        <v>-8.2834568385925303E-3</v>
      </c>
    </row>
    <row r="22" spans="1:31">
      <c r="A22" s="26" t="s">
        <v>76</v>
      </c>
      <c r="B22" s="151">
        <f>'RAW11'!D21</f>
        <v>27872.2</v>
      </c>
      <c r="C22" s="151"/>
      <c r="D22" s="41">
        <v>9.5104999999999995E-2</v>
      </c>
      <c r="E22" s="27">
        <v>5.79</v>
      </c>
      <c r="F22" s="42">
        <f t="shared" si="0"/>
        <v>-5.5790249999999997</v>
      </c>
      <c r="G22" s="29">
        <f>'RAW11'!E21</f>
        <v>3</v>
      </c>
      <c r="H22" s="29">
        <f>'RAW11'!F21</f>
        <v>22.42</v>
      </c>
      <c r="I22" s="42">
        <f t="shared" si="1"/>
        <v>0.17643622200584219</v>
      </c>
      <c r="J22" s="30">
        <v>1.5620535165317802</v>
      </c>
      <c r="K22" s="29">
        <v>14</v>
      </c>
      <c r="L22" s="42">
        <f t="shared" si="2"/>
        <v>0.12413141492245239</v>
      </c>
      <c r="M22" s="31">
        <v>4.2831402625539603</v>
      </c>
      <c r="N22" s="13">
        <v>11.930999999999999</v>
      </c>
      <c r="O22" s="42">
        <f t="shared" si="3"/>
        <v>7.1701722899981224E-2</v>
      </c>
      <c r="P22" s="13">
        <v>-62670.23</v>
      </c>
      <c r="Q22" s="35">
        <f t="shared" si="4"/>
        <v>-0.40438012326729611</v>
      </c>
      <c r="R22" s="36">
        <v>-1</v>
      </c>
      <c r="S22" s="35">
        <f t="shared" si="4"/>
        <v>-0.33333333333333331</v>
      </c>
      <c r="T22" s="13">
        <v>2179.66</v>
      </c>
      <c r="U22" s="35">
        <f t="shared" si="4"/>
        <v>-0.23481234180436938</v>
      </c>
      <c r="V22" s="13">
        <v>427.6</v>
      </c>
      <c r="W22" s="35">
        <f t="shared" si="4"/>
        <v>-1.1420909048874087E-2</v>
      </c>
      <c r="X22" s="34">
        <v>93.19</v>
      </c>
      <c r="Y22" s="35">
        <f t="shared" si="5"/>
        <v>-2.6227795193312486E-2</v>
      </c>
      <c r="Z22" s="36">
        <v>219.00989999999999</v>
      </c>
      <c r="AA22" s="35">
        <f t="shared" si="5"/>
        <v>-3.4985695080720448E-2</v>
      </c>
      <c r="AB22" s="13">
        <v>8592361</v>
      </c>
      <c r="AC22" s="35">
        <f t="shared" si="5"/>
        <v>1.1516107352290066E-2</v>
      </c>
      <c r="AD22" s="13">
        <v>2655290</v>
      </c>
      <c r="AE22" s="35">
        <f t="shared" si="5"/>
        <v>5.1172869954624375E-2</v>
      </c>
    </row>
    <row r="23" spans="1:31">
      <c r="A23" s="26" t="s">
        <v>77</v>
      </c>
      <c r="B23" s="151">
        <f>'RAW11'!D22</f>
        <v>27216.2</v>
      </c>
      <c r="C23" s="151"/>
      <c r="D23" s="41">
        <v>-0.38300699999999999</v>
      </c>
      <c r="E23" s="27">
        <v>5.89</v>
      </c>
      <c r="F23" s="42">
        <f t="shared" si="0"/>
        <v>-5.6948949999999998</v>
      </c>
      <c r="G23" s="29">
        <f>'RAW11'!E22</f>
        <v>2.8</v>
      </c>
      <c r="H23" s="29">
        <f>'RAW11'!F22</f>
        <v>18.13</v>
      </c>
      <c r="I23" s="42">
        <f t="shared" si="1"/>
        <v>0.18854368932038823</v>
      </c>
      <c r="J23" s="30">
        <v>1.4955447330447331</v>
      </c>
      <c r="K23" s="29">
        <v>15</v>
      </c>
      <c r="L23" s="42">
        <f t="shared" si="2"/>
        <v>0.12246647298681923</v>
      </c>
      <c r="M23" s="31">
        <v>4.1886705675084741</v>
      </c>
      <c r="N23" s="13">
        <v>11.994999999999999</v>
      </c>
      <c r="O23" s="42">
        <f t="shared" si="3"/>
        <v>7.3337451463304726E-2</v>
      </c>
      <c r="P23" s="13">
        <v>-57118.86</v>
      </c>
      <c r="Q23" s="35">
        <f t="shared" si="4"/>
        <v>-8.8580654642563178E-2</v>
      </c>
      <c r="R23" s="36">
        <v>0.23300000000000001</v>
      </c>
      <c r="S23" s="35">
        <f t="shared" si="4"/>
        <v>-1.2330000000000001</v>
      </c>
      <c r="T23" s="13">
        <v>2316.5500000000002</v>
      </c>
      <c r="U23" s="35">
        <f t="shared" si="4"/>
        <v>6.2803373003129076E-2</v>
      </c>
      <c r="V23" s="13">
        <v>351.55</v>
      </c>
      <c r="W23" s="35">
        <f t="shared" si="4"/>
        <v>-0.17785313376987841</v>
      </c>
      <c r="X23" s="34">
        <v>98.48</v>
      </c>
      <c r="Y23" s="35">
        <f t="shared" si="5"/>
        <v>5.6765747397789529E-2</v>
      </c>
      <c r="Z23" s="36">
        <v>182.78989999999999</v>
      </c>
      <c r="AA23" s="35">
        <f t="shared" si="5"/>
        <v>-0.16538065174222719</v>
      </c>
      <c r="AB23" s="13">
        <v>8606628</v>
      </c>
      <c r="AC23" s="35">
        <f t="shared" si="5"/>
        <v>1.660428373528533E-3</v>
      </c>
      <c r="AD23" s="13">
        <v>2665046</v>
      </c>
      <c r="AE23" s="35">
        <f t="shared" si="5"/>
        <v>3.6741749488756405E-3</v>
      </c>
    </row>
    <row r="24" spans="1:31">
      <c r="A24" s="26" t="s">
        <v>78</v>
      </c>
      <c r="B24" s="151">
        <f>'RAW11'!D23</f>
        <v>27780.1</v>
      </c>
      <c r="C24" s="151"/>
      <c r="D24" s="41">
        <v>-0.23621200000000001</v>
      </c>
      <c r="E24" s="27">
        <v>4.75</v>
      </c>
      <c r="F24" s="42">
        <f t="shared" si="0"/>
        <v>-6.2730069999999998</v>
      </c>
      <c r="G24" s="29">
        <f>'RAW11'!E23</f>
        <v>2.7</v>
      </c>
      <c r="H24" s="29">
        <f>'RAW11'!F23</f>
        <v>14</v>
      </c>
      <c r="I24" s="42">
        <f t="shared" si="1"/>
        <v>0.14912451361867696</v>
      </c>
      <c r="J24" s="30">
        <v>1.0429891774891753</v>
      </c>
      <c r="K24" s="29">
        <v>14</v>
      </c>
      <c r="L24" s="42">
        <f t="shared" si="2"/>
        <v>0.13305466069939209</v>
      </c>
      <c r="M24" s="31">
        <v>3.6447201275557464</v>
      </c>
      <c r="N24" s="13">
        <v>11.362</v>
      </c>
      <c r="O24" s="42">
        <f t="shared" si="3"/>
        <v>7.4924935599725018E-2</v>
      </c>
      <c r="P24" s="13">
        <v>-84569.05</v>
      </c>
      <c r="Q24" s="35">
        <f t="shared" si="4"/>
        <v>0.48058014463173815</v>
      </c>
      <c r="R24" s="36">
        <v>1</v>
      </c>
      <c r="S24" s="35">
        <f t="shared" si="4"/>
        <v>3.2918454935622314</v>
      </c>
      <c r="T24" s="13">
        <v>2477.2800000000002</v>
      </c>
      <c r="U24" s="35">
        <f t="shared" si="4"/>
        <v>6.93833502406596E-2</v>
      </c>
      <c r="V24" s="13">
        <v>441.03</v>
      </c>
      <c r="W24" s="35">
        <f t="shared" si="4"/>
        <v>0.25452993884226982</v>
      </c>
      <c r="X24" s="34">
        <v>104.87</v>
      </c>
      <c r="Y24" s="35">
        <f t="shared" si="5"/>
        <v>6.4886271324126735E-2</v>
      </c>
      <c r="Z24" s="36">
        <v>183.2199</v>
      </c>
      <c r="AA24" s="35">
        <f t="shared" si="5"/>
        <v>2.3524275684816656E-3</v>
      </c>
      <c r="AB24" s="13">
        <v>8722317</v>
      </c>
      <c r="AC24" s="35">
        <f t="shared" si="5"/>
        <v>1.344184970002189E-2</v>
      </c>
      <c r="AD24" s="13">
        <v>3184846</v>
      </c>
      <c r="AE24" s="35">
        <f t="shared" si="5"/>
        <v>0.19504353771004329</v>
      </c>
    </row>
    <row r="25" spans="1:31">
      <c r="A25" s="26" t="s">
        <v>79</v>
      </c>
      <c r="B25" s="151">
        <f>'RAW11'!D24</f>
        <v>26429.9</v>
      </c>
      <c r="C25" s="151"/>
      <c r="D25" s="41">
        <v>-0.32175999999999999</v>
      </c>
      <c r="E25" s="27">
        <v>4.8</v>
      </c>
      <c r="F25" s="42">
        <f t="shared" si="0"/>
        <v>-4.9862120000000001</v>
      </c>
      <c r="G25" s="29">
        <f>'RAW11'!E24</f>
        <v>2.4</v>
      </c>
      <c r="H25" s="29">
        <f>'RAW11'!F24</f>
        <v>6.9</v>
      </c>
      <c r="I25" s="42">
        <f t="shared" si="1"/>
        <v>0.11002921129503429</v>
      </c>
      <c r="J25" s="30">
        <v>0.69602734107997277</v>
      </c>
      <c r="K25" s="29">
        <v>11</v>
      </c>
      <c r="L25" s="42">
        <f t="shared" si="2"/>
        <v>0.12823265550617213</v>
      </c>
      <c r="M25" s="31">
        <v>3.4378580472427798</v>
      </c>
      <c r="N25" s="13">
        <v>9.9090000000000007</v>
      </c>
      <c r="O25" s="42">
        <f t="shared" si="3"/>
        <v>7.44589773887816E-2</v>
      </c>
      <c r="P25" s="13">
        <v>-51298.42</v>
      </c>
      <c r="Q25" s="35">
        <f t="shared" si="4"/>
        <v>-0.39341378435727969</v>
      </c>
      <c r="R25" s="36">
        <v>4</v>
      </c>
      <c r="S25" s="35">
        <f t="shared" si="4"/>
        <v>3</v>
      </c>
      <c r="T25" s="13">
        <v>2264.7199999999998</v>
      </c>
      <c r="U25" s="35">
        <f t="shared" si="4"/>
        <v>-8.5803784796228272E-2</v>
      </c>
      <c r="V25" s="13">
        <v>422.37</v>
      </c>
      <c r="W25" s="35">
        <f t="shared" si="4"/>
        <v>-4.2310046935582546E-2</v>
      </c>
      <c r="X25" s="34">
        <v>88.06</v>
      </c>
      <c r="Y25" s="35">
        <f t="shared" si="5"/>
        <v>-0.16029369695813867</v>
      </c>
      <c r="Z25" s="36">
        <v>186.1799</v>
      </c>
      <c r="AA25" s="35">
        <f t="shared" si="5"/>
        <v>1.6155450363197491E-2</v>
      </c>
      <c r="AB25" s="13">
        <v>8777168</v>
      </c>
      <c r="AC25" s="35">
        <f t="shared" si="5"/>
        <v>6.2885813482816549E-3</v>
      </c>
      <c r="AD25" s="13">
        <v>3306645</v>
      </c>
      <c r="AE25" s="35">
        <f t="shared" si="5"/>
        <v>3.8243293396289804E-2</v>
      </c>
    </row>
    <row r="26" spans="1:31">
      <c r="A26" s="26" t="s">
        <v>80</v>
      </c>
      <c r="B26" s="151">
        <f>'RAW11'!D25</f>
        <v>26832.7</v>
      </c>
      <c r="C26" s="151"/>
      <c r="D26" s="41">
        <v>-9.8648E-2</v>
      </c>
      <c r="E26" s="27">
        <v>5.05</v>
      </c>
      <c r="F26" s="42">
        <f t="shared" si="0"/>
        <v>-5.1217600000000001</v>
      </c>
      <c r="G26" s="29">
        <f>'RAW11'!E25</f>
        <v>2.6</v>
      </c>
      <c r="H26" s="29">
        <f>'RAW11'!F25</f>
        <v>6.48</v>
      </c>
      <c r="I26" s="42">
        <f t="shared" si="1"/>
        <v>4.39453125E-2</v>
      </c>
      <c r="J26" s="30">
        <v>0.35857891963109362</v>
      </c>
      <c r="K26" s="29">
        <v>10</v>
      </c>
      <c r="L26" s="42">
        <f t="shared" si="2"/>
        <v>0.10232749921720541</v>
      </c>
      <c r="M26" s="31">
        <v>2.8917615008028368</v>
      </c>
      <c r="N26" s="13">
        <v>9.875</v>
      </c>
      <c r="O26" s="42">
        <f t="shared" si="3"/>
        <v>6.2560672416492658E-2</v>
      </c>
      <c r="P26" s="13">
        <v>-42619.69</v>
      </c>
      <c r="Q26" s="35">
        <f t="shared" si="4"/>
        <v>-0.1691812340419061</v>
      </c>
      <c r="R26" s="36">
        <v>5</v>
      </c>
      <c r="S26" s="35">
        <f t="shared" si="4"/>
        <v>0.25</v>
      </c>
      <c r="T26" s="13">
        <v>2454.2600000000002</v>
      </c>
      <c r="U26" s="35">
        <f t="shared" si="4"/>
        <v>8.369246529372304E-2</v>
      </c>
      <c r="V26" s="13">
        <v>392.57</v>
      </c>
      <c r="W26" s="35">
        <f t="shared" si="4"/>
        <v>-7.0554253379738169E-2</v>
      </c>
      <c r="X26" s="34">
        <v>86.24</v>
      </c>
      <c r="Y26" s="35">
        <f t="shared" si="5"/>
        <v>-2.0667726550079573E-2</v>
      </c>
      <c r="Z26" s="36">
        <v>166.35990000000001</v>
      </c>
      <c r="AA26" s="35">
        <f t="shared" si="5"/>
        <v>-0.10645617491469268</v>
      </c>
      <c r="AB26" s="13">
        <v>8877307</v>
      </c>
      <c r="AC26" s="35">
        <f t="shared" si="5"/>
        <v>1.1409033073082343E-2</v>
      </c>
      <c r="AD26" s="13">
        <v>3408877</v>
      </c>
      <c r="AE26" s="35">
        <f t="shared" si="5"/>
        <v>3.0917138065924828E-2</v>
      </c>
    </row>
    <row r="27" spans="1:31">
      <c r="A27" s="26" t="s">
        <v>81</v>
      </c>
      <c r="B27" s="151">
        <f>'RAW11'!D26</f>
        <v>27472</v>
      </c>
      <c r="C27" s="151"/>
      <c r="D27" s="41">
        <v>-0.40289599999999998</v>
      </c>
      <c r="E27" s="27">
        <v>5.44</v>
      </c>
      <c r="F27" s="42">
        <f t="shared" si="0"/>
        <v>-5.1486479999999997</v>
      </c>
      <c r="G27" s="29">
        <f>'RAW11'!E26</f>
        <v>2.2000000000000002</v>
      </c>
      <c r="H27" s="29">
        <f>'RAW11'!F26</f>
        <v>6.81</v>
      </c>
      <c r="I27" s="42">
        <f t="shared" si="1"/>
        <v>3.7816764132553526E-2</v>
      </c>
      <c r="J27" s="30">
        <v>0.19512890922959567</v>
      </c>
      <c r="K27" s="29">
        <v>9</v>
      </c>
      <c r="L27" s="42">
        <f t="shared" si="2"/>
        <v>9.6069725021614039E-2</v>
      </c>
      <c r="M27" s="31">
        <v>2.2170441354134001</v>
      </c>
      <c r="N27" s="13">
        <v>9.8350000000000009</v>
      </c>
      <c r="O27" s="42">
        <f t="shared" si="3"/>
        <v>6.7869753587051385E-2</v>
      </c>
      <c r="P27" s="13">
        <v>-29535.86</v>
      </c>
      <c r="Q27" s="35">
        <f t="shared" si="4"/>
        <v>-0.30699026670536556</v>
      </c>
      <c r="R27" s="36">
        <v>9.06</v>
      </c>
      <c r="S27" s="35">
        <f t="shared" si="4"/>
        <v>0.81200000000000006</v>
      </c>
      <c r="T27" s="13">
        <v>2635.93</v>
      </c>
      <c r="U27" s="35">
        <f t="shared" si="4"/>
        <v>7.4022312224458528E-2</v>
      </c>
      <c r="V27" s="13">
        <v>413.73</v>
      </c>
      <c r="W27" s="35">
        <f t="shared" si="4"/>
        <v>5.3901215069923902E-2</v>
      </c>
      <c r="X27" s="34">
        <v>97.49</v>
      </c>
      <c r="Y27" s="35">
        <f t="shared" si="5"/>
        <v>0.13044990723562153</v>
      </c>
      <c r="Z27" s="36">
        <v>162.62989999999999</v>
      </c>
      <c r="AA27" s="35">
        <f t="shared" si="5"/>
        <v>-2.2421268586961269E-2</v>
      </c>
      <c r="AB27" s="13">
        <v>8999566</v>
      </c>
      <c r="AC27" s="35">
        <f t="shared" si="5"/>
        <v>1.3772082006401266E-2</v>
      </c>
      <c r="AD27" s="13">
        <v>3702867</v>
      </c>
      <c r="AE27" s="35">
        <f t="shared" si="5"/>
        <v>8.6242478094692182E-2</v>
      </c>
    </row>
    <row r="28" spans="1:31">
      <c r="A28" s="26" t="s">
        <v>82</v>
      </c>
      <c r="B28" s="151">
        <f>'RAW11'!D27</f>
        <v>26821.7</v>
      </c>
      <c r="C28" s="151"/>
      <c r="D28" s="41">
        <v>-0.35944300000000001</v>
      </c>
      <c r="E28" s="27">
        <v>4.76</v>
      </c>
      <c r="F28" s="42">
        <f t="shared" si="0"/>
        <v>-5.8428960000000005</v>
      </c>
      <c r="G28" s="29">
        <f>'RAW11'!E27</f>
        <v>1.7</v>
      </c>
      <c r="H28" s="29">
        <f>'RAW11'!F27</f>
        <v>6.64</v>
      </c>
      <c r="I28" s="42">
        <f t="shared" si="1"/>
        <v>4.5107632093933425E-2</v>
      </c>
      <c r="J28" s="30">
        <v>0.21143636363636364</v>
      </c>
      <c r="K28" s="29">
        <v>8</v>
      </c>
      <c r="L28" s="42">
        <f t="shared" si="2"/>
        <v>8.7877237013658238E-2</v>
      </c>
      <c r="M28" s="31">
        <v>2.759592996341703</v>
      </c>
      <c r="N28" s="13">
        <v>9.3260000000000005</v>
      </c>
      <c r="O28" s="42">
        <f t="shared" si="3"/>
        <v>7.4527256476861314E-2</v>
      </c>
      <c r="P28" s="13">
        <v>-27859.08</v>
      </c>
      <c r="Q28" s="35">
        <f t="shared" si="4"/>
        <v>-5.6770989569966776E-2</v>
      </c>
      <c r="R28" s="36">
        <v>2.3199999999999998</v>
      </c>
      <c r="S28" s="35">
        <f t="shared" si="4"/>
        <v>-0.74392935982339958</v>
      </c>
      <c r="T28" s="13">
        <v>2624.02</v>
      </c>
      <c r="U28" s="35">
        <f t="shared" si="4"/>
        <v>-4.5183293941796088E-3</v>
      </c>
      <c r="V28" s="13">
        <v>491.04</v>
      </c>
      <c r="W28" s="35">
        <f t="shared" si="4"/>
        <v>0.18686099630193603</v>
      </c>
      <c r="X28" s="34">
        <v>93.46</v>
      </c>
      <c r="Y28" s="35">
        <f t="shared" si="5"/>
        <v>-4.1337573084418926E-2</v>
      </c>
      <c r="Z28" s="36">
        <v>183.40989999999999</v>
      </c>
      <c r="AA28" s="35">
        <f t="shared" si="5"/>
        <v>0.12777478188205246</v>
      </c>
      <c r="AB28" s="13">
        <v>9080667</v>
      </c>
      <c r="AC28" s="35">
        <f t="shared" si="5"/>
        <v>9.0116567843382678E-3</v>
      </c>
      <c r="AD28" s="13">
        <v>3842421</v>
      </c>
      <c r="AE28" s="35">
        <f t="shared" si="5"/>
        <v>3.7688094117342051E-2</v>
      </c>
    </row>
    <row r="29" spans="1:31">
      <c r="A29" s="26" t="s">
        <v>83</v>
      </c>
      <c r="B29" s="151">
        <f>'RAW11'!D28</f>
        <v>27537.9</v>
      </c>
      <c r="C29" s="151"/>
      <c r="D29" s="41">
        <v>0.61969799999999997</v>
      </c>
      <c r="E29" s="27">
        <v>5</v>
      </c>
      <c r="F29" s="42">
        <f t="shared" si="0"/>
        <v>-5.1194429999999995</v>
      </c>
      <c r="G29" s="29">
        <f>'RAW11'!E28</f>
        <v>1.6</v>
      </c>
      <c r="H29" s="29">
        <f>'RAW11'!F28</f>
        <v>6.69</v>
      </c>
      <c r="I29" s="42">
        <f t="shared" si="1"/>
        <v>4.8574237954769117E-2</v>
      </c>
      <c r="J29" s="30">
        <v>0.20679401154401167</v>
      </c>
      <c r="K29" s="29">
        <v>7</v>
      </c>
      <c r="L29" s="42">
        <f t="shared" si="2"/>
        <v>7.7721305262019813E-2</v>
      </c>
      <c r="M29" s="31">
        <v>2.8705771929675898</v>
      </c>
      <c r="N29" s="13">
        <v>8.8989999999999991</v>
      </c>
      <c r="O29" s="42">
        <f t="shared" si="3"/>
        <v>6.3900671579071533E-2</v>
      </c>
      <c r="P29" s="13">
        <v>5743.08</v>
      </c>
      <c r="Q29" s="35">
        <f t="shared" si="4"/>
        <v>-1.2061475109730833</v>
      </c>
      <c r="R29" s="36">
        <v>0.79900000000000004</v>
      </c>
      <c r="S29" s="35">
        <f t="shared" si="4"/>
        <v>-0.65560344827586203</v>
      </c>
      <c r="T29" s="13">
        <v>2602.59</v>
      </c>
      <c r="U29" s="35">
        <f t="shared" si="4"/>
        <v>-8.1668584843102715E-3</v>
      </c>
      <c r="V29" s="13">
        <v>481.13</v>
      </c>
      <c r="W29" s="35">
        <f t="shared" si="4"/>
        <v>-2.0181655262300473E-2</v>
      </c>
      <c r="X29" s="34">
        <v>105.03</v>
      </c>
      <c r="Y29" s="35">
        <f t="shared" si="5"/>
        <v>0.12379627648191749</v>
      </c>
      <c r="Z29" s="36">
        <v>166.76990000000001</v>
      </c>
      <c r="AA29" s="35">
        <f t="shared" si="5"/>
        <v>-9.0725745992991588E-2</v>
      </c>
      <c r="AB29" s="13">
        <v>9126912</v>
      </c>
      <c r="AC29" s="35">
        <f t="shared" si="5"/>
        <v>5.0926875746021743E-3</v>
      </c>
      <c r="AD29" s="13">
        <v>3973449</v>
      </c>
      <c r="AE29" s="35">
        <f t="shared" si="5"/>
        <v>3.4100375778708267E-2</v>
      </c>
    </row>
    <row r="30" spans="1:31">
      <c r="A30" s="26" t="s">
        <v>84</v>
      </c>
      <c r="B30" s="151">
        <f>'RAW11'!D29</f>
        <v>28554</v>
      </c>
      <c r="C30" s="151"/>
      <c r="D30" s="41">
        <v>0.31238300000000002</v>
      </c>
      <c r="E30" s="27">
        <v>5.54</v>
      </c>
      <c r="F30" s="42">
        <f t="shared" si="0"/>
        <v>-4.3803020000000004</v>
      </c>
      <c r="G30" s="29">
        <f>'RAW11'!E29</f>
        <v>1.1000000000000001</v>
      </c>
      <c r="H30" s="29">
        <f>'RAW11'!F29</f>
        <v>6.3</v>
      </c>
      <c r="I30" s="42">
        <f t="shared" si="1"/>
        <v>5.0098425196850371E-2</v>
      </c>
      <c r="J30" s="30">
        <v>0.22351217140347568</v>
      </c>
      <c r="K30" s="29">
        <v>7</v>
      </c>
      <c r="L30" s="42">
        <f t="shared" si="2"/>
        <v>6.7791870356349149E-2</v>
      </c>
      <c r="M30" s="31">
        <v>3.2016137259042834</v>
      </c>
      <c r="N30" s="13">
        <v>8.93</v>
      </c>
      <c r="O30" s="42">
        <f t="shared" si="3"/>
        <v>5.8602012077020982E-2</v>
      </c>
      <c r="P30" s="13">
        <v>-9130.8760000000002</v>
      </c>
      <c r="Q30" s="35">
        <f t="shared" si="4"/>
        <v>-2.5898918350432174</v>
      </c>
      <c r="R30" s="36">
        <v>3.08</v>
      </c>
      <c r="S30" s="35">
        <f t="shared" si="4"/>
        <v>2.8548185231539422</v>
      </c>
      <c r="T30" s="13">
        <v>2893.15</v>
      </c>
      <c r="U30" s="35">
        <f t="shared" si="4"/>
        <v>0.11164263291567243</v>
      </c>
      <c r="V30" s="13">
        <v>492.63</v>
      </c>
      <c r="W30" s="35">
        <f t="shared" si="4"/>
        <v>2.3902063891256001E-2</v>
      </c>
      <c r="X30" s="34">
        <v>96.38</v>
      </c>
      <c r="Y30" s="35">
        <f t="shared" si="5"/>
        <v>-8.2357421689041282E-2</v>
      </c>
      <c r="Z30" s="36">
        <v>155.91989999999998</v>
      </c>
      <c r="AA30" s="35">
        <f t="shared" si="5"/>
        <v>-6.5059702020568599E-2</v>
      </c>
      <c r="AB30" s="13">
        <v>9200285</v>
      </c>
      <c r="AC30" s="35">
        <f t="shared" si="5"/>
        <v>8.0391922262425669E-3</v>
      </c>
      <c r="AD30" s="13">
        <v>4085496</v>
      </c>
      <c r="AE30" s="35">
        <f t="shared" si="5"/>
        <v>2.8198927430552148E-2</v>
      </c>
    </row>
    <row r="31" spans="1:31">
      <c r="A31" s="26" t="s">
        <v>85</v>
      </c>
      <c r="B31" s="151">
        <f>'RAW11'!D30</f>
        <v>28967.599999999999</v>
      </c>
      <c r="C31" s="151"/>
      <c r="D31" s="41">
        <v>0.31946400000000003</v>
      </c>
      <c r="E31" s="27">
        <v>6.04</v>
      </c>
      <c r="F31" s="42">
        <f t="shared" si="0"/>
        <v>-5.2276170000000004</v>
      </c>
      <c r="G31" s="29">
        <f>'RAW11'!E30</f>
        <v>0.8</v>
      </c>
      <c r="H31" s="29">
        <f>'RAW11'!F30</f>
        <v>6.04</v>
      </c>
      <c r="I31" s="42">
        <f t="shared" si="1"/>
        <v>5.143422354104854E-2</v>
      </c>
      <c r="J31" s="30">
        <v>0.2409023464458247</v>
      </c>
      <c r="K31" s="29">
        <v>7</v>
      </c>
      <c r="L31" s="42">
        <f t="shared" si="2"/>
        <v>6.7613753317757208E-2</v>
      </c>
      <c r="M31" s="31">
        <v>3.21565973990303</v>
      </c>
      <c r="N31" s="13">
        <v>8.9469999999999992</v>
      </c>
      <c r="O31" s="42">
        <f t="shared" si="3"/>
        <v>5.5506750982691644E-2</v>
      </c>
      <c r="P31" s="13">
        <v>6447.4350000000004</v>
      </c>
      <c r="Q31" s="35">
        <f t="shared" si="4"/>
        <v>-1.7061135207618634</v>
      </c>
      <c r="R31" s="36">
        <v>9.4700000000000006</v>
      </c>
      <c r="S31" s="35">
        <f t="shared" si="4"/>
        <v>2.0746753246753249</v>
      </c>
      <c r="T31" s="13">
        <v>3109</v>
      </c>
      <c r="U31" s="35">
        <f t="shared" si="4"/>
        <v>7.4607261980885853E-2</v>
      </c>
      <c r="V31" s="13">
        <v>504.63</v>
      </c>
      <c r="W31" s="35">
        <f t="shared" si="4"/>
        <v>2.4359052432860361E-2</v>
      </c>
      <c r="X31" s="34">
        <v>97.49</v>
      </c>
      <c r="Y31" s="35">
        <f t="shared" si="5"/>
        <v>1.1516912222452786E-2</v>
      </c>
      <c r="Z31" s="36">
        <v>161.1199</v>
      </c>
      <c r="AA31" s="35">
        <f t="shared" si="5"/>
        <v>3.3350457510555209E-2</v>
      </c>
      <c r="AB31" s="13">
        <v>9211919</v>
      </c>
      <c r="AC31" s="35">
        <f t="shared" si="5"/>
        <v>1.2645260445736193E-3</v>
      </c>
      <c r="AD31" s="13">
        <v>4400692</v>
      </c>
      <c r="AE31" s="35">
        <f t="shared" si="5"/>
        <v>7.7149995985799524E-2</v>
      </c>
    </row>
    <row r="32" spans="1:31">
      <c r="A32" s="26" t="s">
        <v>86</v>
      </c>
      <c r="B32" s="151">
        <f>'RAW11'!D31</f>
        <v>29020.3</v>
      </c>
      <c r="C32" s="151"/>
      <c r="D32" s="41">
        <v>0.39546500000000001</v>
      </c>
      <c r="E32" s="27">
        <v>5.0599999999999996</v>
      </c>
      <c r="F32" s="42">
        <f t="shared" si="0"/>
        <v>-5.7205360000000001</v>
      </c>
      <c r="G32" s="29">
        <f>'RAW11'!E31</f>
        <v>0.5</v>
      </c>
      <c r="H32" s="29">
        <f>'RAW11'!F31</f>
        <v>4.3899999999999997</v>
      </c>
      <c r="I32" s="42">
        <f t="shared" si="1"/>
        <v>5.1984126984127021E-2</v>
      </c>
      <c r="J32" s="30">
        <v>0.29515959595959601</v>
      </c>
      <c r="K32" s="29">
        <v>6.5</v>
      </c>
      <c r="L32" s="42">
        <f t="shared" si="2"/>
        <v>6.7428539601467774E-2</v>
      </c>
      <c r="M32" s="31">
        <v>3.0625611231510037</v>
      </c>
      <c r="N32" s="13">
        <v>8.4949999999999992</v>
      </c>
      <c r="O32" s="42">
        <f t="shared" si="3"/>
        <v>5.5527816946959296E-2</v>
      </c>
      <c r="P32" s="13">
        <v>-28130.1</v>
      </c>
      <c r="Q32" s="35">
        <f t="shared" si="4"/>
        <v>-5.3629908638086299</v>
      </c>
      <c r="R32" s="36">
        <v>2.56</v>
      </c>
      <c r="S32" s="35">
        <f t="shared" si="4"/>
        <v>-0.72967265047518481</v>
      </c>
      <c r="T32" s="13">
        <v>3161.6</v>
      </c>
      <c r="U32" s="35">
        <f t="shared" si="4"/>
        <v>1.6918623351559959E-2</v>
      </c>
      <c r="V32" s="13">
        <v>591.57000000000005</v>
      </c>
      <c r="W32" s="35">
        <f t="shared" si="4"/>
        <v>0.17228464419475667</v>
      </c>
      <c r="X32" s="34">
        <v>99.74</v>
      </c>
      <c r="Y32" s="35">
        <f t="shared" si="5"/>
        <v>2.3079290183608575E-2</v>
      </c>
      <c r="Z32" s="36">
        <v>159.4299</v>
      </c>
      <c r="AA32" s="35">
        <f t="shared" si="5"/>
        <v>-1.0489082974852874E-2</v>
      </c>
      <c r="AB32" s="13">
        <v>9285832</v>
      </c>
      <c r="AC32" s="35">
        <f t="shared" si="5"/>
        <v>8.0236267817812984E-3</v>
      </c>
      <c r="AD32" s="13">
        <v>4524885</v>
      </c>
      <c r="AE32" s="35">
        <f t="shared" si="5"/>
        <v>2.8221243386267431E-2</v>
      </c>
    </row>
    <row r="33" spans="1:31">
      <c r="A33" s="26" t="s">
        <v>87</v>
      </c>
      <c r="B33" s="151">
        <f>'RAW11'!D32</f>
        <v>29161.8</v>
      </c>
      <c r="C33" s="151"/>
      <c r="D33" s="41">
        <v>0.20660500000000001</v>
      </c>
      <c r="E33" s="27">
        <v>5.34</v>
      </c>
      <c r="F33" s="42">
        <f t="shared" si="0"/>
        <v>-4.6645349999999999</v>
      </c>
      <c r="G33" s="29">
        <f>'RAW11'!E32</f>
        <v>0.5</v>
      </c>
      <c r="H33" s="29">
        <f>'RAW11'!F32</f>
        <v>4.9800000000000004</v>
      </c>
      <c r="I33" s="42">
        <f t="shared" si="1"/>
        <v>3.8706467661691724E-2</v>
      </c>
      <c r="J33" s="30">
        <v>0.29858333333333331</v>
      </c>
      <c r="K33" s="29">
        <v>6.5</v>
      </c>
      <c r="L33" s="42">
        <f t="shared" si="2"/>
        <v>6.1865801191569592E-2</v>
      </c>
      <c r="M33" s="31">
        <v>2.4803406843070732</v>
      </c>
      <c r="N33" s="13">
        <v>8.577</v>
      </c>
      <c r="O33" s="42">
        <f t="shared" si="3"/>
        <v>5.2710109448548481E-2</v>
      </c>
      <c r="P33" s="13">
        <v>-5025.4449999999997</v>
      </c>
      <c r="Q33" s="35">
        <f t="shared" si="4"/>
        <v>-0.8213499063280969</v>
      </c>
      <c r="R33" s="36">
        <v>2.4700000000000002</v>
      </c>
      <c r="S33" s="35">
        <f t="shared" si="4"/>
        <v>-3.5156249999999944E-2</v>
      </c>
      <c r="T33" s="13">
        <v>3228.24</v>
      </c>
      <c r="U33" s="35">
        <f t="shared" si="4"/>
        <v>2.1077935222672026E-2</v>
      </c>
      <c r="V33" s="13">
        <v>578.13</v>
      </c>
      <c r="W33" s="35">
        <f t="shared" si="4"/>
        <v>-2.2719204827831116E-2</v>
      </c>
      <c r="X33" s="34">
        <v>98.17</v>
      </c>
      <c r="Y33" s="35">
        <f t="shared" si="5"/>
        <v>-1.5740926408662453E-2</v>
      </c>
      <c r="Z33" s="36">
        <v>152.94989999999999</v>
      </c>
      <c r="AA33" s="35">
        <f t="shared" si="5"/>
        <v>-4.0644822583467834E-2</v>
      </c>
      <c r="AB33" s="13">
        <v>9363232</v>
      </c>
      <c r="AC33" s="35">
        <f t="shared" si="5"/>
        <v>8.335278949694545E-3</v>
      </c>
      <c r="AD33" s="13">
        <v>4708299</v>
      </c>
      <c r="AE33" s="35">
        <f t="shared" si="5"/>
        <v>4.0534510821821988E-2</v>
      </c>
    </row>
    <row r="34" spans="1:31">
      <c r="A34" s="26" t="s">
        <v>88</v>
      </c>
      <c r="B34" s="151">
        <f>'RAW11'!D33</f>
        <v>26746.1</v>
      </c>
      <c r="C34" s="151"/>
      <c r="D34" s="41">
        <v>0.46377400000000002</v>
      </c>
      <c r="E34" s="27">
        <v>6.07</v>
      </c>
      <c r="F34" s="42">
        <f t="shared" si="0"/>
        <v>-5.1333950000000002</v>
      </c>
      <c r="G34" s="29">
        <f>'RAW11'!E33</f>
        <v>0.3</v>
      </c>
      <c r="H34" s="29">
        <f>'RAW11'!F33</f>
        <v>3.62</v>
      </c>
      <c r="I34" s="42">
        <f t="shared" si="1"/>
        <v>4.4577114427860831E-2</v>
      </c>
      <c r="J34" s="30">
        <v>0.16456860530773604</v>
      </c>
      <c r="K34" s="29">
        <v>6.5</v>
      </c>
      <c r="L34" s="42">
        <f t="shared" si="2"/>
        <v>6.1829553923576475E-2</v>
      </c>
      <c r="M34" s="31">
        <v>1.9988967413156566</v>
      </c>
      <c r="N34" s="13">
        <v>6.66</v>
      </c>
      <c r="O34" s="42">
        <f t="shared" si="3"/>
        <v>5.9491013349319388E-2</v>
      </c>
      <c r="P34" s="13">
        <v>-3602.5509999999999</v>
      </c>
      <c r="Q34" s="35">
        <f t="shared" si="4"/>
        <v>-0.28313791117005555</v>
      </c>
      <c r="R34" s="36">
        <v>2.42</v>
      </c>
      <c r="S34" s="35">
        <f t="shared" si="4"/>
        <v>-2.0242914979757193E-2</v>
      </c>
      <c r="T34" s="13">
        <v>3225.93</v>
      </c>
      <c r="U34" s="35">
        <f t="shared" si="4"/>
        <v>-7.1556018139913558E-4</v>
      </c>
      <c r="V34" s="13">
        <v>598.79999999999995</v>
      </c>
      <c r="W34" s="35">
        <f t="shared" si="4"/>
        <v>3.575320429661142E-2</v>
      </c>
      <c r="X34" s="34">
        <v>80.540000000000006</v>
      </c>
      <c r="Y34" s="35">
        <f t="shared" si="5"/>
        <v>-0.17958643170011201</v>
      </c>
      <c r="Z34" s="36">
        <v>149.66989999999998</v>
      </c>
      <c r="AA34" s="35">
        <f t="shared" si="5"/>
        <v>-2.1444930660301193E-2</v>
      </c>
      <c r="AB34" s="13">
        <v>9482686</v>
      </c>
      <c r="AC34" s="35">
        <f t="shared" si="5"/>
        <v>1.2757774238638966E-2</v>
      </c>
      <c r="AD34" s="13">
        <v>4847017</v>
      </c>
      <c r="AE34" s="35">
        <f t="shared" si="5"/>
        <v>2.9462444929686922E-2</v>
      </c>
    </row>
    <row r="35" spans="1:31">
      <c r="A35" s="26" t="s">
        <v>89</v>
      </c>
      <c r="B35" s="151">
        <f>'RAW11'!D34</f>
        <v>25851.3</v>
      </c>
      <c r="C35" s="151"/>
      <c r="D35" s="41">
        <v>0.358821</v>
      </c>
      <c r="E35" s="27">
        <v>6.96</v>
      </c>
      <c r="F35" s="42">
        <f t="shared" si="0"/>
        <v>-5.6062260000000004</v>
      </c>
      <c r="G35" s="29">
        <f>'RAW11'!E34</f>
        <v>-0.2</v>
      </c>
      <c r="H35" s="29">
        <f>'RAW11'!F34</f>
        <v>1.84</v>
      </c>
      <c r="I35" s="42">
        <f t="shared" si="1"/>
        <v>3.310069790628134E-2</v>
      </c>
      <c r="J35" s="30">
        <v>8.1471152518978601E-2</v>
      </c>
      <c r="K35" s="29">
        <v>6.5</v>
      </c>
      <c r="L35" s="42">
        <f t="shared" si="2"/>
        <v>6.3250223935537919E-2</v>
      </c>
      <c r="M35" s="31">
        <v>1.5848429828417734</v>
      </c>
      <c r="N35" s="13">
        <v>7.15</v>
      </c>
      <c r="O35" s="42">
        <f t="shared" si="3"/>
        <v>4.5697585048450007E-2</v>
      </c>
      <c r="P35" s="13">
        <v>23436.67</v>
      </c>
      <c r="Q35" s="35">
        <f t="shared" si="4"/>
        <v>-7.5055761875404396</v>
      </c>
      <c r="R35" s="36">
        <v>1.91</v>
      </c>
      <c r="S35" s="35">
        <f t="shared" si="4"/>
        <v>-0.21074380165289258</v>
      </c>
      <c r="T35" s="13">
        <v>3146.43</v>
      </c>
      <c r="U35" s="35">
        <f t="shared" si="4"/>
        <v>-2.4644056132650121E-2</v>
      </c>
      <c r="V35" s="13">
        <v>545.63</v>
      </c>
      <c r="W35" s="35">
        <f t="shared" si="4"/>
        <v>-8.8794255177020651E-2</v>
      </c>
      <c r="X35" s="34">
        <v>48.24</v>
      </c>
      <c r="Y35" s="35">
        <f t="shared" si="5"/>
        <v>-0.40104296001986595</v>
      </c>
      <c r="Z35" s="36">
        <v>134.98990000000001</v>
      </c>
      <c r="AA35" s="35">
        <f t="shared" si="5"/>
        <v>-9.8082513584895697E-2</v>
      </c>
      <c r="AB35" s="13">
        <v>9675439</v>
      </c>
      <c r="AC35" s="35">
        <f t="shared" si="5"/>
        <v>2.0326835666603323E-2</v>
      </c>
      <c r="AD35" s="13">
        <v>5179216</v>
      </c>
      <c r="AE35" s="35">
        <f t="shared" si="5"/>
        <v>6.8536792835676041E-2</v>
      </c>
    </row>
    <row r="36" spans="1:31">
      <c r="A36" s="26" t="s">
        <v>90</v>
      </c>
      <c r="B36" s="151">
        <f>'RAW11'!D35</f>
        <v>23091</v>
      </c>
      <c r="C36" s="151"/>
      <c r="D36" s="41">
        <v>0.61584099999999997</v>
      </c>
      <c r="E36" s="27">
        <v>6.12</v>
      </c>
      <c r="F36" s="42">
        <f t="shared" si="0"/>
        <v>-6.6011790000000001</v>
      </c>
      <c r="G36" s="29">
        <f>'RAW11'!E35</f>
        <v>-0.1</v>
      </c>
      <c r="H36" s="29">
        <f>'RAW11'!F35</f>
        <v>0.93</v>
      </c>
      <c r="I36" s="42">
        <f t="shared" si="1"/>
        <v>2.0440881763527097E-2</v>
      </c>
      <c r="J36" s="30">
        <v>4.6016161616161629E-2</v>
      </c>
      <c r="K36" s="29">
        <v>6.5</v>
      </c>
      <c r="L36" s="42">
        <f t="shared" si="2"/>
        <v>6.413303854915875E-2</v>
      </c>
      <c r="M36" s="31">
        <v>1.1435102966223725</v>
      </c>
      <c r="N36" s="13">
        <v>6.476</v>
      </c>
      <c r="O36" s="42">
        <f t="shared" si="3"/>
        <v>5.4783340247896994E-2</v>
      </c>
      <c r="P36" s="13">
        <v>13347.01</v>
      </c>
      <c r="Q36" s="35">
        <f t="shared" si="4"/>
        <v>-0.43050740570226054</v>
      </c>
      <c r="R36" s="36">
        <v>-1.34</v>
      </c>
      <c r="S36" s="35">
        <f t="shared" si="4"/>
        <v>-1.7015706806282722</v>
      </c>
      <c r="T36" s="13">
        <v>3697.38</v>
      </c>
      <c r="U36" s="35">
        <f t="shared" si="4"/>
        <v>0.17510321221193553</v>
      </c>
      <c r="V36" s="13">
        <v>551.13</v>
      </c>
      <c r="W36" s="35">
        <f t="shared" si="4"/>
        <v>1.0080090904092518E-2</v>
      </c>
      <c r="X36" s="34">
        <v>59.63</v>
      </c>
      <c r="Y36" s="35">
        <f t="shared" si="5"/>
        <v>0.2361111111111111</v>
      </c>
      <c r="Z36" s="36">
        <v>120.26989999999999</v>
      </c>
      <c r="AA36" s="35">
        <f t="shared" si="5"/>
        <v>-0.10904519523312495</v>
      </c>
      <c r="AB36" s="13">
        <v>9815689</v>
      </c>
      <c r="AC36" s="35">
        <f t="shared" si="5"/>
        <v>1.4495466303906211E-2</v>
      </c>
      <c r="AD36" s="13">
        <v>5300817</v>
      </c>
      <c r="AE36" s="35">
        <f t="shared" si="5"/>
        <v>2.3478650050509576E-2</v>
      </c>
    </row>
    <row r="37" spans="1:31">
      <c r="A37" s="26" t="s">
        <v>91</v>
      </c>
      <c r="B37" s="151">
        <f>'RAW11'!D36</f>
        <v>24263.200000000001</v>
      </c>
      <c r="C37" s="151"/>
      <c r="D37" s="41">
        <v>0.50092400000000004</v>
      </c>
      <c r="E37" s="27">
        <v>6.47</v>
      </c>
      <c r="F37" s="42">
        <f t="shared" si="0"/>
        <v>-5.5041590000000005</v>
      </c>
      <c r="G37" s="29">
        <f>'RAW11'!E36</f>
        <v>0.5</v>
      </c>
      <c r="H37" s="29">
        <f>'RAW11'!F36</f>
        <v>1</v>
      </c>
      <c r="I37" s="42">
        <f t="shared" si="1"/>
        <v>1.0310310310310378E-2</v>
      </c>
      <c r="J37" s="30">
        <v>-6.5258373205741675E-3</v>
      </c>
      <c r="K37" s="29">
        <v>6.5</v>
      </c>
      <c r="L37" s="42">
        <f t="shared" si="2"/>
        <v>6.4510153287442584E-2</v>
      </c>
      <c r="M37" s="31">
        <v>1.2828593952850793</v>
      </c>
      <c r="N37" s="13">
        <v>6.7850000000000001</v>
      </c>
      <c r="O37" s="42">
        <f t="shared" si="3"/>
        <v>5.2722015359552898E-2</v>
      </c>
      <c r="P37" s="13">
        <v>6226.9880000000003</v>
      </c>
      <c r="Q37" s="35">
        <f t="shared" si="4"/>
        <v>-0.53345445908858991</v>
      </c>
      <c r="R37" s="36">
        <v>0.69099999999999995</v>
      </c>
      <c r="S37" s="35">
        <f t="shared" si="4"/>
        <v>-1.5156716417910447</v>
      </c>
      <c r="T37" s="13">
        <v>3424.3</v>
      </c>
      <c r="U37" s="35">
        <f t="shared" si="4"/>
        <v>-7.3857704644910704E-2</v>
      </c>
      <c r="V37" s="13">
        <v>593.04999999999995</v>
      </c>
      <c r="W37" s="35">
        <f t="shared" si="4"/>
        <v>7.6061909168435679E-2</v>
      </c>
      <c r="X37" s="34">
        <v>47.12</v>
      </c>
      <c r="Y37" s="35">
        <f t="shared" si="5"/>
        <v>-0.20979372798926724</v>
      </c>
      <c r="Z37" s="36">
        <v>111.06989999999999</v>
      </c>
      <c r="AA37" s="35">
        <f t="shared" si="5"/>
        <v>-7.6494617522755104E-2</v>
      </c>
      <c r="AB37" s="13">
        <v>9946918</v>
      </c>
      <c r="AC37" s="35">
        <f t="shared" si="5"/>
        <v>1.3369311109999511E-2</v>
      </c>
      <c r="AD37" s="13">
        <v>5492731</v>
      </c>
      <c r="AE37" s="35">
        <f t="shared" si="5"/>
        <v>3.6204607704812299E-2</v>
      </c>
    </row>
    <row r="38" spans="1:31">
      <c r="A38" s="26" t="s">
        <v>92</v>
      </c>
      <c r="B38" s="151">
        <f>'RAW11'!D37</f>
        <v>25118.1</v>
      </c>
      <c r="C38" s="151"/>
      <c r="D38" s="41">
        <v>0.39948</v>
      </c>
      <c r="E38" s="27">
        <v>6.87</v>
      </c>
      <c r="F38" s="42">
        <f t="shared" si="0"/>
        <v>-5.9690759999999994</v>
      </c>
      <c r="G38" s="29">
        <f>'RAW11'!E37</f>
        <v>0.2</v>
      </c>
      <c r="H38" s="29">
        <f>'RAW11'!F37</f>
        <v>0</v>
      </c>
      <c r="I38" s="42">
        <f t="shared" si="1"/>
        <v>4.9751243781095411E-3</v>
      </c>
      <c r="J38" s="30">
        <v>-2.7817083882301297E-2</v>
      </c>
      <c r="K38" s="29">
        <v>6.5</v>
      </c>
      <c r="L38" s="42">
        <f t="shared" si="2"/>
        <v>6.5069504703227921E-2</v>
      </c>
      <c r="M38" s="31">
        <v>1.4672819154232868</v>
      </c>
      <c r="N38" s="13">
        <v>7.0410000000000004</v>
      </c>
      <c r="O38" s="42">
        <f t="shared" si="3"/>
        <v>5.4324499106420898E-2</v>
      </c>
      <c r="P38" s="13">
        <v>20544.64</v>
      </c>
      <c r="Q38" s="35">
        <f t="shared" si="4"/>
        <v>2.2992901222870508</v>
      </c>
      <c r="R38" s="36">
        <v>0.47899999999999998</v>
      </c>
      <c r="S38" s="35">
        <f t="shared" si="4"/>
        <v>-0.30680173661360344</v>
      </c>
      <c r="T38" s="13">
        <v>3100.67</v>
      </c>
      <c r="U38" s="35">
        <f t="shared" si="4"/>
        <v>-9.4509826825920656E-2</v>
      </c>
      <c r="V38" s="13">
        <v>562.64</v>
      </c>
      <c r="W38" s="35">
        <f t="shared" si="4"/>
        <v>-5.1277295337661191E-2</v>
      </c>
      <c r="X38" s="34">
        <v>46.59</v>
      </c>
      <c r="Y38" s="35">
        <f t="shared" si="5"/>
        <v>-1.1247877758913286E-2</v>
      </c>
      <c r="Z38" s="36">
        <v>102.1199</v>
      </c>
      <c r="AA38" s="35">
        <f t="shared" si="5"/>
        <v>-8.0579887080117915E-2</v>
      </c>
      <c r="AB38" s="13">
        <v>10059198</v>
      </c>
      <c r="AC38" s="35">
        <f t="shared" si="5"/>
        <v>1.1287918529136362E-2</v>
      </c>
      <c r="AD38" s="13">
        <v>5695769</v>
      </c>
      <c r="AE38" s="35">
        <f t="shared" si="5"/>
        <v>3.6964854095348929E-2</v>
      </c>
    </row>
    <row r="39" spans="1:31">
      <c r="A39" s="26" t="s">
        <v>93</v>
      </c>
      <c r="B39" s="151">
        <f>'RAW11'!D38</f>
        <v>24413.3</v>
      </c>
      <c r="C39" s="151"/>
      <c r="D39" s="41">
        <v>0.49098799999999998</v>
      </c>
      <c r="E39" s="27">
        <v>7.01</v>
      </c>
      <c r="F39" s="42">
        <f t="shared" si="0"/>
        <v>-6.4705200000000005</v>
      </c>
      <c r="G39" s="29">
        <f>'RAW11'!E38</f>
        <v>0.3</v>
      </c>
      <c r="H39" s="29">
        <f>'RAW11'!F38</f>
        <v>0.6</v>
      </c>
      <c r="I39" s="42">
        <f t="shared" si="1"/>
        <v>-1.9960079840319889E-3</v>
      </c>
      <c r="J39" s="30">
        <v>-8.9176046176046242E-2</v>
      </c>
      <c r="K39" s="29">
        <v>6.5</v>
      </c>
      <c r="L39" s="42">
        <f t="shared" si="2"/>
        <v>6.5296334374927989E-2</v>
      </c>
      <c r="M39" s="31">
        <v>1.1832169399141534</v>
      </c>
      <c r="N39" s="13">
        <v>7.0519999999999996</v>
      </c>
      <c r="O39" s="42">
        <f t="shared" si="3"/>
        <v>5.4931185495070478E-2</v>
      </c>
      <c r="P39" s="13">
        <v>-1918.838</v>
      </c>
      <c r="Q39" s="35">
        <f t="shared" si="4"/>
        <v>-1.0933984727890096</v>
      </c>
      <c r="R39" s="36">
        <v>1.08</v>
      </c>
      <c r="S39" s="35">
        <f t="shared" si="4"/>
        <v>1.2546972860125263</v>
      </c>
      <c r="T39" s="13">
        <v>3045.09</v>
      </c>
      <c r="U39" s="35">
        <f t="shared" si="4"/>
        <v>-1.7925158110988892E-2</v>
      </c>
      <c r="V39" s="13">
        <v>579.03</v>
      </c>
      <c r="W39" s="35">
        <f t="shared" si="4"/>
        <v>2.913052751315226E-2</v>
      </c>
      <c r="X39" s="34">
        <v>33.619999999999997</v>
      </c>
      <c r="Y39" s="35">
        <f t="shared" si="5"/>
        <v>-0.27838591972526305</v>
      </c>
      <c r="Z39" s="36">
        <v>98.06989999999999</v>
      </c>
      <c r="AA39" s="35">
        <f t="shared" si="5"/>
        <v>-3.9659263277774567E-2</v>
      </c>
      <c r="AB39" s="13">
        <v>10217569</v>
      </c>
      <c r="AC39" s="35">
        <f t="shared" si="5"/>
        <v>1.5743899265130281E-2</v>
      </c>
      <c r="AD39" s="13">
        <v>6019609</v>
      </c>
      <c r="AE39" s="35">
        <f t="shared" si="5"/>
        <v>5.6856238376240327E-2</v>
      </c>
    </row>
    <row r="40" spans="1:31">
      <c r="A40" s="26" t="s">
        <v>94</v>
      </c>
      <c r="B40" s="151">
        <f>'RAW11'!D39</f>
        <v>25357</v>
      </c>
      <c r="C40" s="151"/>
      <c r="D40" s="41">
        <v>0.494203</v>
      </c>
      <c r="E40" s="27">
        <v>5.48</v>
      </c>
      <c r="F40" s="42">
        <f t="shared" si="0"/>
        <v>-6.519012</v>
      </c>
      <c r="G40" s="29">
        <f>'RAW11'!E39</f>
        <v>0</v>
      </c>
      <c r="H40" s="29">
        <f>'RAW11'!F39</f>
        <v>1.69</v>
      </c>
      <c r="I40" s="42">
        <f t="shared" si="1"/>
        <v>2.9910269192423566E-3</v>
      </c>
      <c r="J40" s="30">
        <v>-0.18608174603174632</v>
      </c>
      <c r="K40" s="29">
        <v>6.5</v>
      </c>
      <c r="L40" s="42">
        <f t="shared" si="2"/>
        <v>6.5950572574813071E-2</v>
      </c>
      <c r="M40" s="31">
        <v>1.0277465615917407</v>
      </c>
      <c r="N40" s="13">
        <v>6.8680000000000003</v>
      </c>
      <c r="O40" s="42">
        <f t="shared" si="3"/>
        <v>5.8001546477524313E-2</v>
      </c>
      <c r="P40" s="13">
        <v>13413.89</v>
      </c>
      <c r="Q40" s="35">
        <f t="shared" si="4"/>
        <v>-7.9906318303056327</v>
      </c>
      <c r="R40" s="36">
        <v>2.63</v>
      </c>
      <c r="S40" s="35">
        <f t="shared" si="4"/>
        <v>1.4351851851851849</v>
      </c>
      <c r="T40" s="13">
        <v>3004.93</v>
      </c>
      <c r="U40" s="35">
        <f t="shared" si="4"/>
        <v>-1.3188444348114607E-2</v>
      </c>
      <c r="V40" s="13">
        <v>561.22</v>
      </c>
      <c r="W40" s="35">
        <f t="shared" si="4"/>
        <v>-3.0758337219142267E-2</v>
      </c>
      <c r="X40" s="34">
        <v>45.92</v>
      </c>
      <c r="Y40" s="35">
        <f t="shared" si="5"/>
        <v>0.36585365853658552</v>
      </c>
      <c r="Z40" s="36">
        <v>85.259900000000002</v>
      </c>
      <c r="AA40" s="35">
        <f t="shared" si="5"/>
        <v>-0.13062111820242489</v>
      </c>
      <c r="AB40" s="13">
        <v>10342601</v>
      </c>
      <c r="AC40" s="35">
        <f t="shared" si="5"/>
        <v>1.2236961649096767E-2</v>
      </c>
      <c r="AD40" s="13">
        <v>6267958</v>
      </c>
      <c r="AE40" s="35">
        <f t="shared" si="5"/>
        <v>4.1256666338295396E-2</v>
      </c>
    </row>
    <row r="41" spans="1:31">
      <c r="A41" s="26" t="s">
        <v>95</v>
      </c>
      <c r="B41" s="151">
        <f>'RAW11'!D40</f>
        <v>24765.3</v>
      </c>
      <c r="C41" s="151"/>
      <c r="D41" s="41">
        <v>0.275258</v>
      </c>
      <c r="E41" s="27">
        <v>5.78</v>
      </c>
      <c r="F41" s="42">
        <f t="shared" si="0"/>
        <v>-4.9857970000000007</v>
      </c>
      <c r="G41" s="29">
        <f>'RAW11'!E40</f>
        <v>0</v>
      </c>
      <c r="H41" s="29">
        <f>'RAW11'!F40</f>
        <v>2.4</v>
      </c>
      <c r="I41" s="42">
        <f t="shared" si="1"/>
        <v>1.6899999999999915E-2</v>
      </c>
      <c r="J41" s="30">
        <v>-0.25809379509379504</v>
      </c>
      <c r="K41" s="29">
        <v>6.5</v>
      </c>
      <c r="L41" s="42">
        <f t="shared" si="2"/>
        <v>6.6985465183518222E-2</v>
      </c>
      <c r="M41" s="31">
        <v>0.93847436604678425</v>
      </c>
      <c r="N41" s="13">
        <v>6.899</v>
      </c>
      <c r="O41" s="42">
        <f t="shared" si="3"/>
        <v>5.7808410433541013E-2</v>
      </c>
      <c r="P41" s="13">
        <v>48254.68</v>
      </c>
      <c r="Q41" s="35">
        <f t="shared" si="4"/>
        <v>2.597366610282327</v>
      </c>
      <c r="R41" s="36">
        <v>2.2400000000000002</v>
      </c>
      <c r="S41" s="35">
        <f t="shared" si="4"/>
        <v>-0.1482889733840303</v>
      </c>
      <c r="T41" s="13">
        <v>2864.74</v>
      </c>
      <c r="U41" s="35">
        <f t="shared" si="4"/>
        <v>-4.6653333022732661E-2</v>
      </c>
      <c r="V41" s="13">
        <v>632.26</v>
      </c>
      <c r="W41" s="35">
        <f t="shared" si="4"/>
        <v>0.12658137628737387</v>
      </c>
      <c r="X41" s="34">
        <v>41.6</v>
      </c>
      <c r="Y41" s="35">
        <f t="shared" si="5"/>
        <v>-9.4076655052264813E-2</v>
      </c>
      <c r="Z41" s="36">
        <v>99.06989999999999</v>
      </c>
      <c r="AA41" s="35">
        <f t="shared" si="5"/>
        <v>0.16197532485963492</v>
      </c>
      <c r="AB41" s="13">
        <v>10451309</v>
      </c>
      <c r="AC41" s="35">
        <f t="shared" si="5"/>
        <v>1.0510702288524907E-2</v>
      </c>
      <c r="AD41" s="13">
        <v>6592394</v>
      </c>
      <c r="AE41" s="35">
        <f t="shared" si="5"/>
        <v>5.1761036050337286E-2</v>
      </c>
    </row>
    <row r="42" spans="1:31">
      <c r="A42" s="26" t="s">
        <v>96</v>
      </c>
      <c r="B42" s="151">
        <f>'RAW11'!D41</f>
        <v>25064.1</v>
      </c>
      <c r="C42" s="151"/>
      <c r="D42" s="41">
        <v>0.42540899999999998</v>
      </c>
      <c r="E42" s="27">
        <v>6.56</v>
      </c>
      <c r="F42" s="42">
        <f t="shared" si="0"/>
        <v>-5.5047420000000002</v>
      </c>
      <c r="G42" s="29">
        <f>'RAW11'!E41</f>
        <v>0.4</v>
      </c>
      <c r="H42" s="29">
        <f>'RAW11'!F41</f>
        <v>3.34</v>
      </c>
      <c r="I42" s="42">
        <f t="shared" si="1"/>
        <v>2.4000000000000021E-2</v>
      </c>
      <c r="J42" s="30">
        <v>-0.29812585482150689</v>
      </c>
      <c r="K42" s="29">
        <v>6.5</v>
      </c>
      <c r="L42" s="42">
        <f t="shared" si="2"/>
        <v>6.7755811496225116E-2</v>
      </c>
      <c r="M42" s="31">
        <v>0.65610061193169888</v>
      </c>
      <c r="N42" s="13">
        <v>6.218</v>
      </c>
      <c r="O42" s="42">
        <f t="shared" si="3"/>
        <v>5.9051077117905804E-2</v>
      </c>
      <c r="P42" s="13">
        <v>9645.6689999999999</v>
      </c>
      <c r="Q42" s="35">
        <f t="shared" si="4"/>
        <v>-0.80010915003477379</v>
      </c>
      <c r="R42" s="36">
        <v>3.5</v>
      </c>
      <c r="S42" s="35">
        <f t="shared" si="4"/>
        <v>0.56249999999999989</v>
      </c>
      <c r="T42" s="13">
        <v>3002.24</v>
      </c>
      <c r="U42" s="35">
        <f t="shared" si="4"/>
        <v>4.7997374979928377E-2</v>
      </c>
      <c r="V42" s="13">
        <v>685.73</v>
      </c>
      <c r="W42" s="35">
        <f t="shared" si="4"/>
        <v>8.4569639072533495E-2</v>
      </c>
      <c r="X42" s="34">
        <v>46.86</v>
      </c>
      <c r="Y42" s="35">
        <f t="shared" si="5"/>
        <v>0.12644230769230763</v>
      </c>
      <c r="Z42" s="36">
        <v>100.43989999999999</v>
      </c>
      <c r="AA42" s="35">
        <f t="shared" si="5"/>
        <v>1.3828619994569538E-2</v>
      </c>
      <c r="AB42" s="13">
        <v>10567192</v>
      </c>
      <c r="AC42" s="35">
        <f t="shared" si="5"/>
        <v>1.1087893392110021E-2</v>
      </c>
      <c r="AD42" s="13">
        <v>6829893</v>
      </c>
      <c r="AE42" s="35">
        <f t="shared" si="5"/>
        <v>3.6026214452594914E-2</v>
      </c>
    </row>
    <row r="43" spans="1:31">
      <c r="A43" s="26" t="s">
        <v>97</v>
      </c>
      <c r="B43" s="151">
        <f>'RAW11'!D42</f>
        <v>23938.1</v>
      </c>
      <c r="C43" s="151"/>
      <c r="D43" s="41">
        <v>0.73933899999999997</v>
      </c>
      <c r="E43" s="27">
        <v>6.68</v>
      </c>
      <c r="F43" s="42">
        <f t="shared" si="0"/>
        <v>-6.1345909999999995</v>
      </c>
      <c r="G43" s="29">
        <f>'RAW11'!E42</f>
        <v>1.1000000000000001</v>
      </c>
      <c r="H43" s="29">
        <f>'RAW11'!F42</f>
        <v>4.74</v>
      </c>
      <c r="I43" s="42">
        <f t="shared" si="1"/>
        <v>2.9282868525896566E-2</v>
      </c>
      <c r="J43" s="30">
        <v>-0.31248124098124103</v>
      </c>
      <c r="K43" s="29">
        <v>6.5</v>
      </c>
      <c r="L43" s="42">
        <f t="shared" si="2"/>
        <v>6.8184534273875164E-2</v>
      </c>
      <c r="M43" s="31">
        <v>1.0953887546957326</v>
      </c>
      <c r="N43" s="13">
        <v>6.0949999999999998</v>
      </c>
      <c r="O43" s="42">
        <f t="shared" si="3"/>
        <v>5.5256455935160487E-2</v>
      </c>
      <c r="P43" s="13">
        <v>67851.62</v>
      </c>
      <c r="Q43" s="35">
        <f t="shared" si="4"/>
        <v>6.0344130614475775</v>
      </c>
      <c r="R43" s="36">
        <v>0.155</v>
      </c>
      <c r="S43" s="35">
        <f t="shared" si="4"/>
        <v>-0.95571428571428574</v>
      </c>
      <c r="T43" s="13">
        <v>3290.52</v>
      </c>
      <c r="U43" s="35">
        <f t="shared" si="4"/>
        <v>9.6021637177574157E-2</v>
      </c>
      <c r="V43" s="13">
        <v>664.87</v>
      </c>
      <c r="W43" s="35">
        <f t="shared" si="4"/>
        <v>-3.0420136205211983E-2</v>
      </c>
      <c r="X43" s="34">
        <v>52.81</v>
      </c>
      <c r="Y43" s="35">
        <f t="shared" si="5"/>
        <v>0.12697396500213406</v>
      </c>
      <c r="Z43" s="36">
        <v>101.12989999999999</v>
      </c>
      <c r="AA43" s="35">
        <f t="shared" si="5"/>
        <v>6.869779838490458E-3</v>
      </c>
      <c r="AB43" s="13">
        <v>10709552</v>
      </c>
      <c r="AC43" s="35">
        <f t="shared" si="5"/>
        <v>1.3471885435601056E-2</v>
      </c>
      <c r="AD43" s="13">
        <v>7125801</v>
      </c>
      <c r="AE43" s="35">
        <f t="shared" si="5"/>
        <v>4.3325422521260579E-2</v>
      </c>
    </row>
    <row r="44" spans="1:31">
      <c r="A44" s="26" t="s">
        <v>98</v>
      </c>
      <c r="B44" s="151">
        <f>'RAW11'!D43</f>
        <v>24231</v>
      </c>
      <c r="C44" s="151"/>
      <c r="D44" s="41">
        <v>0.76028700000000005</v>
      </c>
      <c r="E44" s="27">
        <v>5.15</v>
      </c>
      <c r="F44" s="42">
        <f t="shared" si="0"/>
        <v>-5.9406609999999995</v>
      </c>
      <c r="G44" s="29">
        <f>'RAW11'!E43</f>
        <v>1.5</v>
      </c>
      <c r="H44" s="29">
        <f>'RAW11'!F43</f>
        <v>4.6500000000000004</v>
      </c>
      <c r="I44" s="42">
        <f t="shared" si="1"/>
        <v>3.6003956478734223E-2</v>
      </c>
      <c r="J44" s="30">
        <v>-0.32783109354413736</v>
      </c>
      <c r="K44" s="29">
        <v>6.5</v>
      </c>
      <c r="L44" s="42">
        <f t="shared" si="2"/>
        <v>6.833835695569368E-2</v>
      </c>
      <c r="M44" s="31">
        <v>1.4002948121190799</v>
      </c>
      <c r="N44" s="13">
        <v>5.8259999999999996</v>
      </c>
      <c r="O44" s="42">
        <f t="shared" si="3"/>
        <v>4.9454394576152749E-2</v>
      </c>
      <c r="P44" s="13">
        <v>56075.86</v>
      </c>
      <c r="Q44" s="35">
        <f t="shared" si="4"/>
        <v>-0.17355164106619703</v>
      </c>
      <c r="R44" s="36">
        <v>-1.17</v>
      </c>
      <c r="S44" s="35">
        <f t="shared" si="4"/>
        <v>-8.5483870967741939</v>
      </c>
      <c r="T44" s="13">
        <v>3500.93</v>
      </c>
      <c r="U44" s="35">
        <f t="shared" si="4"/>
        <v>6.3944300596866108E-2</v>
      </c>
      <c r="V44" s="13">
        <v>722.31</v>
      </c>
      <c r="W44" s="35">
        <f t="shared" si="4"/>
        <v>8.6392828673274386E-2</v>
      </c>
      <c r="X44" s="34">
        <v>49.33</v>
      </c>
      <c r="Y44" s="35">
        <f t="shared" si="5"/>
        <v>-6.5896610490437491E-2</v>
      </c>
      <c r="Z44" s="36">
        <v>121.3699</v>
      </c>
      <c r="AA44" s="35">
        <f t="shared" si="5"/>
        <v>0.20013863357918885</v>
      </c>
      <c r="AB44" s="13">
        <v>10880035</v>
      </c>
      <c r="AC44" s="35">
        <f t="shared" si="5"/>
        <v>1.5918779795830861E-2</v>
      </c>
      <c r="AD44" s="13">
        <v>7374307</v>
      </c>
      <c r="AE44" s="35">
        <f t="shared" si="5"/>
        <v>3.4874114503057267E-2</v>
      </c>
    </row>
    <row r="45" spans="1:31">
      <c r="A45" s="26" t="s">
        <v>99</v>
      </c>
      <c r="B45" s="151">
        <f>'RAW11'!D44</f>
        <v>25964.5</v>
      </c>
      <c r="C45" s="151"/>
      <c r="D45" s="41">
        <v>0.75754999999999995</v>
      </c>
      <c r="E45" s="27">
        <v>6.28</v>
      </c>
      <c r="F45" s="42">
        <f t="shared" si="0"/>
        <v>-4.3897130000000004</v>
      </c>
      <c r="G45" s="29">
        <f>'RAW11'!E44</f>
        <v>1.3</v>
      </c>
      <c r="H45" s="29">
        <f>'RAW11'!F44</f>
        <v>2.54</v>
      </c>
      <c r="I45" s="42">
        <f t="shared" si="1"/>
        <v>3.1034482758620863E-2</v>
      </c>
      <c r="J45" s="30">
        <v>-0.32994781144781138</v>
      </c>
      <c r="K45" s="29">
        <v>6.5</v>
      </c>
      <c r="L45" s="42">
        <f t="shared" si="2"/>
        <v>6.8502884691434618E-2</v>
      </c>
      <c r="M45" s="31">
        <v>1.1678938691526533</v>
      </c>
      <c r="N45" s="13">
        <v>5.6340000000000003</v>
      </c>
      <c r="O45" s="42">
        <f t="shared" si="3"/>
        <v>4.3645880873237619E-2</v>
      </c>
      <c r="P45" s="13">
        <v>-13622.07</v>
      </c>
      <c r="Q45" s="35">
        <f t="shared" si="4"/>
        <v>-1.2429221772078036</v>
      </c>
      <c r="R45" s="36">
        <v>0.27</v>
      </c>
      <c r="S45" s="35">
        <f t="shared" si="4"/>
        <v>-1.2307692307692308</v>
      </c>
      <c r="T45" s="13">
        <v>3441.88</v>
      </c>
      <c r="U45" s="35">
        <f t="shared" si="4"/>
        <v>-1.6866946782711945E-2</v>
      </c>
      <c r="V45" s="13">
        <v>776.47</v>
      </c>
      <c r="W45" s="35">
        <f t="shared" si="4"/>
        <v>7.4981656075646316E-2</v>
      </c>
      <c r="X45" s="34">
        <v>50.17</v>
      </c>
      <c r="Y45" s="35">
        <f t="shared" si="5"/>
        <v>1.7028177579566258E-2</v>
      </c>
      <c r="Z45" s="36">
        <v>116.8899</v>
      </c>
      <c r="AA45" s="35">
        <f t="shared" si="5"/>
        <v>-3.6911952634055098E-2</v>
      </c>
      <c r="AB45" s="13">
        <v>10986016</v>
      </c>
      <c r="AC45" s="35">
        <f t="shared" si="5"/>
        <v>9.7408693997767474E-3</v>
      </c>
      <c r="AD45" s="13">
        <v>7616856</v>
      </c>
      <c r="AE45" s="35">
        <f t="shared" si="5"/>
        <v>3.2891090647568649E-2</v>
      </c>
    </row>
    <row r="46" spans="1:31">
      <c r="A46" s="26" t="s">
        <v>100</v>
      </c>
      <c r="B46" s="151">
        <f>'RAW11'!D45</f>
        <v>26842.799999999999</v>
      </c>
      <c r="C46" s="151"/>
      <c r="D46" s="41">
        <v>0.74812999999999996</v>
      </c>
      <c r="E46" s="27">
        <v>7.46</v>
      </c>
      <c r="F46" s="42">
        <f t="shared" si="0"/>
        <v>-5.5224500000000001</v>
      </c>
      <c r="G46" s="29">
        <f>'RAW11'!E45</f>
        <v>1.6</v>
      </c>
      <c r="H46" s="29">
        <f>'RAW11'!F45</f>
        <v>3.4</v>
      </c>
      <c r="I46" s="42">
        <f t="shared" si="1"/>
        <v>1.2240868706811625E-2</v>
      </c>
      <c r="J46" s="30">
        <v>-0.32963216011042068</v>
      </c>
      <c r="K46" s="29">
        <v>6.25</v>
      </c>
      <c r="L46" s="42">
        <f t="shared" si="2"/>
        <v>6.8525576755263939E-2</v>
      </c>
      <c r="M46" s="31">
        <v>1.1219289961556667</v>
      </c>
      <c r="N46" s="13">
        <v>5.3659999999999997</v>
      </c>
      <c r="O46" s="42">
        <f t="shared" si="3"/>
        <v>4.4145488850678927E-2</v>
      </c>
      <c r="P46" s="13">
        <v>83238.080000000002</v>
      </c>
      <c r="Q46" s="35">
        <f t="shared" si="4"/>
        <v>-7.1105309251824425</v>
      </c>
      <c r="R46" s="36">
        <v>4.3</v>
      </c>
      <c r="S46" s="35">
        <f t="shared" si="4"/>
        <v>14.925925925925922</v>
      </c>
      <c r="T46" s="13">
        <v>3594.85</v>
      </c>
      <c r="U46" s="35">
        <f t="shared" si="4"/>
        <v>4.4443734238265073E-2</v>
      </c>
      <c r="V46" s="13">
        <v>804.42</v>
      </c>
      <c r="W46" s="35">
        <f t="shared" si="4"/>
        <v>3.5996239391090361E-2</v>
      </c>
      <c r="X46" s="34">
        <v>54.38</v>
      </c>
      <c r="Y46" s="35">
        <f t="shared" si="5"/>
        <v>8.3914690053817034E-2</v>
      </c>
      <c r="Z46" s="36">
        <v>117.18989999999999</v>
      </c>
      <c r="AA46" s="35">
        <f t="shared" si="5"/>
        <v>2.5665177230881123E-3</v>
      </c>
      <c r="AB46" s="13">
        <v>11095073</v>
      </c>
      <c r="AC46" s="35">
        <f t="shared" si="5"/>
        <v>9.9268925149936064E-3</v>
      </c>
      <c r="AD46" s="13">
        <v>7877753</v>
      </c>
      <c r="AE46" s="35">
        <f t="shared" si="5"/>
        <v>3.4252584005789267E-2</v>
      </c>
    </row>
    <row r="47" spans="1:31">
      <c r="A47" s="26" t="s">
        <v>101</v>
      </c>
      <c r="B47" s="151">
        <f>'RAW11'!D46</f>
        <v>27240.5</v>
      </c>
      <c r="C47" s="151"/>
      <c r="D47" s="41">
        <v>0.76497199999999999</v>
      </c>
      <c r="E47" s="27">
        <v>7.65</v>
      </c>
      <c r="F47" s="42">
        <f t="shared" si="0"/>
        <v>-6.7118700000000002</v>
      </c>
      <c r="G47" s="29">
        <f>'RAW11'!E46</f>
        <v>1.3</v>
      </c>
      <c r="H47" s="29">
        <f>'RAW11'!F46</f>
        <v>2.6</v>
      </c>
      <c r="I47" s="42">
        <f t="shared" si="1"/>
        <v>1.7716535433070835E-2</v>
      </c>
      <c r="J47" s="30">
        <v>-0.32881339712918672</v>
      </c>
      <c r="K47" s="29">
        <v>6.25</v>
      </c>
      <c r="L47" s="42">
        <f t="shared" si="2"/>
        <v>6.6013924727155837E-2</v>
      </c>
      <c r="M47" s="31">
        <v>0.99142183172574272</v>
      </c>
      <c r="N47" s="13">
        <v>5.0529999999999999</v>
      </c>
      <c r="O47" s="42">
        <f t="shared" si="3"/>
        <v>4.1969838253438363E-2</v>
      </c>
      <c r="P47" s="13">
        <v>81379.73</v>
      </c>
      <c r="Q47" s="35">
        <f t="shared" si="4"/>
        <v>-2.2325719190063081E-2</v>
      </c>
      <c r="R47" s="36">
        <v>3.02</v>
      </c>
      <c r="S47" s="35">
        <f t="shared" si="4"/>
        <v>-0.2976744186046511</v>
      </c>
      <c r="T47" s="13">
        <v>3503.96</v>
      </c>
      <c r="U47" s="35">
        <f t="shared" si="4"/>
        <v>-2.5283391518422151E-2</v>
      </c>
      <c r="V47" s="13">
        <v>984.24</v>
      </c>
      <c r="W47" s="35">
        <f t="shared" si="4"/>
        <v>0.22353994182143663</v>
      </c>
      <c r="X47" s="34">
        <v>64.73</v>
      </c>
      <c r="Y47" s="35">
        <f t="shared" si="5"/>
        <v>0.19032732622287607</v>
      </c>
      <c r="Z47" s="36">
        <v>124.2299</v>
      </c>
      <c r="AA47" s="35">
        <f t="shared" si="5"/>
        <v>6.0073436362690018E-2</v>
      </c>
      <c r="AB47" s="13">
        <v>11209455</v>
      </c>
      <c r="AC47" s="35">
        <f t="shared" si="5"/>
        <v>1.0309260696166668E-2</v>
      </c>
      <c r="AD47" s="13">
        <v>8192548</v>
      </c>
      <c r="AE47" s="35">
        <f t="shared" si="5"/>
        <v>3.9959998745835265E-2</v>
      </c>
    </row>
    <row r="48" spans="1:31">
      <c r="A48" s="26" t="s">
        <v>102</v>
      </c>
      <c r="B48" s="151">
        <f>'RAW11'!D47</f>
        <v>28083.3</v>
      </c>
      <c r="C48" s="151"/>
      <c r="D48" s="41">
        <v>-7.9500000000000003E-4</v>
      </c>
      <c r="E48" s="27">
        <v>7.45</v>
      </c>
      <c r="F48" s="42">
        <f t="shared" si="0"/>
        <v>-6.8850280000000001</v>
      </c>
      <c r="G48" s="29">
        <f>'RAW11'!E47</f>
        <v>1.4</v>
      </c>
      <c r="H48" s="29">
        <f>'RAW11'!F47</f>
        <v>2.66</v>
      </c>
      <c r="I48" s="42">
        <f t="shared" si="1"/>
        <v>1.2833168805528317E-2</v>
      </c>
      <c r="J48" s="30">
        <v>-0.32828643578643601</v>
      </c>
      <c r="K48" s="29">
        <v>6.25</v>
      </c>
      <c r="L48" s="42">
        <f t="shared" si="2"/>
        <v>6.6005167805835097E-2</v>
      </c>
      <c r="M48" s="31">
        <v>1.15679506829464</v>
      </c>
      <c r="N48" s="13">
        <v>4.1959999999999997</v>
      </c>
      <c r="O48" s="42">
        <f t="shared" si="3"/>
        <v>4.0217060960303641E-2</v>
      </c>
      <c r="P48" s="13">
        <v>47919.88</v>
      </c>
      <c r="Q48" s="35">
        <f t="shared" si="4"/>
        <v>-0.41115705348248266</v>
      </c>
      <c r="R48" s="36">
        <v>3.93</v>
      </c>
      <c r="S48" s="35">
        <f t="shared" si="4"/>
        <v>0.30132450331125832</v>
      </c>
      <c r="T48" s="13">
        <v>3361.5</v>
      </c>
      <c r="U48" s="35">
        <f t="shared" si="4"/>
        <v>-4.065685681343395E-2</v>
      </c>
      <c r="V48" s="13">
        <v>1174.46</v>
      </c>
      <c r="W48" s="35">
        <f t="shared" si="4"/>
        <v>0.1932658701129806</v>
      </c>
      <c r="X48" s="34">
        <v>68.569999999999993</v>
      </c>
      <c r="Y48" s="35">
        <f t="shared" si="5"/>
        <v>5.9323343117565104E-2</v>
      </c>
      <c r="Z48" s="36">
        <v>136.60990000000001</v>
      </c>
      <c r="AA48" s="35">
        <f t="shared" si="5"/>
        <v>9.9653948043104026E-2</v>
      </c>
      <c r="AB48" s="13">
        <v>11289751</v>
      </c>
      <c r="AC48" s="35">
        <f t="shared" si="5"/>
        <v>7.1632385338983922E-3</v>
      </c>
      <c r="AD48" s="13">
        <v>8521098</v>
      </c>
      <c r="AE48" s="35">
        <f t="shared" si="5"/>
        <v>4.0103518465805753E-2</v>
      </c>
    </row>
    <row r="49" spans="1:31">
      <c r="A49" s="26" t="s">
        <v>103</v>
      </c>
      <c r="B49" s="151">
        <f>'RAW11'!D48</f>
        <v>26819.5</v>
      </c>
      <c r="C49" s="151"/>
      <c r="D49" s="41">
        <v>0.48121700000000001</v>
      </c>
      <c r="E49" s="27">
        <v>6.73</v>
      </c>
      <c r="F49" s="42">
        <f t="shared" si="0"/>
        <v>-7.4507950000000003</v>
      </c>
      <c r="G49" s="29">
        <f>'RAW11'!E48</f>
        <v>2</v>
      </c>
      <c r="H49" s="29">
        <f>'RAW11'!F48</f>
        <v>4.67</v>
      </c>
      <c r="I49" s="42">
        <f t="shared" si="1"/>
        <v>1.2426035502958621E-2</v>
      </c>
      <c r="J49" s="30">
        <v>-0.32524163059163069</v>
      </c>
      <c r="K49" s="29">
        <v>6.25</v>
      </c>
      <c r="L49" s="42">
        <f t="shared" si="2"/>
        <v>6.599953186867169E-2</v>
      </c>
      <c r="M49" s="31">
        <v>1.2163592732312767</v>
      </c>
      <c r="N49" s="13">
        <v>4.7430000000000003</v>
      </c>
      <c r="O49" s="42">
        <f t="shared" si="3"/>
        <v>3.0044496068242221E-2</v>
      </c>
      <c r="P49" s="13">
        <v>71378.61</v>
      </c>
      <c r="Q49" s="35">
        <f t="shared" si="4"/>
        <v>0.48954066662938228</v>
      </c>
      <c r="R49" s="36">
        <v>4.3</v>
      </c>
      <c r="S49" s="35">
        <f t="shared" si="4"/>
        <v>9.4147582697200929E-2</v>
      </c>
      <c r="T49" s="13">
        <v>3395.6</v>
      </c>
      <c r="U49" s="35">
        <f t="shared" si="4"/>
        <v>1.0144280827011723E-2</v>
      </c>
      <c r="V49" s="13">
        <v>960.78</v>
      </c>
      <c r="W49" s="35">
        <f t="shared" si="4"/>
        <v>-0.18193893363758668</v>
      </c>
      <c r="X49" s="34">
        <v>68.760000000000005</v>
      </c>
      <c r="Y49" s="35">
        <f t="shared" si="5"/>
        <v>2.7708910602305958E-3</v>
      </c>
      <c r="Z49" s="36">
        <v>133.88989999999998</v>
      </c>
      <c r="AA49" s="35">
        <f t="shared" si="5"/>
        <v>-1.991070925313632E-2</v>
      </c>
      <c r="AB49" s="13">
        <v>11497107</v>
      </c>
      <c r="AC49" s="35">
        <f t="shared" si="5"/>
        <v>1.8366746972541734E-2</v>
      </c>
      <c r="AD49" s="13">
        <v>8879582</v>
      </c>
      <c r="AE49" s="35">
        <f t="shared" si="5"/>
        <v>4.2070165135995381E-2</v>
      </c>
    </row>
    <row r="50" spans="1:31">
      <c r="A50" s="26" t="s">
        <v>104</v>
      </c>
      <c r="B50" s="151">
        <f>'RAW11'!D49</f>
        <v>27075.7</v>
      </c>
      <c r="C50" s="151"/>
      <c r="D50" s="41">
        <v>1.5643000000000001E-2</v>
      </c>
      <c r="E50" s="27">
        <v>6.82</v>
      </c>
      <c r="F50" s="42">
        <f t="shared" si="0"/>
        <v>-6.2487830000000004</v>
      </c>
      <c r="G50" s="29">
        <f>'RAW11'!E49</f>
        <v>2.1</v>
      </c>
      <c r="H50" s="29">
        <f>'RAW11'!F49</f>
        <v>3.98</v>
      </c>
      <c r="I50" s="42">
        <f t="shared" si="1"/>
        <v>2.6176470588235246E-2</v>
      </c>
      <c r="J50" s="30">
        <v>-0.31952575757575769</v>
      </c>
      <c r="K50" s="29">
        <v>6.25</v>
      </c>
      <c r="L50" s="42">
        <f t="shared" si="2"/>
        <v>6.5966968349427946E-2</v>
      </c>
      <c r="M50" s="31">
        <v>1.2946991848811467</v>
      </c>
      <c r="N50" s="13">
        <v>5.0279999999999996</v>
      </c>
      <c r="O50" s="42">
        <f t="shared" si="3"/>
        <v>3.4842596118762392E-2</v>
      </c>
      <c r="P50" s="13">
        <v>32913.17</v>
      </c>
      <c r="Q50" s="35">
        <f t="shared" si="4"/>
        <v>-0.53889309416364373</v>
      </c>
      <c r="R50" s="36">
        <v>1.24</v>
      </c>
      <c r="S50" s="35">
        <f t="shared" si="4"/>
        <v>-0.71162790697674416</v>
      </c>
      <c r="T50" s="13">
        <v>3399.2</v>
      </c>
      <c r="U50" s="35">
        <f t="shared" si="4"/>
        <v>1.0601955471786751E-3</v>
      </c>
      <c r="V50" s="13">
        <v>1017.13</v>
      </c>
      <c r="W50" s="35">
        <f t="shared" si="4"/>
        <v>5.8650263327712927E-2</v>
      </c>
      <c r="X50" s="34">
        <v>65.31</v>
      </c>
      <c r="Y50" s="35">
        <f t="shared" si="5"/>
        <v>-5.0174520069808062E-2</v>
      </c>
      <c r="Z50" s="36">
        <v>126.90989999999999</v>
      </c>
      <c r="AA50" s="35">
        <f t="shared" si="5"/>
        <v>-5.213238638612764E-2</v>
      </c>
      <c r="AB50" s="13">
        <v>11564898</v>
      </c>
      <c r="AC50" s="35">
        <f t="shared" si="5"/>
        <v>5.8963528825120961E-3</v>
      </c>
      <c r="AD50" s="13">
        <v>8933435</v>
      </c>
      <c r="AE50" s="35">
        <f t="shared" si="5"/>
        <v>6.0648125103186165E-3</v>
      </c>
    </row>
    <row r="51" spans="1:31">
      <c r="A51" s="26" t="s">
        <v>105</v>
      </c>
      <c r="B51" s="151">
        <f>'RAW11'!D50</f>
        <v>26596.6</v>
      </c>
      <c r="C51" s="151"/>
      <c r="D51" s="41">
        <v>0.69062800000000002</v>
      </c>
      <c r="E51" s="27">
        <v>7.31</v>
      </c>
      <c r="F51" s="42">
        <f t="shared" si="0"/>
        <v>-6.8043570000000004</v>
      </c>
      <c r="G51" s="29">
        <f>'RAW11'!E50</f>
        <v>1.5</v>
      </c>
      <c r="H51" s="29">
        <f>'RAW11'!F50</f>
        <v>2.98</v>
      </c>
      <c r="I51" s="42">
        <f t="shared" si="1"/>
        <v>1.8413320274241141E-2</v>
      </c>
      <c r="J51" s="30">
        <v>-0.31531800845988472</v>
      </c>
      <c r="K51" s="29">
        <v>6.25</v>
      </c>
      <c r="L51" s="42">
        <f t="shared" si="2"/>
        <v>6.5905843722197543E-2</v>
      </c>
      <c r="M51" s="31">
        <v>1.3911021243608732</v>
      </c>
      <c r="N51" s="13">
        <v>5.1660000000000004</v>
      </c>
      <c r="O51" s="42">
        <f t="shared" si="3"/>
        <v>3.6855835943645276E-2</v>
      </c>
      <c r="P51" s="13">
        <v>-21540.39</v>
      </c>
      <c r="Q51" s="35">
        <f t="shared" si="4"/>
        <v>-1.6544611169328265</v>
      </c>
      <c r="R51" s="36">
        <v>-0.61599999999999999</v>
      </c>
      <c r="S51" s="35">
        <f t="shared" si="4"/>
        <v>-1.4967741935483869</v>
      </c>
      <c r="T51" s="13">
        <v>3001.42</v>
      </c>
      <c r="U51" s="35">
        <f t="shared" si="4"/>
        <v>-0.1170216521534478</v>
      </c>
      <c r="V51" s="13">
        <v>892.54</v>
      </c>
      <c r="W51" s="35">
        <f t="shared" si="4"/>
        <v>-0.12249171688967982</v>
      </c>
      <c r="X51" s="34">
        <v>53.79</v>
      </c>
      <c r="Y51" s="35">
        <f t="shared" si="5"/>
        <v>-0.17638952687184203</v>
      </c>
      <c r="Z51" s="36">
        <v>127.6799</v>
      </c>
      <c r="AA51" s="35">
        <f t="shared" si="5"/>
        <v>6.067296562364404E-3</v>
      </c>
      <c r="AB51" s="13">
        <v>11710317</v>
      </c>
      <c r="AC51" s="35">
        <f t="shared" si="5"/>
        <v>1.2574170563372025E-2</v>
      </c>
      <c r="AD51" s="13">
        <v>9121583</v>
      </c>
      <c r="AE51" s="35">
        <f t="shared" si="5"/>
        <v>2.1061103595649378E-2</v>
      </c>
    </row>
    <row r="52" spans="1:31">
      <c r="A52" s="26" t="s">
        <v>106</v>
      </c>
      <c r="B52" s="151">
        <f>'RAW11'!D51</f>
        <v>26026.799999999999</v>
      </c>
      <c r="C52" s="151"/>
      <c r="D52" s="41">
        <v>0.68225999999999998</v>
      </c>
      <c r="E52" s="27">
        <v>6.85</v>
      </c>
      <c r="F52" s="42">
        <f t="shared" si="0"/>
        <v>-6.6193719999999994</v>
      </c>
      <c r="G52" s="29">
        <f>'RAW11'!E51</f>
        <v>1.4</v>
      </c>
      <c r="H52" s="29">
        <f>'RAW11'!F51</f>
        <v>2.7</v>
      </c>
      <c r="I52" s="42">
        <f t="shared" si="1"/>
        <v>1.4581280788177553E-2</v>
      </c>
      <c r="J52" s="30">
        <v>-0.30854682539682532</v>
      </c>
      <c r="K52" s="29">
        <v>6.25</v>
      </c>
      <c r="L52" s="42">
        <f t="shared" si="2"/>
        <v>6.5860851208985771E-2</v>
      </c>
      <c r="M52" s="31">
        <v>1.104295595407498</v>
      </c>
      <c r="N52" s="13">
        <v>4.8280000000000003</v>
      </c>
      <c r="O52" s="42">
        <f t="shared" si="3"/>
        <v>3.7231056735225643E-2</v>
      </c>
      <c r="P52" s="13">
        <v>24421.59</v>
      </c>
      <c r="Q52" s="35">
        <f t="shared" si="4"/>
        <v>-2.1337580238797904</v>
      </c>
      <c r="R52" s="36">
        <v>1.68</v>
      </c>
      <c r="S52" s="35">
        <f t="shared" si="4"/>
        <v>-3.7272727272727271</v>
      </c>
      <c r="T52" s="13">
        <v>3351.71</v>
      </c>
      <c r="U52" s="35">
        <f t="shared" si="4"/>
        <v>0.11670809150335507</v>
      </c>
      <c r="V52" s="13">
        <v>980.76</v>
      </c>
      <c r="W52" s="35">
        <f t="shared" si="4"/>
        <v>9.8841508503820591E-2</v>
      </c>
      <c r="X52" s="34">
        <v>63.91</v>
      </c>
      <c r="Y52" s="35">
        <f t="shared" si="5"/>
        <v>0.18813905930470343</v>
      </c>
      <c r="Z52" s="36">
        <v>124.9199</v>
      </c>
      <c r="AA52" s="35">
        <f t="shared" si="5"/>
        <v>-2.1616558283645313E-2</v>
      </c>
      <c r="AB52" s="13">
        <v>11897684</v>
      </c>
      <c r="AC52" s="35">
        <f t="shared" si="5"/>
        <v>1.6000164641145068E-2</v>
      </c>
      <c r="AD52" s="13">
        <v>9478157</v>
      </c>
      <c r="AE52" s="35">
        <f t="shared" si="5"/>
        <v>3.9091241070765899E-2</v>
      </c>
    </row>
    <row r="53" spans="1:31">
      <c r="A53" s="26" t="s">
        <v>107</v>
      </c>
      <c r="B53" s="151">
        <f>'RAW11'!D52</f>
        <v>26487.4</v>
      </c>
      <c r="C53" s="151"/>
      <c r="D53" s="41">
        <v>0.33641300000000002</v>
      </c>
      <c r="E53" s="27">
        <v>6.73</v>
      </c>
      <c r="F53" s="42">
        <f t="shared" si="0"/>
        <v>-6.1677399999999993</v>
      </c>
      <c r="G53" s="29">
        <f>'RAW11'!E52</f>
        <v>1.3</v>
      </c>
      <c r="H53" s="29">
        <f>'RAW11'!F52</f>
        <v>2.16</v>
      </c>
      <c r="I53" s="42">
        <f t="shared" si="1"/>
        <v>1.2820512820512775E-2</v>
      </c>
      <c r="J53" s="30">
        <v>-0.31707121212121203</v>
      </c>
      <c r="K53" s="29">
        <v>6.25</v>
      </c>
      <c r="L53" s="42">
        <f t="shared" si="2"/>
        <v>6.5788456447815502E-2</v>
      </c>
      <c r="M53" s="31">
        <v>0.79870781367665067</v>
      </c>
      <c r="N53" s="13">
        <v>4.6539999999999999</v>
      </c>
      <c r="O53" s="42">
        <f t="shared" si="3"/>
        <v>3.6830328352158048E-2</v>
      </c>
      <c r="P53" s="13">
        <v>42301.95</v>
      </c>
      <c r="Q53" s="35">
        <f t="shared" si="4"/>
        <v>0.73215380325359636</v>
      </c>
      <c r="R53" s="36">
        <v>-0.3</v>
      </c>
      <c r="S53" s="35">
        <f t="shared" si="4"/>
        <v>-1.1785714285714286</v>
      </c>
      <c r="T53" s="13">
        <v>3473.69</v>
      </c>
      <c r="U53" s="35">
        <f t="shared" si="4"/>
        <v>3.6393363387643922E-2</v>
      </c>
      <c r="V53" s="13">
        <v>949.94</v>
      </c>
      <c r="W53" s="35">
        <f t="shared" si="4"/>
        <v>-3.1424609486520594E-2</v>
      </c>
      <c r="X53" s="34">
        <v>58.58</v>
      </c>
      <c r="Y53" s="35">
        <f t="shared" si="5"/>
        <v>-8.3398529181661685E-2</v>
      </c>
      <c r="Z53" s="36">
        <v>139.85990000000001</v>
      </c>
      <c r="AA53" s="35">
        <f t="shared" si="5"/>
        <v>0.11959663752532633</v>
      </c>
      <c r="AB53" s="13">
        <v>12083553</v>
      </c>
      <c r="AC53" s="35">
        <f t="shared" si="5"/>
        <v>1.5622284135298937E-2</v>
      </c>
      <c r="AD53" s="13">
        <v>9866484</v>
      </c>
      <c r="AE53" s="35">
        <f t="shared" si="5"/>
        <v>4.0970728803078491E-2</v>
      </c>
    </row>
    <row r="54" spans="1:31">
      <c r="A54" s="26" t="s">
        <v>108</v>
      </c>
      <c r="B54" s="151">
        <f>'RAW11'!D53</f>
        <v>25283.4</v>
      </c>
      <c r="C54" s="151"/>
      <c r="D54" s="41">
        <v>0.16432099999999999</v>
      </c>
      <c r="E54" s="27">
        <v>7.31</v>
      </c>
      <c r="F54" s="42">
        <f t="shared" si="0"/>
        <v>-6.3935870000000001</v>
      </c>
      <c r="G54" s="29">
        <f>'RAW11'!E53</f>
        <v>0.8</v>
      </c>
      <c r="H54" s="29">
        <f>'RAW11'!F53</f>
        <v>1.98</v>
      </c>
      <c r="I54" s="42">
        <f t="shared" si="1"/>
        <v>8.4896347482725787E-3</v>
      </c>
      <c r="J54" s="30">
        <v>-0.39670760399021271</v>
      </c>
      <c r="K54" s="29">
        <v>6</v>
      </c>
      <c r="L54" s="42">
        <f t="shared" si="2"/>
        <v>6.5879597359099096E-2</v>
      </c>
      <c r="M54" s="31">
        <v>0.16796740573456381</v>
      </c>
      <c r="N54" s="13">
        <v>4.0570000000000004</v>
      </c>
      <c r="O54" s="42">
        <f t="shared" si="3"/>
        <v>3.8247436598589424E-2</v>
      </c>
      <c r="P54" s="13">
        <v>85818.53</v>
      </c>
      <c r="Q54" s="35">
        <f t="shared" si="4"/>
        <v>1.0287133335460896</v>
      </c>
      <c r="R54" s="36">
        <v>6.26</v>
      </c>
      <c r="S54" s="35">
        <f t="shared" si="4"/>
        <v>-21.866666666666667</v>
      </c>
      <c r="T54" s="13">
        <v>3569.45</v>
      </c>
      <c r="U54" s="35">
        <f t="shared" si="4"/>
        <v>2.7567226781894688E-2</v>
      </c>
      <c r="V54" s="13">
        <v>996.56</v>
      </c>
      <c r="W54" s="35">
        <f t="shared" si="4"/>
        <v>4.9076783796871262E-2</v>
      </c>
      <c r="X54" s="34">
        <v>54.18</v>
      </c>
      <c r="Y54" s="35">
        <f t="shared" si="5"/>
        <v>-7.5110959371799221E-2</v>
      </c>
      <c r="Z54" s="36">
        <v>147.79990000000001</v>
      </c>
      <c r="AA54" s="35">
        <f t="shared" si="5"/>
        <v>5.6771097362431959E-2</v>
      </c>
      <c r="AB54" s="13">
        <v>12272873</v>
      </c>
      <c r="AC54" s="35">
        <f t="shared" si="5"/>
        <v>1.5667577243216463E-2</v>
      </c>
      <c r="AD54" s="13">
        <v>10083735</v>
      </c>
      <c r="AE54" s="35">
        <f t="shared" si="5"/>
        <v>2.2019090083154242E-2</v>
      </c>
    </row>
    <row r="55" spans="1:31">
      <c r="A55" s="26" t="s">
        <v>109</v>
      </c>
      <c r="B55" s="151">
        <f>'RAW11'!D54</f>
        <v>25974.7</v>
      </c>
      <c r="C55" s="151"/>
      <c r="D55" s="41">
        <v>2.4949999999999998E-3</v>
      </c>
      <c r="E55" s="27">
        <v>6.79</v>
      </c>
      <c r="F55" s="42">
        <f t="shared" si="0"/>
        <v>-7.1456789999999994</v>
      </c>
      <c r="G55" s="29">
        <f>'RAW11'!E54</f>
        <v>1.3</v>
      </c>
      <c r="H55" s="29">
        <f>'RAW11'!F54</f>
        <v>5.23</v>
      </c>
      <c r="I55" s="42">
        <f t="shared" si="1"/>
        <v>1.1706349206349165E-2</v>
      </c>
      <c r="J55" s="30">
        <v>-0.40295175983436837</v>
      </c>
      <c r="K55" s="29">
        <v>6</v>
      </c>
      <c r="L55" s="42">
        <f t="shared" si="2"/>
        <v>6.4221848998301523E-2</v>
      </c>
      <c r="M55" s="31">
        <v>0.26678771278954966</v>
      </c>
      <c r="N55" s="13">
        <v>3.3780000000000001</v>
      </c>
      <c r="O55" s="42">
        <f t="shared" si="3"/>
        <v>3.8825112408568119E-2</v>
      </c>
      <c r="P55" s="13">
        <v>57984.99</v>
      </c>
      <c r="Q55" s="35">
        <f t="shared" si="4"/>
        <v>-0.3243301883637485</v>
      </c>
      <c r="R55" s="36">
        <v>4.84</v>
      </c>
      <c r="S55" s="35">
        <f t="shared" si="4"/>
        <v>-0.2268370607028754</v>
      </c>
      <c r="T55" s="13">
        <v>3745.15</v>
      </c>
      <c r="U55" s="35">
        <f t="shared" si="4"/>
        <v>4.9223269691409118E-2</v>
      </c>
      <c r="V55" s="13">
        <v>960.99</v>
      </c>
      <c r="W55" s="35">
        <f t="shared" si="4"/>
        <v>-3.5692783174118906E-2</v>
      </c>
      <c r="X55" s="34">
        <v>51.56</v>
      </c>
      <c r="Y55" s="35">
        <f t="shared" si="5"/>
        <v>-4.8357327427094823E-2</v>
      </c>
      <c r="Z55" s="36">
        <v>132.53989999999999</v>
      </c>
      <c r="AA55" s="35">
        <f t="shared" si="5"/>
        <v>-0.10324770179140864</v>
      </c>
      <c r="AB55" s="13">
        <v>12380665</v>
      </c>
      <c r="AC55" s="35">
        <f t="shared" si="5"/>
        <v>8.7829475624819058E-3</v>
      </c>
      <c r="AD55" s="13">
        <v>10573725</v>
      </c>
      <c r="AE55" s="35">
        <f t="shared" si="5"/>
        <v>4.859211393397387E-2</v>
      </c>
    </row>
    <row r="56" spans="1:31">
      <c r="A56" s="26" t="s">
        <v>110</v>
      </c>
      <c r="B56" s="151">
        <f>'RAW11'!D55</f>
        <v>26046.1</v>
      </c>
      <c r="C56" s="151"/>
      <c r="D56" s="41">
        <v>-3.3449580000000001</v>
      </c>
      <c r="E56" s="37">
        <v>4.4800000000000004</v>
      </c>
      <c r="F56" s="42">
        <f t="shared" si="0"/>
        <v>-6.7875050000000003</v>
      </c>
      <c r="G56" s="29">
        <f>'RAW11'!E55</f>
        <v>0.7</v>
      </c>
      <c r="H56" s="29">
        <f>'RAW11'!F55</f>
        <v>4.9000000000000004</v>
      </c>
      <c r="I56" s="42">
        <f t="shared" si="1"/>
        <v>3.8795656465942852E-2</v>
      </c>
      <c r="J56" s="30">
        <v>-0.40554090909090929</v>
      </c>
      <c r="K56" s="29">
        <v>5</v>
      </c>
      <c r="L56" s="42">
        <f t="shared" si="2"/>
        <v>6.4288569520599248E-2</v>
      </c>
      <c r="M56" s="31">
        <v>0.27256467937482698</v>
      </c>
      <c r="N56" s="13">
        <v>3.5169999999999999</v>
      </c>
      <c r="O56" s="42">
        <f t="shared" si="3"/>
        <v>3.1029340404545636E-2</v>
      </c>
      <c r="P56" s="13">
        <v>-8613.5720000000001</v>
      </c>
      <c r="Q56" s="35">
        <f t="shared" si="4"/>
        <v>-1.148548305345918</v>
      </c>
      <c r="R56" s="36">
        <v>3.06</v>
      </c>
      <c r="S56" s="35">
        <f t="shared" si="4"/>
        <v>-0.36776859504132231</v>
      </c>
      <c r="T56" s="13">
        <v>2786.9</v>
      </c>
      <c r="U56" s="35">
        <f t="shared" si="4"/>
        <v>-0.25586425109808686</v>
      </c>
      <c r="V56" s="13">
        <v>662.53</v>
      </c>
      <c r="W56" s="35">
        <f t="shared" si="4"/>
        <v>-0.31057555229502914</v>
      </c>
      <c r="X56" s="34">
        <v>18.84</v>
      </c>
      <c r="Y56" s="35">
        <f t="shared" si="5"/>
        <v>-0.63460046547711402</v>
      </c>
      <c r="Z56" s="36">
        <v>133.01990000000001</v>
      </c>
      <c r="AA56" s="35">
        <f t="shared" si="5"/>
        <v>3.6215509442818219E-3</v>
      </c>
      <c r="AB56" s="13">
        <v>12789306</v>
      </c>
      <c r="AC56" s="35">
        <f t="shared" si="5"/>
        <v>3.3006385359752484E-2</v>
      </c>
      <c r="AD56" s="13">
        <v>10755572</v>
      </c>
      <c r="AE56" s="35">
        <f t="shared" si="5"/>
        <v>1.7198007324760196E-2</v>
      </c>
    </row>
    <row r="57" spans="1:31">
      <c r="A57" s="26" t="s">
        <v>111</v>
      </c>
      <c r="B57" s="151">
        <f>'RAW11'!D56</f>
        <v>26060.400000000001</v>
      </c>
      <c r="C57" s="151"/>
      <c r="D57" s="41">
        <v>-11.130375000000001</v>
      </c>
      <c r="E57" s="37">
        <v>0.39</v>
      </c>
      <c r="F57" s="42">
        <f t="shared" si="0"/>
        <v>-7.8249580000000005</v>
      </c>
      <c r="G57" s="29">
        <f>'RAW11'!E56</f>
        <v>0.3</v>
      </c>
      <c r="H57" s="29">
        <f>'RAW11'!F56</f>
        <v>3.17</v>
      </c>
      <c r="I57" s="42">
        <f t="shared" si="1"/>
        <v>4.170804369414105E-2</v>
      </c>
      <c r="J57" s="30">
        <v>-0.30066666666666669</v>
      </c>
      <c r="K57" s="29">
        <v>4.5</v>
      </c>
      <c r="L57" s="42">
        <f t="shared" si="2"/>
        <v>5.4275518522137522E-2</v>
      </c>
      <c r="M57" s="31">
        <v>0.46088855111474208</v>
      </c>
      <c r="N57" s="13">
        <v>3.0329999999999999</v>
      </c>
      <c r="O57" s="42">
        <f t="shared" si="3"/>
        <v>3.2356161737753242E-2</v>
      </c>
      <c r="P57" s="13">
        <v>-61748.38</v>
      </c>
      <c r="Q57" s="35">
        <f t="shared" si="4"/>
        <v>6.1687309283535328</v>
      </c>
      <c r="R57" s="36">
        <v>-0.50600000000000001</v>
      </c>
      <c r="S57" s="35">
        <f t="shared" si="4"/>
        <v>-1.1653594771241829</v>
      </c>
      <c r="T57" s="13">
        <v>3234.07</v>
      </c>
      <c r="U57" s="35">
        <f t="shared" si="4"/>
        <v>0.16045426818328612</v>
      </c>
      <c r="V57" s="13">
        <v>825.11</v>
      </c>
      <c r="W57" s="35">
        <f t="shared" si="4"/>
        <v>0.2453926614643866</v>
      </c>
      <c r="X57" s="34">
        <v>40.270000000000003</v>
      </c>
      <c r="Y57" s="35">
        <f t="shared" si="5"/>
        <v>1.1374734607218686</v>
      </c>
      <c r="Z57" s="36">
        <v>116.04989999999999</v>
      </c>
      <c r="AA57" s="35">
        <f t="shared" si="5"/>
        <v>-0.12757489668839034</v>
      </c>
      <c r="AB57" s="13">
        <v>13225959</v>
      </c>
      <c r="AC57" s="35">
        <f t="shared" si="5"/>
        <v>3.4142040232675641E-2</v>
      </c>
      <c r="AD57" s="13">
        <v>11118423</v>
      </c>
      <c r="AE57" s="35">
        <f t="shared" si="5"/>
        <v>3.373609511423474E-2</v>
      </c>
    </row>
    <row r="58" spans="1:31">
      <c r="A58" s="26" t="s">
        <v>112</v>
      </c>
      <c r="B58" s="151">
        <f>'RAW11'!D57</f>
        <v>27163.5</v>
      </c>
      <c r="C58" s="151"/>
      <c r="D58" s="41">
        <v>11.676612</v>
      </c>
      <c r="E58" s="37">
        <v>2.69</v>
      </c>
      <c r="F58" s="42">
        <f t="shared" si="0"/>
        <v>-11.520375000000001</v>
      </c>
      <c r="G58" s="29">
        <f>'RAW11'!E57</f>
        <v>-0.3</v>
      </c>
      <c r="H58" s="29">
        <f>'RAW11'!F57</f>
        <v>2.98</v>
      </c>
      <c r="I58" s="42">
        <f t="shared" si="1"/>
        <v>2.8614157527417916E-2</v>
      </c>
      <c r="J58" s="30">
        <v>-0.47173611895351031</v>
      </c>
      <c r="K58" s="29">
        <v>4</v>
      </c>
      <c r="L58" s="42">
        <f t="shared" si="2"/>
        <v>4.8151442002286826E-2</v>
      </c>
      <c r="M58" s="31">
        <v>0.16804730814490834</v>
      </c>
      <c r="N58" s="13">
        <v>2.7429999999999999</v>
      </c>
      <c r="O58" s="42">
        <f t="shared" si="3"/>
        <v>2.560311267380988E-2</v>
      </c>
      <c r="P58" s="13">
        <v>31004.5</v>
      </c>
      <c r="Q58" s="35">
        <f t="shared" si="4"/>
        <v>-1.5021103387651629</v>
      </c>
      <c r="R58" s="36">
        <v>8.2799999999999994</v>
      </c>
      <c r="S58" s="35">
        <f t="shared" si="4"/>
        <v>-17.363636363636363</v>
      </c>
      <c r="T58" s="13">
        <v>3193.61</v>
      </c>
      <c r="U58" s="35">
        <f t="shared" si="4"/>
        <v>-1.2510551719659759E-2</v>
      </c>
      <c r="V58" s="13">
        <v>905.21</v>
      </c>
      <c r="W58" s="35">
        <f t="shared" si="4"/>
        <v>9.7077965362194152E-2</v>
      </c>
      <c r="X58" s="34">
        <v>35.79</v>
      </c>
      <c r="Y58" s="35">
        <f t="shared" si="5"/>
        <v>-0.11124906878569664</v>
      </c>
      <c r="Z58" s="36">
        <v>139.9699</v>
      </c>
      <c r="AA58" s="35">
        <f t="shared" si="5"/>
        <v>0.20611823017512296</v>
      </c>
      <c r="AB58" s="13">
        <v>13443745</v>
      </c>
      <c r="AC58" s="35">
        <f t="shared" si="5"/>
        <v>1.6466556413791997E-2</v>
      </c>
      <c r="AD58" s="13">
        <v>11485845</v>
      </c>
      <c r="AE58" s="35">
        <f t="shared" si="5"/>
        <v>3.3046233265275123E-2</v>
      </c>
    </row>
    <row r="59" spans="1:31">
      <c r="A59" s="26" t="s">
        <v>113</v>
      </c>
      <c r="B59" s="151">
        <f>'RAW11'!D58</f>
        <v>28175.4</v>
      </c>
      <c r="C59" s="151"/>
      <c r="D59" s="41">
        <v>0.15292900000000001</v>
      </c>
      <c r="E59" s="37">
        <v>3.68</v>
      </c>
      <c r="F59" s="42">
        <f t="shared" si="0"/>
        <v>8.9866120000000009</v>
      </c>
      <c r="G59" s="29">
        <f>'RAW11'!E58</f>
        <v>-0.3</v>
      </c>
      <c r="H59" s="29">
        <f>'RAW11'!F58</f>
        <v>0.19</v>
      </c>
      <c r="I59" s="42">
        <f t="shared" si="1"/>
        <v>3.28986960882649E-2</v>
      </c>
      <c r="J59" s="30">
        <v>-0.52269480519480538</v>
      </c>
      <c r="K59" s="29">
        <v>4</v>
      </c>
      <c r="L59" s="42">
        <f t="shared" si="2"/>
        <v>4.4929308967933235E-2</v>
      </c>
      <c r="M59" s="31">
        <v>-4.87847801423082E-2</v>
      </c>
      <c r="N59" s="13">
        <v>2.4510000000000001</v>
      </c>
      <c r="O59" s="42">
        <f t="shared" si="3"/>
        <v>2.5706328126112288E-2</v>
      </c>
      <c r="P59" s="13">
        <v>16206.74</v>
      </c>
      <c r="Q59" s="35">
        <f t="shared" si="4"/>
        <v>-0.47727781451079682</v>
      </c>
      <c r="R59" s="36">
        <v>1.7</v>
      </c>
      <c r="S59" s="35">
        <f t="shared" si="4"/>
        <v>-0.79468599033816423</v>
      </c>
      <c r="T59" s="13">
        <v>3552.64</v>
      </c>
      <c r="U59" s="35">
        <f t="shared" si="4"/>
        <v>0.11242136641606199</v>
      </c>
      <c r="V59" s="13">
        <v>1103.8699999999999</v>
      </c>
      <c r="W59" s="35">
        <f t="shared" si="4"/>
        <v>0.21946288706487979</v>
      </c>
      <c r="X59" s="34">
        <v>52.2</v>
      </c>
      <c r="Y59" s="35">
        <f t="shared" si="5"/>
        <v>0.45850796311818953</v>
      </c>
      <c r="Z59" s="36">
        <v>150.98990000000001</v>
      </c>
      <c r="AA59" s="35">
        <f t="shared" si="5"/>
        <v>7.8731212925064673E-2</v>
      </c>
      <c r="AB59" s="13">
        <v>13747133</v>
      </c>
      <c r="AC59" s="35">
        <f t="shared" si="5"/>
        <v>2.2567223641924181E-2</v>
      </c>
      <c r="AD59" s="13">
        <v>12110606</v>
      </c>
      <c r="AE59" s="35">
        <f t="shared" si="5"/>
        <v>5.4393995391719109E-2</v>
      </c>
    </row>
    <row r="60" spans="1:31">
      <c r="A60" s="26" t="s">
        <v>114</v>
      </c>
      <c r="B60" s="151">
        <f>'RAW11'!D59</f>
        <v>27061.200000000001</v>
      </c>
      <c r="C60" s="151"/>
      <c r="D60" s="41">
        <v>0.41774299999999998</v>
      </c>
      <c r="E60" s="37">
        <v>4.72</v>
      </c>
      <c r="F60" s="42">
        <f t="shared" si="0"/>
        <v>-3.5270710000000003</v>
      </c>
      <c r="G60" s="29">
        <f>'RAW11'!E59</f>
        <v>1.3</v>
      </c>
      <c r="H60" s="29">
        <f>'RAW11'!F59</f>
        <v>1.1599999999999999</v>
      </c>
      <c r="I60" s="42">
        <f t="shared" si="1"/>
        <v>4.9147442326982205E-3</v>
      </c>
      <c r="J60" s="30">
        <v>-0.54244565217391294</v>
      </c>
      <c r="K60" s="29">
        <v>4</v>
      </c>
      <c r="L60" s="42">
        <f t="shared" si="2"/>
        <v>4.5464589097363062E-2</v>
      </c>
      <c r="M60" s="31">
        <v>4.9548157111461696E-2</v>
      </c>
      <c r="N60" s="13">
        <v>2.3860000000000001</v>
      </c>
      <c r="O60" s="42">
        <f t="shared" si="3"/>
        <v>2.5010048898791881E-2</v>
      </c>
      <c r="P60" s="13">
        <v>88802.05</v>
      </c>
      <c r="Q60" s="35">
        <f t="shared" si="4"/>
        <v>4.4793283535121811</v>
      </c>
      <c r="R60" s="36">
        <v>0.58399999999999996</v>
      </c>
      <c r="S60" s="35">
        <f t="shared" si="4"/>
        <v>-0.65647058823529425</v>
      </c>
      <c r="T60" s="13">
        <v>3919.21</v>
      </c>
      <c r="U60" s="35">
        <f t="shared" si="4"/>
        <v>0.10318242208611066</v>
      </c>
      <c r="V60" s="13">
        <v>1191.44</v>
      </c>
      <c r="W60" s="35">
        <f t="shared" si="4"/>
        <v>7.932999356808336E-2</v>
      </c>
      <c r="X60" s="34">
        <v>63.58</v>
      </c>
      <c r="Y60" s="35">
        <f t="shared" si="5"/>
        <v>0.21800766283524894</v>
      </c>
      <c r="Z60" s="36">
        <v>189.53989999999999</v>
      </c>
      <c r="AA60" s="35">
        <f t="shared" si="5"/>
        <v>0.25531509061202096</v>
      </c>
      <c r="AB60" s="13">
        <v>14014870</v>
      </c>
      <c r="AC60" s="35">
        <f t="shared" si="5"/>
        <v>1.9475842708439644E-2</v>
      </c>
      <c r="AD60" s="13">
        <v>12349750</v>
      </c>
      <c r="AE60" s="35">
        <f t="shared" si="5"/>
        <v>1.974665842485504E-2</v>
      </c>
    </row>
    <row r="61" spans="1:31">
      <c r="A61" s="26" t="s">
        <v>115</v>
      </c>
      <c r="B61" s="151">
        <f>'RAW11'!D60</f>
        <v>27283.1</v>
      </c>
      <c r="C61" s="151"/>
      <c r="D61" s="41">
        <v>2.2907950000000001</v>
      </c>
      <c r="E61" s="37">
        <v>6.73</v>
      </c>
      <c r="F61" s="42">
        <f t="shared" si="0"/>
        <v>-4.302257</v>
      </c>
      <c r="G61" s="29">
        <f>'RAW11'!E60</f>
        <v>1.9</v>
      </c>
      <c r="H61" s="29">
        <f>'RAW11'!F60</f>
        <v>2.4</v>
      </c>
      <c r="I61" s="42">
        <f t="shared" si="1"/>
        <v>-1.3820335636720582E-3</v>
      </c>
      <c r="J61" s="30">
        <v>-0.54038477633477633</v>
      </c>
      <c r="K61" s="29">
        <v>4</v>
      </c>
      <c r="L61" s="42">
        <f t="shared" si="2"/>
        <v>4.5672203403352762E-2</v>
      </c>
      <c r="M61" s="31">
        <v>0.2953002805457377</v>
      </c>
      <c r="N61" s="13">
        <v>2.1739999999999999</v>
      </c>
      <c r="O61" s="42">
        <f t="shared" si="3"/>
        <v>2.3352947473780805E-2</v>
      </c>
      <c r="P61" s="13">
        <v>95373.55</v>
      </c>
      <c r="Q61" s="35">
        <f t="shared" si="4"/>
        <v>7.4001670006491965E-2</v>
      </c>
      <c r="R61" s="36">
        <v>-4.57</v>
      </c>
      <c r="S61" s="35">
        <f t="shared" si="4"/>
        <v>-8.8253424657534243</v>
      </c>
      <c r="T61" s="13">
        <v>4064.3</v>
      </c>
      <c r="U61" s="35">
        <f t="shared" si="4"/>
        <v>3.7020215808798239E-2</v>
      </c>
      <c r="V61" s="13">
        <v>1408.55</v>
      </c>
      <c r="W61" s="35">
        <f t="shared" si="4"/>
        <v>0.18222487074464505</v>
      </c>
      <c r="X61" s="34">
        <v>73.95</v>
      </c>
      <c r="Y61" s="35">
        <f t="shared" si="5"/>
        <v>0.16310160427807494</v>
      </c>
      <c r="Z61" s="36">
        <v>208.1199</v>
      </c>
      <c r="AA61" s="35">
        <f t="shared" si="5"/>
        <v>9.8026853448798981E-2</v>
      </c>
      <c r="AB61" s="13">
        <v>14237981</v>
      </c>
      <c r="AC61" s="35">
        <f t="shared" si="5"/>
        <v>1.5919591120003254E-2</v>
      </c>
      <c r="AD61" s="13">
        <v>12647703</v>
      </c>
      <c r="AE61" s="35">
        <f t="shared" si="5"/>
        <v>2.4126237373226177E-2</v>
      </c>
    </row>
    <row r="62" spans="1:31">
      <c r="A62" s="26" t="s">
        <v>116</v>
      </c>
      <c r="B62" s="151">
        <f>'RAW11'!D61</f>
        <v>26346.799999999999</v>
      </c>
      <c r="C62" s="151"/>
      <c r="D62" s="41">
        <v>2.0217779999999999</v>
      </c>
      <c r="E62" s="37">
        <v>-6.02</v>
      </c>
      <c r="F62" s="42">
        <f t="shared" si="0"/>
        <v>-4.4392050000000003</v>
      </c>
      <c r="G62" s="29">
        <f>'RAW11'!E61</f>
        <v>3.4</v>
      </c>
      <c r="H62" s="29">
        <f>'RAW11'!F61</f>
        <v>2.06</v>
      </c>
      <c r="I62" s="42">
        <f t="shared" si="1"/>
        <v>4.9067713444554961E-3</v>
      </c>
      <c r="J62" s="30">
        <v>-0.54581818181818165</v>
      </c>
      <c r="K62" s="29">
        <v>4</v>
      </c>
      <c r="L62" s="42">
        <f t="shared" si="2"/>
        <v>4.565053631189242E-2</v>
      </c>
      <c r="M62" s="31">
        <v>0.14015994927191572</v>
      </c>
      <c r="N62" s="13">
        <v>2.1320000000000001</v>
      </c>
      <c r="O62" s="42">
        <f t="shared" si="3"/>
        <v>1.8731682483617673E-2</v>
      </c>
      <c r="P62" s="13">
        <v>13509.71</v>
      </c>
      <c r="Q62" s="35">
        <f t="shared" si="4"/>
        <v>-0.85834951094931455</v>
      </c>
      <c r="R62" s="36">
        <v>-3.82</v>
      </c>
      <c r="S62" s="35">
        <f t="shared" si="4"/>
        <v>-0.16411378555798695</v>
      </c>
      <c r="T62" s="13">
        <v>4048.08</v>
      </c>
      <c r="U62" s="35">
        <f t="shared" si="4"/>
        <v>-3.9908471323475761E-3</v>
      </c>
      <c r="V62" s="13">
        <v>1342.06</v>
      </c>
      <c r="W62" s="35">
        <f t="shared" si="4"/>
        <v>-4.7204572077668532E-2</v>
      </c>
      <c r="X62" s="34">
        <v>83.57</v>
      </c>
      <c r="Y62" s="35">
        <f t="shared" si="5"/>
        <v>0.13008789722785652</v>
      </c>
      <c r="Z62" s="36">
        <v>238.7799</v>
      </c>
      <c r="AA62" s="35">
        <f t="shared" si="5"/>
        <v>0.14731892529258372</v>
      </c>
      <c r="AB62" s="13">
        <v>14493594</v>
      </c>
      <c r="AC62" s="35">
        <f t="shared" si="5"/>
        <v>1.7952896551835545E-2</v>
      </c>
      <c r="AD62" s="13">
        <v>12879090</v>
      </c>
      <c r="AE62" s="35">
        <f t="shared" si="5"/>
        <v>1.8294784436351803E-2</v>
      </c>
    </row>
    <row r="63" spans="1:31">
      <c r="A63" s="26" t="s">
        <v>117</v>
      </c>
      <c r="B63" s="151">
        <f>'RAW11'!D62</f>
        <v>25947.5</v>
      </c>
      <c r="C63" s="151"/>
      <c r="D63" s="41">
        <v>0.58181899999999998</v>
      </c>
      <c r="E63" s="37">
        <v>5.22</v>
      </c>
      <c r="F63" s="42">
        <f t="shared" si="0"/>
        <v>8.041777999999999</v>
      </c>
      <c r="G63" s="29">
        <f>'RAW11'!E62</f>
        <v>5</v>
      </c>
      <c r="H63" s="29">
        <f>'RAW11'!F62</f>
        <v>1.81</v>
      </c>
      <c r="I63" s="42">
        <f t="shared" si="1"/>
        <v>-1.2959381044487461E-2</v>
      </c>
      <c r="J63" s="30">
        <v>-0.56637656063742992</v>
      </c>
      <c r="K63" s="29">
        <v>4</v>
      </c>
      <c r="L63" s="42">
        <f t="shared" si="2"/>
        <v>4.5707662550868555E-2</v>
      </c>
      <c r="M63" s="31">
        <v>0.31456563348002631</v>
      </c>
      <c r="N63" s="13">
        <v>2.1</v>
      </c>
      <c r="O63" s="42">
        <f t="shared" si="3"/>
        <v>1.9890521961789309E-2</v>
      </c>
      <c r="P63" s="13">
        <v>-54901</v>
      </c>
      <c r="Q63" s="35">
        <f t="shared" si="4"/>
        <v>-5.0638178021585949</v>
      </c>
      <c r="R63" s="36">
        <v>4</v>
      </c>
      <c r="S63" s="35">
        <f t="shared" si="4"/>
        <v>-2.0471204188481678</v>
      </c>
      <c r="T63" s="13">
        <v>4298.41</v>
      </c>
      <c r="U63" s="35">
        <f t="shared" si="4"/>
        <v>6.1839192901326043E-2</v>
      </c>
      <c r="V63" s="13">
        <v>1498.28</v>
      </c>
      <c r="W63" s="35">
        <f t="shared" si="4"/>
        <v>0.11640314143927993</v>
      </c>
      <c r="X63" s="34">
        <v>88.15</v>
      </c>
      <c r="Y63" s="35">
        <f t="shared" si="5"/>
        <v>5.4804355630010924E-2</v>
      </c>
      <c r="Z63" s="36">
        <v>196.47989999999999</v>
      </c>
      <c r="AA63" s="35">
        <f t="shared" si="5"/>
        <v>-0.17715058930839661</v>
      </c>
      <c r="AB63" s="13">
        <v>14715548</v>
      </c>
      <c r="AC63" s="35">
        <f t="shared" si="5"/>
        <v>1.5313938005990785E-2</v>
      </c>
      <c r="AD63" s="13">
        <v>13402097</v>
      </c>
      <c r="AE63" s="35">
        <f t="shared" si="5"/>
        <v>4.0609002654690668E-2</v>
      </c>
    </row>
    <row r="64" spans="1:31">
      <c r="A64" s="26" t="s">
        <v>118</v>
      </c>
      <c r="B64" s="151">
        <f>'RAW11'!D63</f>
        <v>25270.3</v>
      </c>
      <c r="C64" s="151"/>
      <c r="D64" s="41">
        <v>0.59497999999999995</v>
      </c>
      <c r="E64" s="37">
        <v>5.05</v>
      </c>
      <c r="F64" s="42">
        <f t="shared" si="0"/>
        <v>-4.6381809999999994</v>
      </c>
      <c r="G64" s="29">
        <f>'RAW11'!E63</f>
        <v>7.4</v>
      </c>
      <c r="H64" s="29">
        <f>'RAW11'!F63</f>
        <v>2.41</v>
      </c>
      <c r="I64" s="42">
        <f t="shared" si="1"/>
        <v>-3.0380952380952397E-2</v>
      </c>
      <c r="J64" s="30">
        <v>-0.52902587993385097</v>
      </c>
      <c r="K64" s="29">
        <v>4</v>
      </c>
      <c r="L64" s="42">
        <f t="shared" si="2"/>
        <v>4.5923867628359538E-2</v>
      </c>
      <c r="M64" s="31">
        <v>0.84411756076223232</v>
      </c>
      <c r="N64" s="13">
        <v>2.4790000000000001</v>
      </c>
      <c r="O64" s="42">
        <f t="shared" si="3"/>
        <v>1.7798356153416739E-2</v>
      </c>
      <c r="P64" s="13">
        <v>-171075.20000000001</v>
      </c>
      <c r="Q64" s="35">
        <f t="shared" si="4"/>
        <v>2.1160671026028672</v>
      </c>
      <c r="R64" s="36">
        <v>-1.677</v>
      </c>
      <c r="S64" s="35">
        <f t="shared" si="4"/>
        <v>-1.4192499999999999</v>
      </c>
      <c r="T64" s="13">
        <v>3902.52</v>
      </c>
      <c r="U64" s="35">
        <f t="shared" si="4"/>
        <v>-9.2101497995770498E-2</v>
      </c>
      <c r="V64" s="13">
        <v>1492.15</v>
      </c>
      <c r="W64" s="35">
        <f t="shared" si="4"/>
        <v>-4.0913580906104877E-3</v>
      </c>
      <c r="X64" s="34">
        <v>104.69</v>
      </c>
      <c r="Y64" s="35">
        <f t="shared" si="5"/>
        <v>0.18763471355643779</v>
      </c>
      <c r="Z64" s="36">
        <v>208.88989999999998</v>
      </c>
      <c r="AA64" s="35">
        <f t="shared" si="5"/>
        <v>6.3161677097759092E-2</v>
      </c>
      <c r="AB64" s="13">
        <v>14975220</v>
      </c>
      <c r="AC64" s="35">
        <f t="shared" si="5"/>
        <v>1.7646097855139341E-2</v>
      </c>
      <c r="AD64" s="13">
        <v>13864061</v>
      </c>
      <c r="AE64" s="35">
        <f t="shared" si="5"/>
        <v>3.4469531148744854E-2</v>
      </c>
    </row>
    <row r="65" spans="1:31">
      <c r="A65" s="26" t="s">
        <v>119</v>
      </c>
      <c r="B65" s="151">
        <f>'RAW11'!D64</f>
        <v>24375.9</v>
      </c>
      <c r="C65" s="151"/>
      <c r="D65" s="41">
        <v>0.88814899999999997</v>
      </c>
      <c r="E65" s="37">
        <v>7.83</v>
      </c>
      <c r="F65" s="42">
        <f t="shared" si="0"/>
        <v>-4.4550200000000002</v>
      </c>
      <c r="G65" s="29">
        <f>'RAW11'!E64</f>
        <v>8.6999999999999993</v>
      </c>
      <c r="H65" s="29">
        <f>'RAW11'!F64</f>
        <v>3.37</v>
      </c>
      <c r="I65" s="42">
        <f t="shared" si="1"/>
        <v>-4.6461824953445086E-2</v>
      </c>
      <c r="J65" s="30">
        <v>-0.35761642743221705</v>
      </c>
      <c r="K65" s="29">
        <v>4</v>
      </c>
      <c r="L65" s="42">
        <f t="shared" si="2"/>
        <v>4.5531130261850183E-2</v>
      </c>
      <c r="M65" s="31">
        <v>1.9599146591310166</v>
      </c>
      <c r="N65" s="13">
        <v>3.3679999999999999</v>
      </c>
      <c r="O65" s="42">
        <f t="shared" si="3"/>
        <v>1.6211976253872162E-2</v>
      </c>
      <c r="P65" s="13">
        <v>-178756.7</v>
      </c>
      <c r="Q65" s="35">
        <f t="shared" si="4"/>
        <v>4.490130655992218E-2</v>
      </c>
      <c r="R65" s="36">
        <v>-4.9630000000000001</v>
      </c>
      <c r="S65" s="35">
        <f t="shared" si="4"/>
        <v>1.9594514013118665</v>
      </c>
      <c r="T65" s="13">
        <v>3454.86</v>
      </c>
      <c r="U65" s="35">
        <f t="shared" si="4"/>
        <v>-0.11471049475723374</v>
      </c>
      <c r="V65" s="13">
        <v>1197.5999999999999</v>
      </c>
      <c r="W65" s="35">
        <f t="shared" si="4"/>
        <v>-0.19739972522869695</v>
      </c>
      <c r="X65" s="34">
        <v>98.62</v>
      </c>
      <c r="Y65" s="35">
        <f t="shared" si="5"/>
        <v>-5.7980704938389464E-2</v>
      </c>
      <c r="Z65" s="36">
        <v>231.43989999999999</v>
      </c>
      <c r="AA65" s="35">
        <f t="shared" si="5"/>
        <v>0.10795160512786886</v>
      </c>
      <c r="AB65" s="13">
        <v>15150708</v>
      </c>
      <c r="AC65" s="35">
        <f t="shared" si="5"/>
        <v>1.1718559059566404E-2</v>
      </c>
      <c r="AD65" s="13">
        <v>13908338</v>
      </c>
      <c r="AE65" s="35">
        <f t="shared" si="5"/>
        <v>3.1936529996514007E-3</v>
      </c>
    </row>
    <row r="66" spans="1:31">
      <c r="A66" s="26" t="s">
        <v>120</v>
      </c>
      <c r="B66" s="151">
        <f>'RAW11'!D65</f>
        <v>23375.5</v>
      </c>
      <c r="C66" s="151"/>
      <c r="D66" s="41">
        <v>0.44973200000000002</v>
      </c>
      <c r="E66" s="37">
        <v>13.71</v>
      </c>
      <c r="F66" s="42">
        <f t="shared" si="0"/>
        <v>-6.9418509999999998</v>
      </c>
      <c r="G66" s="29">
        <f>'RAW11'!E65</f>
        <v>9.9</v>
      </c>
      <c r="H66" s="29">
        <f>'RAW11'!F65</f>
        <v>3.94</v>
      </c>
      <c r="I66" s="42">
        <f t="shared" si="1"/>
        <v>-4.9034038638454347E-2</v>
      </c>
      <c r="J66" s="30">
        <v>0.48074060480582359</v>
      </c>
      <c r="K66" s="29">
        <v>5</v>
      </c>
      <c r="L66" s="42">
        <f t="shared" si="2"/>
        <v>4.3732559089763701E-2</v>
      </c>
      <c r="M66" s="31">
        <v>2.3214955170814098</v>
      </c>
      <c r="N66" s="13">
        <v>5.016</v>
      </c>
      <c r="O66" s="42">
        <f t="shared" si="3"/>
        <v>1.3810185557495247E-2</v>
      </c>
      <c r="P66" s="13">
        <v>-200459</v>
      </c>
      <c r="Q66" s="35">
        <f t="shared" si="4"/>
        <v>0.12140691789454598</v>
      </c>
      <c r="R66" s="36">
        <v>1.661</v>
      </c>
      <c r="S66" s="35">
        <f t="shared" si="4"/>
        <v>-1.3346766068909934</v>
      </c>
      <c r="T66" s="13">
        <v>3318.2</v>
      </c>
      <c r="U66" s="35">
        <f t="shared" si="4"/>
        <v>-3.9555872017968979E-2</v>
      </c>
      <c r="V66" s="13">
        <v>1132.1099999999999</v>
      </c>
      <c r="W66" s="35">
        <f t="shared" si="4"/>
        <v>-5.468436873747496E-2</v>
      </c>
      <c r="X66" s="34">
        <v>86.53</v>
      </c>
      <c r="Y66" s="35">
        <f t="shared" si="5"/>
        <v>-0.12259176637598868</v>
      </c>
      <c r="Z66" s="36">
        <v>172.4699</v>
      </c>
      <c r="AA66" s="35">
        <f t="shared" si="5"/>
        <v>-0.25479616954552781</v>
      </c>
      <c r="AB66" s="13">
        <v>15423453</v>
      </c>
      <c r="AC66" s="35">
        <f t="shared" si="5"/>
        <v>1.8002129009416591E-2</v>
      </c>
      <c r="AD66" s="13">
        <v>13832397</v>
      </c>
      <c r="AE66" s="35">
        <f t="shared" si="5"/>
        <v>-5.4601060169806055E-3</v>
      </c>
    </row>
    <row r="67" spans="1:31">
      <c r="A67" s="26" t="s">
        <v>121</v>
      </c>
      <c r="B67" s="151">
        <f>'RAW11'!D66</f>
        <v>25267.4</v>
      </c>
      <c r="C67" s="151"/>
      <c r="D67" s="41">
        <v>-7.1930999999999995E-2</v>
      </c>
      <c r="E67" s="37">
        <v>5.92</v>
      </c>
      <c r="F67" s="42">
        <f t="shared" si="0"/>
        <v>-13.260268</v>
      </c>
      <c r="G67" s="29">
        <f>'RAW11'!E66</f>
        <v>9.1999999999999993</v>
      </c>
      <c r="H67" s="29">
        <f>'RAW11'!F66</f>
        <v>4.55</v>
      </c>
      <c r="I67" s="42">
        <f t="shared" si="1"/>
        <v>-5.4231119199271927E-2</v>
      </c>
      <c r="J67" s="30">
        <v>1.7721233766233766</v>
      </c>
      <c r="K67" s="29">
        <v>6</v>
      </c>
      <c r="L67" s="42">
        <f t="shared" si="2"/>
        <v>4.497637425831269E-2</v>
      </c>
      <c r="M67" s="31">
        <v>3.0397616789757134</v>
      </c>
      <c r="N67" s="13">
        <v>5.0369999999999999</v>
      </c>
      <c r="O67" s="42">
        <f t="shared" si="3"/>
        <v>2.6333708956284507E-2</v>
      </c>
      <c r="P67" s="13">
        <v>-112245.3</v>
      </c>
      <c r="Q67" s="35">
        <f t="shared" si="4"/>
        <v>-0.44005856559196643</v>
      </c>
      <c r="R67" s="36">
        <v>3.9049999999999998</v>
      </c>
      <c r="S67" s="35">
        <f t="shared" si="4"/>
        <v>1.3509933774834435</v>
      </c>
      <c r="T67" s="13">
        <v>3793.62</v>
      </c>
      <c r="U67" s="35">
        <f t="shared" si="4"/>
        <v>0.1432764751973962</v>
      </c>
      <c r="V67" s="13">
        <v>1007.09</v>
      </c>
      <c r="W67" s="35">
        <f t="shared" si="4"/>
        <v>-0.11043096518889496</v>
      </c>
      <c r="X67" s="34">
        <v>80.11</v>
      </c>
      <c r="Y67" s="35">
        <f t="shared" si="5"/>
        <v>-7.4193921183404621E-2</v>
      </c>
      <c r="Z67" s="36">
        <v>161.60990000000001</v>
      </c>
      <c r="AA67" s="35">
        <f t="shared" si="5"/>
        <v>-6.29675091131843E-2</v>
      </c>
      <c r="AB67" s="13">
        <v>15248665</v>
      </c>
      <c r="AC67" s="35">
        <f t="shared" si="5"/>
        <v>-1.1332611445698963E-2</v>
      </c>
      <c r="AD67" s="13">
        <v>14226792</v>
      </c>
      <c r="AE67" s="35">
        <f t="shared" si="5"/>
        <v>2.8512411840117081E-2</v>
      </c>
    </row>
    <row r="68" spans="1:31">
      <c r="A68" s="26" t="s">
        <v>122</v>
      </c>
      <c r="B68" s="151">
        <f>'RAW11'!D67</f>
        <v>25417.5</v>
      </c>
      <c r="C68" s="151"/>
      <c r="D68" s="41">
        <v>7.7229999999999998E-3</v>
      </c>
      <c r="E68" s="37">
        <v>3.41</v>
      </c>
      <c r="F68" s="42">
        <f t="shared" si="0"/>
        <v>-5.9919310000000001</v>
      </c>
      <c r="G68" s="29">
        <f>'RAW11'!E67</f>
        <v>6.9</v>
      </c>
      <c r="H68" s="29">
        <f>'RAW11'!F67</f>
        <v>3.35</v>
      </c>
      <c r="I68" s="42">
        <f t="shared" si="1"/>
        <v>-4.2582417582417542E-2</v>
      </c>
      <c r="J68" s="30">
        <v>2.631926284584984</v>
      </c>
      <c r="K68" s="29">
        <v>6</v>
      </c>
      <c r="L68" s="42">
        <f t="shared" si="2"/>
        <v>4.1542580454283273E-2</v>
      </c>
      <c r="M68" s="31">
        <v>3.1666503000323334</v>
      </c>
      <c r="N68" s="13">
        <v>3.4689999999999999</v>
      </c>
      <c r="O68" s="42">
        <f t="shared" si="3"/>
        <v>1.9383180710828674E-2</v>
      </c>
      <c r="P68" s="13">
        <v>-80986.55</v>
      </c>
      <c r="Q68" s="35">
        <f t="shared" si="4"/>
        <v>-0.27848604796815546</v>
      </c>
      <c r="R68" s="36">
        <v>4.2699999999999996</v>
      </c>
      <c r="S68" s="35">
        <f t="shared" si="4"/>
        <v>9.3469910371318771E-2</v>
      </c>
      <c r="T68" s="13">
        <v>4315.05</v>
      </c>
      <c r="U68" s="35">
        <f t="shared" si="4"/>
        <v>0.13744919101016978</v>
      </c>
      <c r="V68" s="13">
        <v>1064.6400000000001</v>
      </c>
      <c r="W68" s="35">
        <f t="shared" si="4"/>
        <v>5.7144843062685628E-2</v>
      </c>
      <c r="X68" s="34">
        <v>76.78</v>
      </c>
      <c r="Y68" s="35">
        <f t="shared" si="5"/>
        <v>-4.1567844214205445E-2</v>
      </c>
      <c r="Z68" s="36">
        <v>198.81989999999999</v>
      </c>
      <c r="AA68" s="35">
        <f t="shared" si="5"/>
        <v>0.23024579558554259</v>
      </c>
      <c r="AB68" s="13">
        <v>15180684</v>
      </c>
      <c r="AC68" s="35">
        <f t="shared" si="5"/>
        <v>-4.4581607635815991E-3</v>
      </c>
      <c r="AD68" s="13">
        <v>14415021</v>
      </c>
      <c r="AE68" s="35">
        <f t="shared" si="5"/>
        <v>1.3230600405207302E-2</v>
      </c>
    </row>
    <row r="69" spans="1:31">
      <c r="A69" s="26" t="s">
        <v>123</v>
      </c>
      <c r="B69" s="151">
        <f>'RAW11'!D68</f>
        <v>25720.3</v>
      </c>
      <c r="C69" s="151"/>
      <c r="D69" s="41">
        <v>0.13361200000000001</v>
      </c>
      <c r="E69" s="37">
        <v>4.25</v>
      </c>
      <c r="F69" s="42">
        <f t="shared" si="0"/>
        <v>-3.4022770000000002</v>
      </c>
      <c r="G69" s="29">
        <f>'RAW11'!E68</f>
        <v>5.5</v>
      </c>
      <c r="H69" s="29">
        <f>'RAW11'!F68</f>
        <v>2</v>
      </c>
      <c r="I69" s="42">
        <f t="shared" si="1"/>
        <v>-3.3208606173994237E-2</v>
      </c>
      <c r="J69" s="30">
        <v>3.3564328063241131</v>
      </c>
      <c r="K69" s="29">
        <v>4.5</v>
      </c>
      <c r="L69" s="42">
        <f t="shared" si="2"/>
        <v>3.2817017446167718E-2</v>
      </c>
      <c r="M69" s="31">
        <v>3.1878122158007032</v>
      </c>
      <c r="N69" s="13">
        <v>2.7469999999999999</v>
      </c>
      <c r="O69" s="42">
        <f t="shared" si="3"/>
        <v>2.9306922255238899E-3</v>
      </c>
      <c r="P69" s="13">
        <v>-71549.649999999994</v>
      </c>
      <c r="Q69" s="35">
        <f t="shared" si="4"/>
        <v>-0.11652428705754238</v>
      </c>
      <c r="R69" s="36">
        <v>7.86</v>
      </c>
      <c r="S69" s="35">
        <f t="shared" si="4"/>
        <v>0.84074941451990659</v>
      </c>
      <c r="T69" s="13">
        <v>4399.09</v>
      </c>
      <c r="U69" s="35">
        <f t="shared" si="4"/>
        <v>1.9476019976593543E-2</v>
      </c>
      <c r="V69" s="13">
        <v>1120.18</v>
      </c>
      <c r="W69" s="35">
        <f t="shared" ref="W69:AE69" si="7">(V69-V68)/V68</f>
        <v>5.2167868951006877E-2</v>
      </c>
      <c r="X69" s="34">
        <v>81.8</v>
      </c>
      <c r="Y69" s="35">
        <f t="shared" si="7"/>
        <v>6.5381609794217185E-2</v>
      </c>
      <c r="Z69" s="36">
        <v>195.5299</v>
      </c>
      <c r="AA69" s="35">
        <f t="shared" si="7"/>
        <v>-1.6547639345960801E-2</v>
      </c>
      <c r="AB69" s="13">
        <v>15097359</v>
      </c>
      <c r="AC69" s="35">
        <f t="shared" si="7"/>
        <v>-5.4888831096148233E-3</v>
      </c>
      <c r="AD69" s="13">
        <v>14754221</v>
      </c>
      <c r="AE69" s="35">
        <f t="shared" si="7"/>
        <v>2.3531009770988192E-2</v>
      </c>
    </row>
    <row r="70" spans="1:31">
      <c r="A70" s="13" t="s">
        <v>124</v>
      </c>
      <c r="B70" s="151">
        <f>'RAW11'!D69</f>
        <v>25664</v>
      </c>
      <c r="C70" s="151"/>
      <c r="D70" s="41">
        <v>4.1030999999999998E-2</v>
      </c>
      <c r="E70" s="37">
        <v>5.47</v>
      </c>
      <c r="F70" s="42">
        <f t="shared" ref="F70" si="8">D69-E69</f>
        <v>-4.1163879999999997</v>
      </c>
      <c r="G70" s="29">
        <f>'RAW11'!E69</f>
        <v>4.3</v>
      </c>
      <c r="H70" s="29">
        <f>'RAW11'!F69</f>
        <v>3.66</v>
      </c>
      <c r="I70" s="42">
        <f t="shared" ref="I70" si="9">((1+H69%)/(1+G69%))-1</f>
        <v>-3.3175355450236865E-2</v>
      </c>
      <c r="J70" s="30">
        <v>3.7773871635610767</v>
      </c>
      <c r="K70" s="29">
        <v>4.5</v>
      </c>
      <c r="L70" s="42">
        <f t="shared" ref="L70" si="10">((1+K69%)/(1+J69%))-1</f>
        <v>1.1064305942318775E-2</v>
      </c>
      <c r="M70" s="31">
        <v>3.3725250022541866</v>
      </c>
      <c r="N70" s="13">
        <v>2.8380000000000001</v>
      </c>
      <c r="O70" s="42">
        <f t="shared" ref="O70" si="11">((1+N69%)/(1+M69%))-1</f>
        <v>-4.2719407101956541E-3</v>
      </c>
      <c r="P70" s="13">
        <v>-36421.660000000003</v>
      </c>
      <c r="Q70" s="35">
        <f t="shared" ref="Q70:AE70" si="12">(P70-P69)/P69</f>
        <v>-0.49095963432385753</v>
      </c>
      <c r="R70" s="38">
        <v>9.673</v>
      </c>
      <c r="S70" s="35">
        <f t="shared" si="12"/>
        <v>0.23066157760814246</v>
      </c>
      <c r="T70" s="39">
        <v>4521.6499999999996</v>
      </c>
      <c r="U70" s="35">
        <f t="shared" si="12"/>
        <v>2.7860307472681735E-2</v>
      </c>
      <c r="V70" s="13">
        <v>1154.1500000000001</v>
      </c>
      <c r="W70" s="35">
        <f t="shared" si="12"/>
        <v>3.0325483404452878E-2</v>
      </c>
      <c r="X70" s="33">
        <v>90.79</v>
      </c>
      <c r="Y70" s="35">
        <f t="shared" si="12"/>
        <v>0.10990220048899767</v>
      </c>
      <c r="Z70" s="40">
        <v>179.87989999999999</v>
      </c>
      <c r="AA70" s="35">
        <f t="shared" si="12"/>
        <v>-8.0038909650135381E-2</v>
      </c>
      <c r="AB70" s="13">
        <v>15073119</v>
      </c>
      <c r="AC70" s="35">
        <f t="shared" si="12"/>
        <v>-1.6055788300457054E-3</v>
      </c>
      <c r="AD70" s="13">
        <v>15998956</v>
      </c>
      <c r="AE70" s="35">
        <f t="shared" si="12"/>
        <v>8.4364670964329466E-2</v>
      </c>
    </row>
    <row r="99" spans="5:11">
      <c r="E99"/>
      <c r="K99"/>
    </row>
    <row r="100" spans="5:11" ht="15" thickBot="1">
      <c r="E100"/>
      <c r="K100"/>
    </row>
    <row r="101" spans="5:11">
      <c r="E101" s="16"/>
      <c r="F101" s="16"/>
      <c r="K101"/>
    </row>
    <row r="102" spans="5:11">
      <c r="E102"/>
      <c r="K102"/>
    </row>
    <row r="103" spans="5:11">
      <c r="E103"/>
      <c r="K103"/>
    </row>
    <row r="104" spans="5:11">
      <c r="E104"/>
      <c r="K104"/>
    </row>
    <row r="105" spans="5:11">
      <c r="E105"/>
      <c r="K105"/>
    </row>
    <row r="106" spans="5:11" ht="15" thickBot="1">
      <c r="E106" s="14"/>
      <c r="F106" s="14"/>
      <c r="K106"/>
    </row>
    <row r="107" spans="5:11">
      <c r="E107"/>
      <c r="K107"/>
    </row>
    <row r="108" spans="5:11" ht="15" thickBot="1">
      <c r="E108"/>
      <c r="K108"/>
    </row>
    <row r="109" spans="5:11">
      <c r="E109" s="15"/>
      <c r="F109" s="15"/>
      <c r="G109" s="15"/>
      <c r="H109" s="15"/>
      <c r="I109" s="15"/>
      <c r="J109" s="15"/>
      <c r="K109"/>
    </row>
    <row r="110" spans="5:11">
      <c r="E110"/>
      <c r="K110"/>
    </row>
    <row r="111" spans="5:11">
      <c r="E111"/>
      <c r="K111"/>
    </row>
    <row r="112" spans="5:11" ht="15" thickBot="1">
      <c r="E112" s="14"/>
      <c r="F112" s="14"/>
      <c r="G112" s="14"/>
      <c r="H112" s="14"/>
      <c r="I112" s="14"/>
      <c r="J112" s="14"/>
      <c r="K112"/>
    </row>
    <row r="113" spans="5:13" ht="15" thickBot="1">
      <c r="E113"/>
      <c r="K113"/>
    </row>
    <row r="114" spans="5:13"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5:13">
      <c r="E115"/>
      <c r="K115"/>
    </row>
    <row r="116" spans="5:13" ht="15" thickBot="1"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5:13">
      <c r="E117"/>
      <c r="K117"/>
    </row>
    <row r="118" spans="5:13">
      <c r="E118"/>
      <c r="K118"/>
    </row>
    <row r="119" spans="5:13">
      <c r="E119"/>
      <c r="K119"/>
    </row>
    <row r="120" spans="5:13">
      <c r="E120"/>
      <c r="K120"/>
    </row>
    <row r="121" spans="5:13" ht="15" thickBot="1">
      <c r="E121"/>
      <c r="K121"/>
    </row>
    <row r="122" spans="5:13">
      <c r="E122" s="15"/>
      <c r="F122" s="15"/>
      <c r="G122" s="15"/>
      <c r="K122"/>
    </row>
    <row r="123" spans="5:13">
      <c r="E123"/>
      <c r="K123"/>
    </row>
    <row r="124" spans="5:13">
      <c r="E124"/>
      <c r="K124"/>
    </row>
    <row r="125" spans="5:13">
      <c r="E125"/>
      <c r="K125"/>
    </row>
    <row r="126" spans="5:13">
      <c r="E126"/>
      <c r="K126"/>
    </row>
    <row r="127" spans="5:13">
      <c r="E127"/>
      <c r="K127"/>
    </row>
    <row r="128" spans="5:13">
      <c r="E128"/>
      <c r="K128"/>
    </row>
    <row r="129" spans="5:11">
      <c r="E129"/>
      <c r="K129"/>
    </row>
    <row r="130" spans="5:11">
      <c r="E130"/>
      <c r="K130"/>
    </row>
    <row r="131" spans="5:11">
      <c r="E131"/>
      <c r="K131"/>
    </row>
    <row r="132" spans="5:11">
      <c r="E132"/>
      <c r="K132"/>
    </row>
    <row r="133" spans="5:11">
      <c r="E133"/>
      <c r="K133"/>
    </row>
    <row r="134" spans="5:11">
      <c r="E134"/>
      <c r="K134"/>
    </row>
    <row r="135" spans="5:11">
      <c r="E135"/>
      <c r="K135"/>
    </row>
    <row r="136" spans="5:11">
      <c r="E136"/>
      <c r="K136"/>
    </row>
    <row r="137" spans="5:11">
      <c r="E137"/>
      <c r="K137"/>
    </row>
    <row r="138" spans="5:11">
      <c r="E138"/>
      <c r="K138"/>
    </row>
    <row r="139" spans="5:11">
      <c r="E139"/>
      <c r="K139"/>
    </row>
    <row r="140" spans="5:11">
      <c r="E140"/>
      <c r="K140"/>
    </row>
    <row r="141" spans="5:11">
      <c r="E141"/>
      <c r="K141"/>
    </row>
    <row r="142" spans="5:11">
      <c r="E142"/>
      <c r="K142"/>
    </row>
    <row r="143" spans="5:11">
      <c r="E143"/>
      <c r="K143"/>
    </row>
    <row r="144" spans="5:11">
      <c r="E144"/>
      <c r="K144"/>
    </row>
    <row r="145" spans="5:11">
      <c r="E145"/>
      <c r="K145"/>
    </row>
    <row r="146" spans="5:11">
      <c r="E146"/>
      <c r="K146"/>
    </row>
    <row r="147" spans="5:11">
      <c r="E147"/>
      <c r="K147"/>
    </row>
    <row r="148" spans="5:11">
      <c r="E148"/>
      <c r="K148"/>
    </row>
    <row r="149" spans="5:11">
      <c r="E149"/>
      <c r="K149"/>
    </row>
    <row r="150" spans="5:11">
      <c r="E150"/>
      <c r="K150"/>
    </row>
    <row r="151" spans="5:11">
      <c r="E151"/>
      <c r="K151"/>
    </row>
    <row r="152" spans="5:11">
      <c r="E152"/>
      <c r="K152"/>
    </row>
    <row r="153" spans="5:11">
      <c r="E153"/>
      <c r="K153"/>
    </row>
    <row r="154" spans="5:11">
      <c r="E154"/>
      <c r="K154"/>
    </row>
    <row r="155" spans="5:11">
      <c r="E155"/>
      <c r="K155"/>
    </row>
    <row r="156" spans="5:11">
      <c r="E156"/>
      <c r="K156"/>
    </row>
    <row r="157" spans="5:11">
      <c r="E157"/>
      <c r="K157"/>
    </row>
    <row r="158" spans="5:11">
      <c r="E158"/>
      <c r="K158"/>
    </row>
    <row r="159" spans="5:11">
      <c r="E159"/>
      <c r="K159"/>
    </row>
    <row r="160" spans="5:11">
      <c r="E160"/>
      <c r="K160"/>
    </row>
    <row r="161" spans="5:11">
      <c r="E161"/>
      <c r="K161"/>
    </row>
    <row r="162" spans="5:11">
      <c r="E162"/>
      <c r="K162"/>
    </row>
    <row r="163" spans="5:11">
      <c r="E163"/>
      <c r="K163"/>
    </row>
    <row r="164" spans="5:11">
      <c r="E164"/>
      <c r="K164"/>
    </row>
    <row r="165" spans="5:11">
      <c r="E165"/>
      <c r="K165"/>
    </row>
    <row r="166" spans="5:11">
      <c r="E166"/>
      <c r="K166"/>
    </row>
    <row r="167" spans="5:11">
      <c r="E167"/>
      <c r="K167"/>
    </row>
    <row r="168" spans="5:11">
      <c r="E168"/>
      <c r="K168"/>
    </row>
    <row r="169" spans="5:11">
      <c r="E169"/>
      <c r="K169"/>
    </row>
    <row r="170" spans="5:11">
      <c r="E170"/>
      <c r="K170"/>
    </row>
    <row r="171" spans="5:11">
      <c r="E171"/>
      <c r="K171"/>
    </row>
    <row r="172" spans="5:11">
      <c r="E172"/>
      <c r="K172"/>
    </row>
    <row r="173" spans="5:11">
      <c r="E173"/>
      <c r="K173"/>
    </row>
    <row r="174" spans="5:11">
      <c r="E174"/>
      <c r="K174"/>
    </row>
    <row r="175" spans="5:11">
      <c r="E175"/>
      <c r="K175"/>
    </row>
    <row r="176" spans="5:11">
      <c r="E176"/>
      <c r="K176"/>
    </row>
    <row r="177" spans="5:11">
      <c r="E177"/>
      <c r="K177"/>
    </row>
    <row r="178" spans="5:11">
      <c r="E178"/>
      <c r="K178"/>
    </row>
    <row r="179" spans="5:11">
      <c r="E179"/>
      <c r="K179"/>
    </row>
    <row r="180" spans="5:11">
      <c r="E180"/>
      <c r="K180"/>
    </row>
    <row r="181" spans="5:11">
      <c r="E181"/>
      <c r="K181"/>
    </row>
    <row r="182" spans="5:11">
      <c r="E182"/>
      <c r="K182"/>
    </row>
    <row r="183" spans="5:11">
      <c r="E183"/>
      <c r="K183"/>
    </row>
    <row r="184" spans="5:11">
      <c r="E184"/>
      <c r="K184"/>
    </row>
    <row r="185" spans="5:11">
      <c r="E185"/>
      <c r="K185"/>
    </row>
    <row r="186" spans="5:11">
      <c r="E186"/>
      <c r="K186"/>
    </row>
    <row r="187" spans="5:11">
      <c r="E187"/>
      <c r="K187"/>
    </row>
    <row r="188" spans="5:11" ht="15" thickBot="1">
      <c r="E188" s="14"/>
      <c r="F188" s="14"/>
      <c r="G188" s="14"/>
      <c r="K188"/>
    </row>
  </sheetData>
  <mergeCells count="88">
    <mergeCell ref="T1:W1"/>
    <mergeCell ref="X1:Y1"/>
    <mergeCell ref="Z1:AA1"/>
    <mergeCell ref="AB1:AE1"/>
    <mergeCell ref="A2:C2"/>
    <mergeCell ref="D2:F2"/>
    <mergeCell ref="G2:I2"/>
    <mergeCell ref="J2:L2"/>
    <mergeCell ref="M2:O2"/>
    <mergeCell ref="P2:S2"/>
    <mergeCell ref="A1:C1"/>
    <mergeCell ref="D1:F1"/>
    <mergeCell ref="G1:I1"/>
    <mergeCell ref="J1:L1"/>
    <mergeCell ref="M1:O1"/>
    <mergeCell ref="P1:S1"/>
    <mergeCell ref="B10:C10"/>
    <mergeCell ref="T2:W2"/>
    <mergeCell ref="X2:Y2"/>
    <mergeCell ref="Z2:AA2"/>
    <mergeCell ref="AB2:AE2"/>
    <mergeCell ref="B3:C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58:C58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70:C70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25AD-CB78-4134-8ABD-F634E3E11BC5}">
  <dimension ref="A1:Y116"/>
  <sheetViews>
    <sheetView workbookViewId="0">
      <selection activeCell="Q50" sqref="Q50:S116"/>
    </sheetView>
  </sheetViews>
  <sheetFormatPr defaultRowHeight="14.5"/>
  <sheetData>
    <row r="1" spans="1:12">
      <c r="A1" t="s">
        <v>47</v>
      </c>
      <c r="B1" t="s">
        <v>48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>
      <c r="A2" t="s">
        <v>59</v>
      </c>
      <c r="B2">
        <v>2.1081859317153437E-2</v>
      </c>
      <c r="C2">
        <v>-7.0190679999999999</v>
      </c>
      <c r="D2">
        <v>4.3898351877312169E-2</v>
      </c>
      <c r="E2">
        <v>1.6867442444702017</v>
      </c>
      <c r="F2">
        <v>0.9914551607445008</v>
      </c>
      <c r="G2">
        <v>7.3843048244093129E-2</v>
      </c>
      <c r="H2">
        <v>-4.3544006048556343E-2</v>
      </c>
      <c r="I2">
        <v>0.19022979759549538</v>
      </c>
      <c r="J2">
        <v>0.23204212539825492</v>
      </c>
      <c r="K2">
        <v>2.3654378317684275E-2</v>
      </c>
      <c r="L2">
        <v>2.2437246035472768E-2</v>
      </c>
    </row>
    <row r="3" spans="1:12">
      <c r="A3" t="s">
        <v>60</v>
      </c>
      <c r="B3">
        <v>5.0613904174182246E-2</v>
      </c>
      <c r="C3">
        <v>-7.113175</v>
      </c>
      <c r="D3">
        <v>4.0443940865117378E-2</v>
      </c>
      <c r="E3">
        <v>-9.7031022475161599E-2</v>
      </c>
      <c r="F3">
        <v>-7.3070223883767366E-4</v>
      </c>
      <c r="G3">
        <v>-2.4068048029186436E-2</v>
      </c>
      <c r="H3">
        <v>2.16457820978255E-2</v>
      </c>
      <c r="I3">
        <v>0.20866896816263916</v>
      </c>
      <c r="J3">
        <v>-8.4397906102143344E-2</v>
      </c>
      <c r="K3">
        <v>2.5034213549223857E-2</v>
      </c>
      <c r="L3">
        <v>3.5946991531461032E-2</v>
      </c>
    </row>
    <row r="4" spans="1:12">
      <c r="A4" t="s">
        <v>61</v>
      </c>
      <c r="B4">
        <v>1.8763017769527678E-2</v>
      </c>
      <c r="C4">
        <v>-7.7416549999999997</v>
      </c>
      <c r="D4">
        <v>4.0443143782305402E-2</v>
      </c>
      <c r="E4">
        <v>-0.31414948822916439</v>
      </c>
      <c r="F4">
        <v>0.93438427331241658</v>
      </c>
      <c r="G4">
        <v>4.1102674526612253E-3</v>
      </c>
      <c r="H4">
        <v>-0.11447567009915359</v>
      </c>
      <c r="I4">
        <v>-2.9408653337564806E-2</v>
      </c>
      <c r="J4">
        <v>-7.13093675824992E-2</v>
      </c>
      <c r="K4">
        <v>2.7109241219383875E-2</v>
      </c>
      <c r="L4">
        <v>3.5016605589838788E-2</v>
      </c>
    </row>
    <row r="5" spans="1:12">
      <c r="A5" t="s">
        <v>62</v>
      </c>
      <c r="B5">
        <v>8.694183062446538E-2</v>
      </c>
      <c r="C5">
        <v>-7.9846700000000004</v>
      </c>
      <c r="D5">
        <v>4.2220663739746422E-2</v>
      </c>
      <c r="E5">
        <v>-1.6243070887952413</v>
      </c>
      <c r="F5">
        <v>0.53625698348578688</v>
      </c>
      <c r="G5">
        <v>-0.17538843380942429</v>
      </c>
      <c r="H5">
        <v>-0.44246078833250629</v>
      </c>
      <c r="I5">
        <v>0.23662125340599449</v>
      </c>
      <c r="J5">
        <v>7.3189569330746546E-3</v>
      </c>
      <c r="K5">
        <v>2.4556060263733359E-2</v>
      </c>
      <c r="L5">
        <v>3.3753005892054329E-2</v>
      </c>
    </row>
    <row r="6" spans="1:12">
      <c r="A6" t="s">
        <v>63</v>
      </c>
      <c r="B6">
        <v>4.4147217729717733E-2</v>
      </c>
      <c r="C6">
        <v>-6.9066049999999999</v>
      </c>
      <c r="D6">
        <v>4.7363635814045013E-2</v>
      </c>
      <c r="E6">
        <v>-1.3645437760410206</v>
      </c>
      <c r="F6">
        <v>-0.36208869814020028</v>
      </c>
      <c r="G6">
        <v>-7.586699227686422E-2</v>
      </c>
      <c r="H6">
        <v>-0.22724194640611403</v>
      </c>
      <c r="I6">
        <v>9.3601269169751505E-2</v>
      </c>
      <c r="J6">
        <v>9.3307898857806701E-2</v>
      </c>
      <c r="K6">
        <v>2.1641959573298772E-2</v>
      </c>
      <c r="L6">
        <v>3.2624838177566187E-2</v>
      </c>
    </row>
    <row r="7" spans="1:12">
      <c r="A7" t="s">
        <v>64</v>
      </c>
      <c r="B7">
        <v>-0.11703210148259247</v>
      </c>
      <c r="C7">
        <v>-6.9394799999999996</v>
      </c>
      <c r="D7">
        <v>0.12051958771940874</v>
      </c>
      <c r="E7">
        <v>-6.4388180556791239</v>
      </c>
      <c r="F7">
        <v>-0.94572774164610895</v>
      </c>
      <c r="G7">
        <v>-9.3834723709366213E-2</v>
      </c>
      <c r="H7">
        <v>0.14346519779669509</v>
      </c>
      <c r="I7">
        <v>-0.4534977433913604</v>
      </c>
      <c r="J7">
        <v>-9.1349009763909084E-2</v>
      </c>
      <c r="K7">
        <v>2.1489098888271413E-2</v>
      </c>
      <c r="L7">
        <v>-2.4011985772266537E-5</v>
      </c>
    </row>
    <row r="8" spans="1:12">
      <c r="A8" t="s">
        <v>65</v>
      </c>
      <c r="B8">
        <v>4.3193963088795174E-2</v>
      </c>
      <c r="C8">
        <v>-7.0634489999999994</v>
      </c>
      <c r="D8">
        <v>9.4594469516444235E-2</v>
      </c>
      <c r="E8">
        <v>-1.006832697004866</v>
      </c>
      <c r="F8">
        <v>3.5123966942148761</v>
      </c>
      <c r="G8">
        <v>-0.19438483312487656</v>
      </c>
      <c r="H8">
        <v>-0.30891175826582001</v>
      </c>
      <c r="I8">
        <v>-0.38534139507447279</v>
      </c>
      <c r="J8">
        <v>-0.28915140126477279</v>
      </c>
      <c r="K8">
        <v>2.2459105996702214E-2</v>
      </c>
      <c r="L8">
        <v>2.3693448045977738E-2</v>
      </c>
    </row>
    <row r="9" spans="1:12">
      <c r="A9" t="s">
        <v>66</v>
      </c>
      <c r="B9">
        <v>-3.5861577991260656E-2</v>
      </c>
      <c r="C9">
        <v>-7.9423110000000001</v>
      </c>
      <c r="D9">
        <v>5.4078674134014237E-2</v>
      </c>
      <c r="E9">
        <v>-49.809630038738476</v>
      </c>
      <c r="F9">
        <v>-3.2481684981684982</v>
      </c>
      <c r="G9">
        <v>-0.15381881174365294</v>
      </c>
      <c r="H9">
        <v>-0.1107344274760788</v>
      </c>
      <c r="I9">
        <v>0.22648752399232241</v>
      </c>
      <c r="J9">
        <v>-0.11606508670134179</v>
      </c>
      <c r="K9">
        <v>6.4395069834069472E-3</v>
      </c>
      <c r="L9">
        <v>-1.3860493827160494E-2</v>
      </c>
    </row>
    <row r="10" spans="1:12">
      <c r="A10" t="s">
        <v>67</v>
      </c>
      <c r="B10">
        <v>5.8625825917580109E-2</v>
      </c>
      <c r="C10">
        <v>-6.181781</v>
      </c>
      <c r="D10">
        <v>4.7554989992558694E-2</v>
      </c>
      <c r="E10">
        <v>-4.4105250170669352</v>
      </c>
      <c r="F10">
        <v>-2.0101832993890021</v>
      </c>
      <c r="G10">
        <v>0.1596036946014977</v>
      </c>
      <c r="H10">
        <v>0.59721380981223504</v>
      </c>
      <c r="I10">
        <v>0.35856807511737099</v>
      </c>
      <c r="J10">
        <v>2.3483789548488817E-3</v>
      </c>
      <c r="K10">
        <v>7.4835928065585776E-3</v>
      </c>
      <c r="L10">
        <v>0.10241583027969148</v>
      </c>
    </row>
    <row r="11" spans="1:12">
      <c r="A11" t="s">
        <v>68</v>
      </c>
      <c r="B11">
        <v>4.6776663379592798E-2</v>
      </c>
      <c r="C11">
        <v>-3.9344380000000001</v>
      </c>
      <c r="D11">
        <v>5.296631528368656E-2</v>
      </c>
      <c r="E11">
        <v>0.15962408572341819</v>
      </c>
      <c r="F11">
        <v>0.39677419354838711</v>
      </c>
      <c r="G11">
        <v>0.19608692212566986</v>
      </c>
      <c r="H11">
        <v>0.29581297820607183</v>
      </c>
      <c r="I11">
        <v>0.10871130309575229</v>
      </c>
      <c r="J11">
        <v>0.28033032528300422</v>
      </c>
      <c r="K11">
        <v>4.3163856607257344E-3</v>
      </c>
      <c r="L11">
        <v>4.5806173204024622E-2</v>
      </c>
    </row>
    <row r="12" spans="1:12">
      <c r="A12" t="s">
        <v>69</v>
      </c>
      <c r="B12">
        <v>1.3012625846797314E-2</v>
      </c>
      <c r="C12">
        <v>-3.9882770000000001</v>
      </c>
      <c r="D12">
        <v>5.0518947609798248E-2</v>
      </c>
      <c r="E12">
        <v>6.46425823543883E-2</v>
      </c>
      <c r="F12">
        <v>0.18879907621247113</v>
      </c>
      <c r="G12">
        <v>3.2141278201508694E-2</v>
      </c>
      <c r="H12">
        <v>-0.14826992597693234</v>
      </c>
      <c r="I12">
        <v>-5.3376623376623369E-2</v>
      </c>
      <c r="J12">
        <v>0.11854572244866139</v>
      </c>
      <c r="K12">
        <v>2.283785537848406E-3</v>
      </c>
      <c r="L12">
        <v>5.51396652897767E-2</v>
      </c>
    </row>
    <row r="13" spans="1:12">
      <c r="A13" t="s">
        <v>70</v>
      </c>
      <c r="B13">
        <v>-2.4927323658275706E-2</v>
      </c>
      <c r="C13">
        <v>-4.9709289999999999</v>
      </c>
      <c r="D13">
        <v>6.9345210311137384E-2</v>
      </c>
      <c r="E13">
        <v>-0.81276227573739335</v>
      </c>
      <c r="F13">
        <v>-0.51214181641573575</v>
      </c>
      <c r="G13">
        <v>-1.1399816523663113E-2</v>
      </c>
      <c r="H13">
        <v>9.0345008791964491E-3</v>
      </c>
      <c r="I13">
        <v>0.18191795856770482</v>
      </c>
      <c r="J13">
        <v>0.22099738316906117</v>
      </c>
      <c r="K13">
        <v>2.7272807015833967E-3</v>
      </c>
      <c r="L13">
        <v>1.49342128960219E-2</v>
      </c>
    </row>
    <row r="14" spans="1:12">
      <c r="A14" t="s">
        <v>71</v>
      </c>
      <c r="B14">
        <v>-9.4841723690076929E-2</v>
      </c>
      <c r="C14">
        <v>-5.5364040000000001</v>
      </c>
      <c r="D14">
        <v>7.5141906613513498E-2</v>
      </c>
      <c r="E14">
        <v>0.84189098217769098</v>
      </c>
      <c r="F14">
        <v>-0.49178695868591338</v>
      </c>
      <c r="G14">
        <v>-0.12208136028057141</v>
      </c>
      <c r="H14">
        <v>1.5824052559890989E-2</v>
      </c>
      <c r="I14">
        <v>-8.3575159605339552E-2</v>
      </c>
      <c r="J14">
        <v>0.20930922131493732</v>
      </c>
      <c r="K14">
        <v>1.0049374514158329E-2</v>
      </c>
      <c r="L14">
        <v>7.856214697428987E-2</v>
      </c>
    </row>
    <row r="15" spans="1:12">
      <c r="A15" t="s">
        <v>72</v>
      </c>
      <c r="B15">
        <v>0.13719418174342099</v>
      </c>
      <c r="C15">
        <v>-5.1524839999999994</v>
      </c>
      <c r="D15">
        <v>7.1526318791866439E-2</v>
      </c>
      <c r="E15">
        <v>0.47178831222366857</v>
      </c>
      <c r="F15">
        <v>-0.5132223310479922</v>
      </c>
      <c r="G15">
        <v>6.784232042653067E-2</v>
      </c>
      <c r="H15">
        <v>-0.1037583310328509</v>
      </c>
      <c r="I15">
        <v>3.1412286257124812E-2</v>
      </c>
      <c r="J15">
        <v>-0.20896970421007957</v>
      </c>
      <c r="K15">
        <v>6.5697341384393197E-3</v>
      </c>
      <c r="L15">
        <v>8.7086402459374726E-2</v>
      </c>
    </row>
    <row r="16" spans="1:12">
      <c r="A16" t="s">
        <v>73</v>
      </c>
      <c r="B16">
        <v>-1.7845372745317351E-2</v>
      </c>
      <c r="C16">
        <v>-6.1652889999999996</v>
      </c>
      <c r="D16">
        <v>7.287236596260338E-2</v>
      </c>
      <c r="E16">
        <v>-5.4926839509974517E-3</v>
      </c>
      <c r="F16">
        <v>2.2374245472837022</v>
      </c>
      <c r="G16">
        <v>1.6347028640052431E-2</v>
      </c>
      <c r="H16">
        <v>6.631171345595363E-2</v>
      </c>
      <c r="I16">
        <v>0.13213803266609345</v>
      </c>
      <c r="J16">
        <v>0.19024431535492062</v>
      </c>
      <c r="K16">
        <v>6.6372765416371389E-3</v>
      </c>
      <c r="L16">
        <v>5.4621676139987502E-2</v>
      </c>
    </row>
    <row r="17" spans="1:22">
      <c r="A17" t="s">
        <v>74</v>
      </c>
      <c r="B17">
        <v>0.13413993442371488</v>
      </c>
      <c r="C17">
        <v>-6.2069710000000002</v>
      </c>
      <c r="D17">
        <v>7.436296717374824E-2</v>
      </c>
      <c r="E17">
        <v>-1.5203653798477743</v>
      </c>
      <c r="F17">
        <v>-0.1920447482908639</v>
      </c>
      <c r="G17">
        <v>4.2283426787261505E-2</v>
      </c>
      <c r="H17">
        <v>-4.8549498617587644E-2</v>
      </c>
      <c r="I17">
        <v>0.23581733376721997</v>
      </c>
      <c r="J17">
        <v>0.15149662394301566</v>
      </c>
      <c r="K17">
        <v>4.0815914657093373E-3</v>
      </c>
      <c r="L17">
        <v>4.435096178486278E-2</v>
      </c>
    </row>
    <row r="18" spans="1:22">
      <c r="A18" t="s">
        <v>75</v>
      </c>
      <c r="B18">
        <v>5.8597976628435152E-3</v>
      </c>
      <c r="C18">
        <v>-4.4845420000000003</v>
      </c>
      <c r="D18">
        <v>7.2214330593466158E-2</v>
      </c>
      <c r="E18">
        <v>-2.0208370946320198</v>
      </c>
      <c r="F18">
        <v>-0.39769230769230768</v>
      </c>
      <c r="G18">
        <v>-2.1429724725257619E-2</v>
      </c>
      <c r="H18">
        <v>-6.1999869884848034E-2</v>
      </c>
      <c r="I18">
        <v>-0.160010532783288</v>
      </c>
      <c r="J18">
        <v>8.3977643285187021E-3</v>
      </c>
      <c r="K18">
        <v>4.3422582982759958E-3</v>
      </c>
      <c r="L18">
        <v>-8.2834568385925303E-3</v>
      </c>
      <c r="Q18" t="s">
        <v>0</v>
      </c>
    </row>
    <row r="19" spans="1:22" ht="15" thickBot="1">
      <c r="A19" t="s">
        <v>76</v>
      </c>
      <c r="B19">
        <v>-6.3046891020146087E-2</v>
      </c>
      <c r="C19">
        <v>-5.5790249999999997</v>
      </c>
      <c r="D19">
        <v>7.1701722899981224E-2</v>
      </c>
      <c r="E19">
        <v>0.42586272244225593</v>
      </c>
      <c r="F19">
        <v>-2.6564495530012771</v>
      </c>
      <c r="G19">
        <v>-0.23481234180436938</v>
      </c>
      <c r="H19">
        <v>-1.1420909048874087E-2</v>
      </c>
      <c r="I19">
        <v>-2.6227795193312486E-2</v>
      </c>
      <c r="J19">
        <v>-3.4985695080720448E-2</v>
      </c>
      <c r="K19">
        <v>1.1516107352290066E-2</v>
      </c>
      <c r="L19">
        <v>5.1172869954624375E-2</v>
      </c>
    </row>
    <row r="20" spans="1:22">
      <c r="A20" t="s">
        <v>77</v>
      </c>
      <c r="B20">
        <v>-2.3535996440898099E-2</v>
      </c>
      <c r="C20">
        <v>-5.6948949999999998</v>
      </c>
      <c r="D20">
        <v>7.3337451463304726E-2</v>
      </c>
      <c r="E20">
        <v>1.6292304151037833</v>
      </c>
      <c r="F20">
        <v>-0.74094063222821893</v>
      </c>
      <c r="G20">
        <v>6.2803373003129076E-2</v>
      </c>
      <c r="H20">
        <v>-0.17785313376987841</v>
      </c>
      <c r="I20">
        <v>5.6765747397789529E-2</v>
      </c>
      <c r="J20">
        <v>-0.16538065174222719</v>
      </c>
      <c r="K20">
        <v>1.660428373528533E-3</v>
      </c>
      <c r="L20">
        <v>3.6741749488756405E-3</v>
      </c>
      <c r="Q20" s="16" t="s">
        <v>1</v>
      </c>
      <c r="R20" s="16"/>
    </row>
    <row r="21" spans="1:22">
      <c r="A21" t="s">
        <v>78</v>
      </c>
      <c r="B21">
        <v>2.0719277489142415E-2</v>
      </c>
      <c r="C21">
        <v>-6.2730069999999998</v>
      </c>
      <c r="D21">
        <v>7.4924935599725018E-2</v>
      </c>
      <c r="E21">
        <v>-0.43360275160228784</v>
      </c>
      <c r="F21">
        <v>5.520833333333333</v>
      </c>
      <c r="G21">
        <v>6.93833502406596E-2</v>
      </c>
      <c r="H21">
        <v>0.25452993884226982</v>
      </c>
      <c r="I21">
        <v>6.4886271324126735E-2</v>
      </c>
      <c r="J21">
        <v>2.3524275684816656E-3</v>
      </c>
      <c r="K21">
        <v>1.344184970002189E-2</v>
      </c>
      <c r="L21">
        <v>0.19504353771004329</v>
      </c>
      <c r="Q21" t="s">
        <v>2</v>
      </c>
      <c r="R21">
        <v>0.44448521023432963</v>
      </c>
    </row>
    <row r="22" spans="1:22">
      <c r="A22" t="s">
        <v>79</v>
      </c>
      <c r="B22">
        <v>-4.8603136777765274E-2</v>
      </c>
      <c r="C22">
        <v>-4.9862120000000001</v>
      </c>
      <c r="D22">
        <v>7.44589773887816E-2</v>
      </c>
      <c r="E22">
        <v>1.6997414579947183</v>
      </c>
      <c r="F22">
        <v>-0.11866727521679599</v>
      </c>
      <c r="G22">
        <v>-8.5803784796228272E-2</v>
      </c>
      <c r="H22">
        <v>-4.2310046935582546E-2</v>
      </c>
      <c r="I22">
        <v>-0.16029369695813867</v>
      </c>
      <c r="J22">
        <v>1.6155450363197491E-2</v>
      </c>
      <c r="K22">
        <v>6.2885813482816549E-3</v>
      </c>
      <c r="L22">
        <v>3.8243293396289804E-2</v>
      </c>
      <c r="Q22" t="s">
        <v>3</v>
      </c>
      <c r="R22">
        <v>0.19756710211705619</v>
      </c>
    </row>
    <row r="23" spans="1:22">
      <c r="A23" t="s">
        <v>80</v>
      </c>
      <c r="B23">
        <v>1.5240314946329696E-2</v>
      </c>
      <c r="C23">
        <v>-5.1217600000000001</v>
      </c>
      <c r="D23">
        <v>6.2560672416492658E-2</v>
      </c>
      <c r="E23">
        <v>0.14587578378029065</v>
      </c>
      <c r="F23">
        <v>0.39513205592957018</v>
      </c>
      <c r="G23">
        <v>8.369246529372304E-2</v>
      </c>
      <c r="H23">
        <v>-7.0554253379738169E-2</v>
      </c>
      <c r="I23">
        <v>-2.0667726550079573E-2</v>
      </c>
      <c r="J23">
        <v>-0.10645617491469268</v>
      </c>
      <c r="K23">
        <v>1.1409033073082343E-2</v>
      </c>
      <c r="L23">
        <v>3.0917138065924828E-2</v>
      </c>
      <c r="Q23" t="s">
        <v>4</v>
      </c>
      <c r="R23">
        <v>5.1670211592884582E-2</v>
      </c>
    </row>
    <row r="24" spans="1:22">
      <c r="A24" t="s">
        <v>81</v>
      </c>
      <c r="B24">
        <v>2.3825407059297025E-2</v>
      </c>
      <c r="C24">
        <v>-5.1486479999999997</v>
      </c>
      <c r="D24">
        <v>6.7869753587051385E-2</v>
      </c>
      <c r="E24">
        <v>0.14367134349857077</v>
      </c>
      <c r="F24">
        <v>0.1495916852264291</v>
      </c>
      <c r="G24">
        <v>7.4022312224458528E-2</v>
      </c>
      <c r="H24">
        <v>5.3901215069923902E-2</v>
      </c>
      <c r="I24">
        <v>0.13044990723562153</v>
      </c>
      <c r="J24">
        <v>-2.2421268586961269E-2</v>
      </c>
      <c r="K24">
        <v>1.3772082006401266E-2</v>
      </c>
      <c r="L24">
        <v>8.6242478094692182E-2</v>
      </c>
      <c r="Q24" t="s">
        <v>5</v>
      </c>
      <c r="R24">
        <v>4.6882706153681238E-2</v>
      </c>
    </row>
    <row r="25" spans="1:22" ht="15" thickBot="1">
      <c r="A25" t="s">
        <v>82</v>
      </c>
      <c r="B25">
        <v>-2.3671374490390189E-2</v>
      </c>
      <c r="C25">
        <v>-5.8428960000000005</v>
      </c>
      <c r="D25">
        <v>7.4527256476861314E-2</v>
      </c>
      <c r="E25">
        <v>-4.9007235361597783E-2</v>
      </c>
      <c r="F25">
        <v>-0.24087826929286407</v>
      </c>
      <c r="G25">
        <v>-4.5183293941796088E-3</v>
      </c>
      <c r="H25">
        <v>0.18686099630193603</v>
      </c>
      <c r="I25">
        <v>-4.1337573084418926E-2</v>
      </c>
      <c r="J25">
        <v>0.12777478188205246</v>
      </c>
      <c r="K25">
        <v>9.0116567843382678E-3</v>
      </c>
      <c r="L25">
        <v>3.7688094117342051E-2</v>
      </c>
      <c r="Q25" s="14" t="s">
        <v>6</v>
      </c>
      <c r="R25" s="14">
        <v>66</v>
      </c>
    </row>
    <row r="26" spans="1:22">
      <c r="A26" t="s">
        <v>83</v>
      </c>
      <c r="B26">
        <v>2.6702259737451418E-2</v>
      </c>
      <c r="C26">
        <v>-5.1194429999999995</v>
      </c>
      <c r="D26">
        <v>6.3900671579071533E-2</v>
      </c>
      <c r="E26">
        <v>0.37433911346545146</v>
      </c>
      <c r="F26">
        <v>-0.66099532113994042</v>
      </c>
      <c r="G26">
        <v>-8.1668584843102715E-3</v>
      </c>
      <c r="H26">
        <v>-2.0181655262300473E-2</v>
      </c>
      <c r="I26">
        <v>0.12379627648191749</v>
      </c>
      <c r="J26">
        <v>-9.0725745992991588E-2</v>
      </c>
      <c r="K26">
        <v>5.0926875746021743E-3</v>
      </c>
      <c r="L26">
        <v>3.4100375778708267E-2</v>
      </c>
    </row>
    <row r="27" spans="1:22" ht="15" thickBot="1">
      <c r="A27" t="s">
        <v>84</v>
      </c>
      <c r="B27">
        <v>3.6898238427766766E-2</v>
      </c>
      <c r="C27">
        <v>-4.3803020000000004</v>
      </c>
      <c r="D27">
        <v>5.8602012077020982E-2</v>
      </c>
      <c r="E27">
        <v>-0.16403087098624392</v>
      </c>
      <c r="F27">
        <v>2.5219573400250943</v>
      </c>
      <c r="G27">
        <v>0.11164263291567243</v>
      </c>
      <c r="H27">
        <v>2.3902063891256001E-2</v>
      </c>
      <c r="I27">
        <v>-8.2357421689041282E-2</v>
      </c>
      <c r="J27">
        <v>-6.5059702020568599E-2</v>
      </c>
      <c r="K27">
        <v>8.0391922262425669E-3</v>
      </c>
      <c r="L27">
        <v>2.8198927430552148E-2</v>
      </c>
      <c r="Q27" t="s">
        <v>7</v>
      </c>
    </row>
    <row r="28" spans="1:22">
      <c r="A28" t="s">
        <v>85</v>
      </c>
      <c r="B28">
        <v>1.4484835749807332E-2</v>
      </c>
      <c r="C28">
        <v>-5.2276170000000004</v>
      </c>
      <c r="D28">
        <v>5.5506750982691644E-2</v>
      </c>
      <c r="E28">
        <v>0.19553773623783019</v>
      </c>
      <c r="F28">
        <v>-1.7456359102244388E-2</v>
      </c>
      <c r="G28">
        <v>7.4607261980885853E-2</v>
      </c>
      <c r="H28">
        <v>2.4359052432860361E-2</v>
      </c>
      <c r="I28">
        <v>1.1516912222452786E-2</v>
      </c>
      <c r="J28">
        <v>3.3350457510555209E-2</v>
      </c>
      <c r="K28">
        <v>1.2645260445736193E-3</v>
      </c>
      <c r="L28">
        <v>7.7149995985799524E-2</v>
      </c>
      <c r="Q28" s="15"/>
      <c r="R28" s="15" t="s">
        <v>8</v>
      </c>
      <c r="S28" s="15" t="s">
        <v>9</v>
      </c>
      <c r="T28" s="15" t="s">
        <v>10</v>
      </c>
      <c r="U28" s="15" t="s">
        <v>11</v>
      </c>
      <c r="V28" s="15" t="s">
        <v>12</v>
      </c>
    </row>
    <row r="29" spans="1:22">
      <c r="A29" t="s">
        <v>86</v>
      </c>
      <c r="B29">
        <v>1.8192739474447565E-3</v>
      </c>
      <c r="C29">
        <v>-5.7205360000000001</v>
      </c>
      <c r="D29">
        <v>5.5527816946959296E-2</v>
      </c>
      <c r="E29">
        <v>-0.2125968368248887</v>
      </c>
      <c r="F29">
        <v>0.17947788252356781</v>
      </c>
      <c r="G29">
        <v>1.6918623351559959E-2</v>
      </c>
      <c r="H29">
        <v>0.17228464419475667</v>
      </c>
      <c r="I29">
        <v>2.3079290183608575E-2</v>
      </c>
      <c r="J29">
        <v>-1.0489082974852874E-2</v>
      </c>
      <c r="K29">
        <v>8.0236267817812984E-3</v>
      </c>
      <c r="L29">
        <v>2.8221243386267431E-2</v>
      </c>
      <c r="Q29" t="s">
        <v>13</v>
      </c>
      <c r="R29">
        <v>10</v>
      </c>
      <c r="S29">
        <v>2.9764181060666126E-2</v>
      </c>
      <c r="T29">
        <v>2.9764181060666127E-3</v>
      </c>
      <c r="U29">
        <v>1.3541556739643064</v>
      </c>
      <c r="V29">
        <v>0.22618550414076097</v>
      </c>
    </row>
    <row r="30" spans="1:22">
      <c r="A30" t="s">
        <v>87</v>
      </c>
      <c r="B30">
        <v>4.8758972167758435E-3</v>
      </c>
      <c r="C30">
        <v>-4.6645349999999999</v>
      </c>
      <c r="D30">
        <v>5.2710109448548481E-2</v>
      </c>
      <c r="E30">
        <v>0.36123338108976261</v>
      </c>
      <c r="F30">
        <v>-5.8407623731939751E-3</v>
      </c>
      <c r="G30">
        <v>2.1077935222672026E-2</v>
      </c>
      <c r="H30">
        <v>-2.2719204827831116E-2</v>
      </c>
      <c r="I30">
        <v>-1.5740926408662453E-2</v>
      </c>
      <c r="J30">
        <v>-4.0644822583467834E-2</v>
      </c>
      <c r="K30">
        <v>8.335278949694545E-3</v>
      </c>
      <c r="L30">
        <v>4.0534510821821988E-2</v>
      </c>
      <c r="Q30" t="s">
        <v>14</v>
      </c>
      <c r="R30">
        <v>55</v>
      </c>
      <c r="S30">
        <v>0.12088934749608314</v>
      </c>
      <c r="T30">
        <v>2.1979881362924206E-3</v>
      </c>
    </row>
    <row r="31" spans="1:22" ht="15" thickBot="1">
      <c r="A31" t="s">
        <v>88</v>
      </c>
      <c r="B31">
        <v>-8.2837822082313189E-2</v>
      </c>
      <c r="C31">
        <v>-5.1333950000000002</v>
      </c>
      <c r="D31">
        <v>5.9491013349319388E-2</v>
      </c>
      <c r="E31">
        <v>-5.7337285173607186E-2</v>
      </c>
      <c r="F31">
        <v>-3.0921459492888067E-4</v>
      </c>
      <c r="G31">
        <v>-7.1556018139913558E-4</v>
      </c>
      <c r="H31">
        <v>3.575320429661142E-2</v>
      </c>
      <c r="I31">
        <v>-0.17958643170011201</v>
      </c>
      <c r="J31">
        <v>-2.1444930660301193E-2</v>
      </c>
      <c r="K31">
        <v>1.2757774238638966E-2</v>
      </c>
      <c r="L31">
        <v>2.9462444929686922E-2</v>
      </c>
      <c r="Q31" s="14" t="s">
        <v>15</v>
      </c>
      <c r="R31" s="14">
        <v>65</v>
      </c>
      <c r="S31" s="14">
        <v>0.15065352855674927</v>
      </c>
      <c r="T31" s="14"/>
      <c r="U31" s="14"/>
      <c r="V31" s="14"/>
    </row>
    <row r="32" spans="1:22" ht="15" thickBot="1">
      <c r="A32" t="s">
        <v>89</v>
      </c>
      <c r="B32">
        <v>-3.3455344891404705E-2</v>
      </c>
      <c r="C32">
        <v>-5.6062260000000004</v>
      </c>
      <c r="D32">
        <v>4.5697585048450007E-2</v>
      </c>
      <c r="E32">
        <v>0.24452457857852214</v>
      </c>
      <c r="F32">
        <v>-0.25579956696566658</v>
      </c>
      <c r="G32">
        <v>-2.4644056132650121E-2</v>
      </c>
      <c r="H32">
        <v>-8.8794255177020651E-2</v>
      </c>
      <c r="I32">
        <v>-0.40104296001986595</v>
      </c>
      <c r="J32">
        <v>-9.8082513584895697E-2</v>
      </c>
      <c r="K32">
        <v>2.0326835666603323E-2</v>
      </c>
      <c r="L32">
        <v>6.8536792835676041E-2</v>
      </c>
    </row>
    <row r="33" spans="1:25">
      <c r="A33" t="s">
        <v>90</v>
      </c>
      <c r="B33">
        <v>-0.10677606155203025</v>
      </c>
      <c r="C33">
        <v>-6.6011790000000001</v>
      </c>
      <c r="D33">
        <v>5.4783340247896994E-2</v>
      </c>
      <c r="E33">
        <v>-0.10542081604177547</v>
      </c>
      <c r="F33">
        <v>-1.0141313383208646</v>
      </c>
      <c r="G33">
        <v>0.17510321221193553</v>
      </c>
      <c r="H33">
        <v>1.0080090904092518E-2</v>
      </c>
      <c r="I33">
        <v>0.2361111111111111</v>
      </c>
      <c r="J33">
        <v>-0.10904519523312495</v>
      </c>
      <c r="K33">
        <v>1.4495466303906211E-2</v>
      </c>
      <c r="L33">
        <v>2.3478650050509576E-2</v>
      </c>
      <c r="Q33" s="15"/>
      <c r="R33" s="15" t="s">
        <v>16</v>
      </c>
      <c r="S33" s="15" t="s">
        <v>5</v>
      </c>
      <c r="T33" s="15" t="s">
        <v>17</v>
      </c>
      <c r="U33" s="15" t="s">
        <v>18</v>
      </c>
      <c r="V33" s="15" t="s">
        <v>19</v>
      </c>
      <c r="W33" s="15" t="s">
        <v>20</v>
      </c>
      <c r="X33" s="15" t="s">
        <v>21</v>
      </c>
      <c r="Y33" s="15" t="s">
        <v>22</v>
      </c>
    </row>
    <row r="34" spans="1:25">
      <c r="A34" t="s">
        <v>91</v>
      </c>
      <c r="B34">
        <v>5.0764367069421015E-2</v>
      </c>
      <c r="C34">
        <v>-5.5041590000000005</v>
      </c>
      <c r="D34">
        <v>5.2722015359552898E-2</v>
      </c>
      <c r="E34">
        <v>0.17840080413133783</v>
      </c>
      <c r="F34">
        <v>-58.705882352941174</v>
      </c>
      <c r="G34">
        <v>-7.3857704644910704E-2</v>
      </c>
      <c r="H34">
        <v>7.6061909168435679E-2</v>
      </c>
      <c r="I34">
        <v>-0.20979372798926724</v>
      </c>
      <c r="J34">
        <v>-7.6494617522755104E-2</v>
      </c>
      <c r="K34">
        <v>1.3369311109999511E-2</v>
      </c>
      <c r="L34">
        <v>3.6204607704812299E-2</v>
      </c>
      <c r="Q34" t="s">
        <v>23</v>
      </c>
      <c r="R34">
        <v>-4.7786437272617083E-3</v>
      </c>
      <c r="S34">
        <v>2.1361784669934696E-2</v>
      </c>
      <c r="T34">
        <v>-0.22370058499781315</v>
      </c>
      <c r="U34">
        <v>0.82381914505802478</v>
      </c>
      <c r="V34">
        <v>-4.7588616856790375E-2</v>
      </c>
      <c r="W34">
        <v>3.8031329402266958E-2</v>
      </c>
      <c r="X34">
        <v>-4.7588616856790375E-2</v>
      </c>
      <c r="Y34">
        <v>3.8031329402266958E-2</v>
      </c>
    </row>
    <row r="35" spans="1:25">
      <c r="A35" t="s">
        <v>92</v>
      </c>
      <c r="B35">
        <v>3.523442909426612E-2</v>
      </c>
      <c r="C35">
        <v>-5.9690759999999994</v>
      </c>
      <c r="D35">
        <v>5.4324499106420898E-2</v>
      </c>
      <c r="E35">
        <v>-7.171196321815611E-3</v>
      </c>
      <c r="F35">
        <v>0.32619775739041795</v>
      </c>
      <c r="G35">
        <v>-9.4509826825920656E-2</v>
      </c>
      <c r="H35">
        <v>-5.1277295337661191E-2</v>
      </c>
      <c r="I35">
        <v>-1.1247877758913286E-2</v>
      </c>
      <c r="J35">
        <v>-8.0579887080117915E-2</v>
      </c>
      <c r="K35">
        <v>1.1287918529136362E-2</v>
      </c>
      <c r="L35">
        <v>3.6964854095348929E-2</v>
      </c>
      <c r="Q35" t="s">
        <v>125</v>
      </c>
      <c r="R35">
        <v>-1.3131527863819035E-3</v>
      </c>
      <c r="S35">
        <v>2.0592447951990091E-3</v>
      </c>
      <c r="T35">
        <v>-0.63768658755065499</v>
      </c>
      <c r="U35">
        <v>0.52632371141760426</v>
      </c>
      <c r="V35">
        <v>-5.4399715757158023E-3</v>
      </c>
      <c r="W35">
        <v>2.8136660029519948E-3</v>
      </c>
      <c r="X35">
        <v>-5.4399715757158023E-3</v>
      </c>
      <c r="Y35">
        <v>2.8136660029519948E-3</v>
      </c>
    </row>
    <row r="36" spans="1:25">
      <c r="A36" t="s">
        <v>93</v>
      </c>
      <c r="B36">
        <v>-2.8059447171561516E-2</v>
      </c>
      <c r="C36">
        <v>-6.4705200000000005</v>
      </c>
      <c r="D36">
        <v>5.4931185495070478E-2</v>
      </c>
      <c r="E36">
        <v>9.1566227611541331E-2</v>
      </c>
      <c r="F36">
        <v>9.3005380476556501E-2</v>
      </c>
      <c r="G36">
        <v>-1.7925158110988892E-2</v>
      </c>
      <c r="H36">
        <v>2.913052751315226E-2</v>
      </c>
      <c r="I36">
        <v>-0.27838591972526305</v>
      </c>
      <c r="J36">
        <v>-3.9659263277774567E-2</v>
      </c>
      <c r="K36">
        <v>1.5743899265130281E-2</v>
      </c>
      <c r="L36">
        <v>5.6856238376240327E-2</v>
      </c>
      <c r="Q36" t="s">
        <v>126</v>
      </c>
      <c r="R36">
        <v>-0.16618832960775703</v>
      </c>
      <c r="S36">
        <v>0.29037105509232275</v>
      </c>
      <c r="T36">
        <v>-0.57233090796504449</v>
      </c>
      <c r="U36">
        <v>0.56942999431168273</v>
      </c>
      <c r="V36">
        <v>-0.74810492778369153</v>
      </c>
      <c r="W36">
        <v>0.41572826856817741</v>
      </c>
      <c r="X36">
        <v>-0.74810492778369153</v>
      </c>
      <c r="Y36">
        <v>0.41572826856817741</v>
      </c>
    </row>
    <row r="37" spans="1:25">
      <c r="A37" t="s">
        <v>94</v>
      </c>
      <c r="B37">
        <v>3.86551592779346E-2</v>
      </c>
      <c r="C37">
        <v>-6.519012</v>
      </c>
      <c r="D37">
        <v>5.8001546477524313E-2</v>
      </c>
      <c r="E37">
        <v>-0.19809042817345041</v>
      </c>
      <c r="F37">
        <v>0.16279887482419128</v>
      </c>
      <c r="G37">
        <v>-1.3188444348114607E-2</v>
      </c>
      <c r="H37">
        <v>-3.0758337219142267E-2</v>
      </c>
      <c r="I37">
        <v>0.36585365853658552</v>
      </c>
      <c r="J37">
        <v>-0.13062111820242489</v>
      </c>
      <c r="K37">
        <v>1.2236961649096767E-2</v>
      </c>
      <c r="L37">
        <v>4.1256666338295396E-2</v>
      </c>
      <c r="Q37" t="s">
        <v>127</v>
      </c>
      <c r="R37">
        <v>-1.7765596114641791E-6</v>
      </c>
      <c r="S37">
        <v>7.6883750881154647E-4</v>
      </c>
      <c r="T37">
        <v>-2.3107088183176041E-3</v>
      </c>
      <c r="U37">
        <v>0.99816468365398703</v>
      </c>
      <c r="V37">
        <v>-1.5425613583422663E-3</v>
      </c>
      <c r="W37">
        <v>1.539008239119338E-3</v>
      </c>
      <c r="X37">
        <v>-1.5425613583422663E-3</v>
      </c>
      <c r="Y37">
        <v>1.539008239119338E-3</v>
      </c>
    </row>
    <row r="38" spans="1:25">
      <c r="A38" t="s">
        <v>95</v>
      </c>
      <c r="B38">
        <v>-2.3334779350869611E-2</v>
      </c>
      <c r="C38">
        <v>-4.9857970000000007</v>
      </c>
      <c r="D38">
        <v>5.7808410433541013E-2</v>
      </c>
      <c r="E38">
        <v>0.34758240004085184</v>
      </c>
      <c r="F38">
        <v>-0.31297248261263988</v>
      </c>
      <c r="G38">
        <v>-4.6653333022732661E-2</v>
      </c>
      <c r="H38">
        <v>0.12658137628737387</v>
      </c>
      <c r="I38">
        <v>-9.4076655052264813E-2</v>
      </c>
      <c r="J38">
        <v>0.16197532485963492</v>
      </c>
      <c r="K38">
        <v>1.0510702288524907E-2</v>
      </c>
      <c r="L38">
        <v>5.1761036050337286E-2</v>
      </c>
      <c r="Q38" t="s">
        <v>128</v>
      </c>
      <c r="R38">
        <v>-1.0644335008130397E-3</v>
      </c>
      <c r="S38">
        <v>7.9094012973966201E-4</v>
      </c>
      <c r="T38">
        <v>-1.3457826462331581</v>
      </c>
      <c r="U38">
        <v>0.18389423187069373</v>
      </c>
      <c r="V38">
        <v>-2.6495129417118493E-3</v>
      </c>
      <c r="W38">
        <v>5.2064594008576978E-4</v>
      </c>
      <c r="X38">
        <v>-2.6495129417118493E-3</v>
      </c>
      <c r="Y38">
        <v>5.2064594008576978E-4</v>
      </c>
    </row>
    <row r="39" spans="1:25">
      <c r="A39" t="s">
        <v>96</v>
      </c>
      <c r="B39">
        <v>1.2065268742958869E-2</v>
      </c>
      <c r="C39">
        <v>-5.5047420000000002</v>
      </c>
      <c r="D39">
        <v>5.9051077117905804E-2</v>
      </c>
      <c r="E39">
        <v>-0.12115419718642036</v>
      </c>
      <c r="F39">
        <v>0.80589788732394363</v>
      </c>
      <c r="G39">
        <v>4.7997374979928377E-2</v>
      </c>
      <c r="H39">
        <v>8.4569639072533495E-2</v>
      </c>
      <c r="I39">
        <v>0.12644230769230763</v>
      </c>
      <c r="J39">
        <v>1.3828619994569538E-2</v>
      </c>
      <c r="K39">
        <v>1.1087893392110021E-2</v>
      </c>
      <c r="L39">
        <v>3.6026214452594914E-2</v>
      </c>
      <c r="Q39" t="s">
        <v>129</v>
      </c>
      <c r="R39">
        <v>7.1379438054380837E-2</v>
      </c>
      <c r="S39">
        <v>8.3435368106493227E-2</v>
      </c>
      <c r="T39">
        <v>0.8555057606179105</v>
      </c>
      <c r="U39">
        <v>0.39598285224541652</v>
      </c>
      <c r="V39">
        <v>-9.5828776141246449E-2</v>
      </c>
      <c r="W39">
        <v>0.23858765225000811</v>
      </c>
      <c r="X39">
        <v>-9.5828776141246449E-2</v>
      </c>
      <c r="Y39">
        <v>0.23858765225000811</v>
      </c>
    </row>
    <row r="40" spans="1:25">
      <c r="A40" t="s">
        <v>97</v>
      </c>
      <c r="B40">
        <v>-4.4924812780031999E-2</v>
      </c>
      <c r="C40">
        <v>-6.1345909999999995</v>
      </c>
      <c r="D40">
        <v>5.5256455935160487E-2</v>
      </c>
      <c r="E40">
        <v>-1.2708886668884442E-2</v>
      </c>
      <c r="F40">
        <v>-0.66853521813307337</v>
      </c>
      <c r="G40">
        <v>9.6021637177574157E-2</v>
      </c>
      <c r="H40">
        <v>-3.0420136205211983E-2</v>
      </c>
      <c r="I40">
        <v>0.12697396500213406</v>
      </c>
      <c r="J40">
        <v>6.869779838490458E-3</v>
      </c>
      <c r="K40">
        <v>1.3471885435601056E-2</v>
      </c>
      <c r="L40">
        <v>4.3325422521260579E-2</v>
      </c>
      <c r="Q40" t="s">
        <v>130</v>
      </c>
      <c r="R40">
        <v>-9.1430539658220469E-2</v>
      </c>
      <c r="S40">
        <v>4.947260959238408E-2</v>
      </c>
      <c r="T40">
        <v>-1.8481042421561584</v>
      </c>
      <c r="U40">
        <v>6.9966767787856557E-2</v>
      </c>
      <c r="V40">
        <v>-0.19057586482753833</v>
      </c>
      <c r="W40">
        <v>7.7147855110973884E-3</v>
      </c>
      <c r="X40">
        <v>-0.19057586482753833</v>
      </c>
      <c r="Y40">
        <v>7.7147855110973884E-3</v>
      </c>
    </row>
    <row r="41" spans="1:25">
      <c r="A41" t="s">
        <v>98</v>
      </c>
      <c r="B41">
        <v>1.2235724639800213E-2</v>
      </c>
      <c r="C41">
        <v>-5.9406609999999995</v>
      </c>
      <c r="D41">
        <v>4.9454394576152749E-2</v>
      </c>
      <c r="E41">
        <v>-0.25893640584584043</v>
      </c>
      <c r="F41">
        <v>-1.1338235294117647</v>
      </c>
      <c r="G41">
        <v>6.3944300596866108E-2</v>
      </c>
      <c r="H41">
        <v>8.6392828673274386E-2</v>
      </c>
      <c r="I41">
        <v>-6.5896610490437491E-2</v>
      </c>
      <c r="J41">
        <v>0.20013863357918885</v>
      </c>
      <c r="K41">
        <v>1.5918779795830861E-2</v>
      </c>
      <c r="L41">
        <v>3.4874114503057267E-2</v>
      </c>
      <c r="Q41" t="s">
        <v>131</v>
      </c>
      <c r="R41">
        <v>4.6995214832957218E-2</v>
      </c>
      <c r="S41">
        <v>3.0255058994018084E-2</v>
      </c>
      <c r="T41">
        <v>1.5533010476776441</v>
      </c>
      <c r="U41">
        <v>0.12608711697487224</v>
      </c>
      <c r="V41">
        <v>-1.363727831211007E-2</v>
      </c>
      <c r="W41">
        <v>0.10762770797802451</v>
      </c>
      <c r="X41">
        <v>-1.363727831211007E-2</v>
      </c>
      <c r="Y41">
        <v>0.10762770797802451</v>
      </c>
    </row>
    <row r="42" spans="1:25">
      <c r="A42" t="s">
        <v>99</v>
      </c>
      <c r="B42">
        <v>7.154058850233172E-2</v>
      </c>
      <c r="C42">
        <v>-4.3897130000000004</v>
      </c>
      <c r="D42">
        <v>4.3645880873237619E-2</v>
      </c>
      <c r="E42">
        <v>0.30455921301793781</v>
      </c>
      <c r="F42">
        <v>-9.0109890109890109</v>
      </c>
      <c r="G42">
        <v>-1.6866946782711945E-2</v>
      </c>
      <c r="H42">
        <v>7.4981656075646316E-2</v>
      </c>
      <c r="I42">
        <v>1.7028177579566258E-2</v>
      </c>
      <c r="J42">
        <v>-3.6911952634055098E-2</v>
      </c>
      <c r="K42">
        <v>9.7408693997767474E-3</v>
      </c>
      <c r="L42">
        <v>3.2891090647568649E-2</v>
      </c>
      <c r="Q42" t="s">
        <v>132</v>
      </c>
      <c r="R42">
        <v>-1.4942066585676667E-2</v>
      </c>
      <c r="S42">
        <v>4.9172952612201219E-2</v>
      </c>
      <c r="T42">
        <v>-0.30386758963847765</v>
      </c>
      <c r="U42">
        <v>0.76237540627165512</v>
      </c>
      <c r="V42">
        <v>-0.11348686574708287</v>
      </c>
      <c r="W42">
        <v>8.3602732575729546E-2</v>
      </c>
      <c r="X42">
        <v>-0.11348686574708287</v>
      </c>
      <c r="Y42">
        <v>8.3602732575729546E-2</v>
      </c>
    </row>
    <row r="43" spans="1:25">
      <c r="A43" t="s">
        <v>100</v>
      </c>
      <c r="B43">
        <v>3.3826956036126218E-2</v>
      </c>
      <c r="C43">
        <v>-5.5224500000000001</v>
      </c>
      <c r="D43">
        <v>4.4145488850678927E-2</v>
      </c>
      <c r="E43">
        <v>0.11534781767290143</v>
      </c>
      <c r="F43">
        <v>2.4074074074074074</v>
      </c>
      <c r="G43">
        <v>4.4443734238265073E-2</v>
      </c>
      <c r="H43">
        <v>3.5996239391090361E-2</v>
      </c>
      <c r="I43">
        <v>8.3914690053817034E-2</v>
      </c>
      <c r="J43">
        <v>2.5665177230881123E-3</v>
      </c>
      <c r="K43">
        <v>9.9268925149936064E-3</v>
      </c>
      <c r="L43">
        <v>3.4252584005789267E-2</v>
      </c>
      <c r="Q43" t="s">
        <v>133</v>
      </c>
      <c r="R43">
        <v>-0.86554723163535308</v>
      </c>
      <c r="S43">
        <v>0.74028753946127668</v>
      </c>
      <c r="T43">
        <v>-1.1692041071841228</v>
      </c>
      <c r="U43">
        <v>0.24736378604287504</v>
      </c>
      <c r="V43">
        <v>-2.3491166132266819</v>
      </c>
      <c r="W43">
        <v>0.61802214995597582</v>
      </c>
      <c r="X43">
        <v>-2.3491166132266819</v>
      </c>
      <c r="Y43">
        <v>0.61802214995597582</v>
      </c>
    </row>
    <row r="44" spans="1:25" ht="15" thickBot="1">
      <c r="A44" t="s">
        <v>101</v>
      </c>
      <c r="B44">
        <v>1.4815891039682921E-2</v>
      </c>
      <c r="C44">
        <v>-6.7118700000000002</v>
      </c>
      <c r="D44">
        <v>4.1969838253438363E-2</v>
      </c>
      <c r="E44">
        <v>7.0714598329339323E-2</v>
      </c>
      <c r="F44">
        <v>-7.3671497584541057E-2</v>
      </c>
      <c r="G44">
        <v>-2.5283391518422151E-2</v>
      </c>
      <c r="H44">
        <v>0.22353994182143663</v>
      </c>
      <c r="I44">
        <v>0.19032732622287607</v>
      </c>
      <c r="J44">
        <v>6.0073436362690018E-2</v>
      </c>
      <c r="K44">
        <v>1.0309260696166668E-2</v>
      </c>
      <c r="L44">
        <v>3.9959998745835265E-2</v>
      </c>
      <c r="Q44" s="14" t="s">
        <v>134</v>
      </c>
      <c r="R44" s="14">
        <v>0.47274720692105698</v>
      </c>
      <c r="S44" s="14">
        <v>0.21488309849171189</v>
      </c>
      <c r="T44" s="14">
        <v>2.2000204308264433</v>
      </c>
      <c r="U44" s="14">
        <v>3.2024886682927287E-2</v>
      </c>
      <c r="V44" s="14">
        <v>4.2111854371734148E-2</v>
      </c>
      <c r="W44" s="14">
        <v>0.90338255947037982</v>
      </c>
      <c r="X44" s="14">
        <v>4.2111854371734148E-2</v>
      </c>
      <c r="Y44" s="14">
        <v>0.90338255947037982</v>
      </c>
    </row>
    <row r="45" spans="1:25">
      <c r="A45" t="s">
        <v>102</v>
      </c>
      <c r="B45">
        <v>3.093922651933699E-2</v>
      </c>
      <c r="C45">
        <v>-6.8850280000000001</v>
      </c>
      <c r="D45">
        <v>4.0217060960303641E-2</v>
      </c>
      <c r="E45">
        <v>-0.2377783552482669</v>
      </c>
      <c r="F45">
        <v>5.6156019122120815E-2</v>
      </c>
      <c r="G45">
        <v>-4.065685681343395E-2</v>
      </c>
      <c r="H45">
        <v>0.1932658701129806</v>
      </c>
      <c r="I45">
        <v>5.9323343117565104E-2</v>
      </c>
      <c r="J45">
        <v>9.9653948043104026E-2</v>
      </c>
      <c r="K45">
        <v>7.1632385338983922E-3</v>
      </c>
      <c r="L45">
        <v>4.0103518465805753E-2</v>
      </c>
    </row>
    <row r="46" spans="1:25">
      <c r="A46" t="s">
        <v>103</v>
      </c>
      <c r="B46">
        <v>-4.5001833830069803E-2</v>
      </c>
      <c r="C46">
        <v>-7.4507950000000003</v>
      </c>
      <c r="D46">
        <v>3.0044496068242221E-2</v>
      </c>
      <c r="E46">
        <v>7.6519119000211688E-2</v>
      </c>
      <c r="F46">
        <v>-0.39262328641704541</v>
      </c>
      <c r="G46">
        <v>1.0144280827011723E-2</v>
      </c>
      <c r="H46">
        <v>-0.18193893363758668</v>
      </c>
      <c r="I46">
        <v>2.7708910602305958E-3</v>
      </c>
      <c r="J46">
        <v>-1.991070925313632E-2</v>
      </c>
      <c r="K46">
        <v>1.8366746972541734E-2</v>
      </c>
      <c r="L46">
        <v>4.2070165135995381E-2</v>
      </c>
    </row>
    <row r="47" spans="1:25">
      <c r="A47" t="s">
        <v>104</v>
      </c>
      <c r="B47">
        <v>9.5527507969947519E-3</v>
      </c>
      <c r="C47">
        <v>-6.2487830000000004</v>
      </c>
      <c r="D47">
        <v>3.4842596118762392E-2</v>
      </c>
      <c r="E47">
        <v>-0.18073399678802937</v>
      </c>
      <c r="F47">
        <v>0.95780918881126464</v>
      </c>
      <c r="G47">
        <v>1.0601955471786751E-3</v>
      </c>
      <c r="H47">
        <v>5.8650263327712927E-2</v>
      </c>
      <c r="I47">
        <v>-5.0174520069808062E-2</v>
      </c>
      <c r="J47">
        <v>-5.213238638612764E-2</v>
      </c>
      <c r="K47">
        <v>5.8963528825120961E-3</v>
      </c>
      <c r="L47">
        <v>6.0648125103186165E-3</v>
      </c>
    </row>
    <row r="48" spans="1:25">
      <c r="A48" t="s">
        <v>105</v>
      </c>
      <c r="B48">
        <v>-1.7694833374575808E-2</v>
      </c>
      <c r="C48">
        <v>-6.8043570000000004</v>
      </c>
      <c r="D48">
        <v>3.6855835943645276E-2</v>
      </c>
      <c r="E48">
        <v>-6.091595325285944E-3</v>
      </c>
      <c r="F48">
        <v>-0.49003766995773634</v>
      </c>
      <c r="G48">
        <v>-0.1170216521534478</v>
      </c>
      <c r="H48">
        <v>-0.12249171688967982</v>
      </c>
      <c r="I48">
        <v>-0.17638952687184203</v>
      </c>
      <c r="J48">
        <v>6.067296562364404E-3</v>
      </c>
      <c r="K48">
        <v>1.2574170563372025E-2</v>
      </c>
      <c r="L48">
        <v>2.1061103595649378E-2</v>
      </c>
      <c r="Q48" t="s">
        <v>25</v>
      </c>
    </row>
    <row r="49" spans="1:19">
      <c r="A49" t="s">
        <v>106</v>
      </c>
      <c r="B49">
        <v>-2.1423791010881064E-2</v>
      </c>
      <c r="C49">
        <v>-6.6193719999999994</v>
      </c>
      <c r="D49">
        <v>3.7231056735225643E-2</v>
      </c>
      <c r="E49">
        <v>-8.6739272732610673E-2</v>
      </c>
      <c r="F49">
        <v>0.29299742316570998</v>
      </c>
      <c r="G49">
        <v>0.11670809150335507</v>
      </c>
      <c r="H49">
        <v>9.8841508503820591E-2</v>
      </c>
      <c r="I49">
        <v>0.18813905930470343</v>
      </c>
      <c r="J49">
        <v>-2.1616558283645313E-2</v>
      </c>
      <c r="K49">
        <v>1.6000164641145068E-2</v>
      </c>
      <c r="L49">
        <v>3.9091241070765899E-2</v>
      </c>
    </row>
    <row r="50" spans="1:19">
      <c r="A50" t="s">
        <v>107</v>
      </c>
      <c r="B50">
        <v>1.7697142944964505E-2</v>
      </c>
      <c r="C50">
        <v>-6.1677399999999993</v>
      </c>
      <c r="D50">
        <v>3.6830328352158048E-2</v>
      </c>
      <c r="E50">
        <v>0.15032101474569284</v>
      </c>
      <c r="F50">
        <v>-0.25190238782471791</v>
      </c>
      <c r="G50">
        <v>3.6393363387643922E-2</v>
      </c>
      <c r="H50">
        <v>-3.1424609486520594E-2</v>
      </c>
      <c r="I50">
        <v>-8.3398529181661685E-2</v>
      </c>
      <c r="J50">
        <v>0.11959663752532633</v>
      </c>
      <c r="K50">
        <v>1.5622284135298937E-2</v>
      </c>
      <c r="L50">
        <v>4.0970728803078491E-2</v>
      </c>
      <c r="Q50" t="s">
        <v>26</v>
      </c>
      <c r="R50" t="s">
        <v>135</v>
      </c>
      <c r="S50" t="s">
        <v>28</v>
      </c>
    </row>
    <row r="51" spans="1:19">
      <c r="A51" t="s">
        <v>108</v>
      </c>
      <c r="B51">
        <v>-4.5455575103634176E-2</v>
      </c>
      <c r="C51">
        <v>-6.3935870000000001</v>
      </c>
      <c r="D51">
        <v>3.8247436598589424E-2</v>
      </c>
      <c r="E51">
        <v>4.1248740845915573E-2</v>
      </c>
      <c r="F51">
        <v>1.8674149421255699</v>
      </c>
      <c r="G51">
        <v>2.7567226781894688E-2</v>
      </c>
      <c r="H51">
        <v>4.9076783796871262E-2</v>
      </c>
      <c r="I51">
        <v>-7.5110959371799221E-2</v>
      </c>
      <c r="J51">
        <v>5.6771097362431959E-2</v>
      </c>
      <c r="K51">
        <v>1.5667577243216463E-2</v>
      </c>
      <c r="L51">
        <v>2.2019090083154242E-2</v>
      </c>
      <c r="Q51">
        <v>1</v>
      </c>
      <c r="R51">
        <v>9.4272881674547712E-4</v>
      </c>
      <c r="S51">
        <v>2.013913050040796E-2</v>
      </c>
    </row>
    <row r="52" spans="1:19">
      <c r="A52" t="s">
        <v>109</v>
      </c>
      <c r="B52">
        <v>2.7342050515357874E-2</v>
      </c>
      <c r="C52">
        <v>-7.1456789999999994</v>
      </c>
      <c r="D52">
        <v>3.8825112408568119E-2</v>
      </c>
      <c r="E52">
        <v>0.16170636388908718</v>
      </c>
      <c r="F52">
        <v>-0.18565785932721351</v>
      </c>
      <c r="G52">
        <v>4.9223269691409118E-2</v>
      </c>
      <c r="H52">
        <v>-3.5692783174118906E-2</v>
      </c>
      <c r="I52">
        <v>-4.8357327427094823E-2</v>
      </c>
      <c r="J52">
        <v>-0.10324770179140864</v>
      </c>
      <c r="K52">
        <v>8.7829475624819058E-3</v>
      </c>
      <c r="L52">
        <v>4.859211393397387E-2</v>
      </c>
      <c r="Q52">
        <v>2</v>
      </c>
      <c r="R52">
        <v>5.3769948276053206E-4</v>
      </c>
      <c r="S52">
        <v>5.0076204691421711E-2</v>
      </c>
    </row>
    <row r="53" spans="1:19">
      <c r="A53" t="s">
        <v>110</v>
      </c>
      <c r="B53">
        <v>2.7488286678959838E-3</v>
      </c>
      <c r="C53">
        <v>-6.7875050000000003</v>
      </c>
      <c r="D53">
        <v>3.1029340404545636E-2</v>
      </c>
      <c r="E53">
        <v>-0.17399520839121188</v>
      </c>
      <c r="F53">
        <v>-6.0422423863802525E-2</v>
      </c>
      <c r="G53">
        <v>-0.25586425109808686</v>
      </c>
      <c r="H53">
        <v>-0.31057555229502914</v>
      </c>
      <c r="I53">
        <v>-0.63460046547711402</v>
      </c>
      <c r="J53">
        <v>3.6215509442818219E-3</v>
      </c>
      <c r="K53">
        <v>3.3006385359752484E-2</v>
      </c>
      <c r="L53">
        <v>1.7198007324760196E-2</v>
      </c>
      <c r="Q53">
        <v>3</v>
      </c>
      <c r="R53">
        <v>1.2051997923335847E-3</v>
      </c>
      <c r="S53">
        <v>1.7557817977194093E-2</v>
      </c>
    </row>
    <row r="54" spans="1:19">
      <c r="A54" t="s">
        <v>111</v>
      </c>
      <c r="B54">
        <v>5.4902653372301076E-4</v>
      </c>
      <c r="C54">
        <v>-7.8249580000000005</v>
      </c>
      <c r="D54">
        <v>3.2356161737753242E-2</v>
      </c>
      <c r="E54">
        <v>-0.27433935795693537</v>
      </c>
      <c r="F54">
        <v>-0.29624300559552358</v>
      </c>
      <c r="G54">
        <v>0.16045426818328612</v>
      </c>
      <c r="H54">
        <v>0.2453926614643866</v>
      </c>
      <c r="I54">
        <v>1.1374734607218686</v>
      </c>
      <c r="J54">
        <v>-0.12757489668839034</v>
      </c>
      <c r="K54">
        <v>3.4142040232675641E-2</v>
      </c>
      <c r="L54">
        <v>3.373609511423474E-2</v>
      </c>
      <c r="Q54">
        <v>4</v>
      </c>
      <c r="R54">
        <v>3.1770158513670391E-2</v>
      </c>
      <c r="S54">
        <v>5.5171672110794989E-2</v>
      </c>
    </row>
    <row r="55" spans="1:19">
      <c r="A55" t="s">
        <v>112</v>
      </c>
      <c r="B55">
        <v>4.232859050513417E-2</v>
      </c>
      <c r="C55">
        <v>-11.520375000000001</v>
      </c>
      <c r="D55">
        <v>2.560311267380988E-2</v>
      </c>
      <c r="E55">
        <v>0.77304865725434535</v>
      </c>
      <c r="F55">
        <v>2.0949568378009995</v>
      </c>
      <c r="G55">
        <v>-1.2510551719659759E-2</v>
      </c>
      <c r="H55">
        <v>9.7077965362194152E-2</v>
      </c>
      <c r="I55">
        <v>-0.11124906878569664</v>
      </c>
      <c r="J55">
        <v>0.20611823017512296</v>
      </c>
      <c r="K55">
        <v>1.6466556413791997E-2</v>
      </c>
      <c r="L55">
        <v>3.3046233265275123E-2</v>
      </c>
      <c r="Q55">
        <v>5</v>
      </c>
      <c r="R55">
        <v>1.1864616248494697E-2</v>
      </c>
      <c r="S55">
        <v>3.2282601481223035E-2</v>
      </c>
    </row>
    <row r="56" spans="1:19">
      <c r="A56" t="s">
        <v>113</v>
      </c>
      <c r="B56">
        <v>3.7252195041139816E-2</v>
      </c>
      <c r="C56">
        <v>8.9866120000000009</v>
      </c>
      <c r="D56">
        <v>2.5706328126112288E-2</v>
      </c>
      <c r="E56">
        <v>0.25350707193099348</v>
      </c>
      <c r="F56">
        <v>-0.52825895478567231</v>
      </c>
      <c r="G56">
        <v>0.11242136641606199</v>
      </c>
      <c r="H56">
        <v>0.21946288706487979</v>
      </c>
      <c r="I56">
        <v>0.45850796311818953</v>
      </c>
      <c r="J56">
        <v>7.8731212925064673E-2</v>
      </c>
      <c r="K56">
        <v>2.2567223641924181E-2</v>
      </c>
      <c r="L56">
        <v>5.4393995391719109E-2</v>
      </c>
      <c r="Q56">
        <v>6</v>
      </c>
      <c r="R56">
        <v>-7.3050324810250922E-2</v>
      </c>
      <c r="S56">
        <v>-4.3981776672341544E-2</v>
      </c>
    </row>
    <row r="57" spans="1:19">
      <c r="A57" t="s">
        <v>114</v>
      </c>
      <c r="B57">
        <v>-3.95451351178688E-2</v>
      </c>
      <c r="C57">
        <v>-3.5270710000000003</v>
      </c>
      <c r="D57">
        <v>2.5010048898791881E-2</v>
      </c>
      <c r="E57">
        <v>-0.17091087877290848</v>
      </c>
      <c r="F57">
        <v>-8.8377158861054919E-2</v>
      </c>
      <c r="G57">
        <v>0.10318242208611066</v>
      </c>
      <c r="H57">
        <v>7.932999356808336E-2</v>
      </c>
      <c r="I57">
        <v>0.21800766283524894</v>
      </c>
      <c r="J57">
        <v>0.25531509061202096</v>
      </c>
      <c r="K57">
        <v>1.9475842708439644E-2</v>
      </c>
      <c r="L57">
        <v>1.974665842485504E-2</v>
      </c>
      <c r="Q57">
        <v>7</v>
      </c>
      <c r="R57">
        <v>-2.2618876060313653E-2</v>
      </c>
      <c r="S57">
        <v>6.581283914910882E-2</v>
      </c>
    </row>
    <row r="58" spans="1:19">
      <c r="A58" t="s">
        <v>115</v>
      </c>
      <c r="B58">
        <v>8.1999320059715688E-3</v>
      </c>
      <c r="C58">
        <v>-4.302257</v>
      </c>
      <c r="D58">
        <v>2.3352947473780805E-2</v>
      </c>
      <c r="E58">
        <v>-7.2803581542019546E-2</v>
      </c>
      <c r="F58">
        <v>-1.0300392558457074</v>
      </c>
      <c r="G58">
        <v>3.7020215808798239E-2</v>
      </c>
      <c r="H58">
        <v>0.18222487074464505</v>
      </c>
      <c r="I58">
        <v>0.16310160427807494</v>
      </c>
      <c r="J58">
        <v>9.8026853448798981E-2</v>
      </c>
      <c r="K58">
        <v>1.5919591120003254E-2</v>
      </c>
      <c r="L58">
        <v>2.4126237373226177E-2</v>
      </c>
      <c r="Q58">
        <v>8</v>
      </c>
      <c r="R58">
        <v>-3.9358825303531953E-4</v>
      </c>
      <c r="S58">
        <v>-3.5467989738225333E-2</v>
      </c>
    </row>
    <row r="59" spans="1:19">
      <c r="A59" t="s">
        <v>116</v>
      </c>
      <c r="B59">
        <v>-3.4317947740542656E-2</v>
      </c>
      <c r="C59">
        <v>-4.4392050000000003</v>
      </c>
      <c r="D59">
        <v>1.8731682483617673E-2</v>
      </c>
      <c r="E59">
        <v>-0.16937694475155388</v>
      </c>
      <c r="F59">
        <v>-10.863636363636363</v>
      </c>
      <c r="G59">
        <v>-3.9908471323475761E-3</v>
      </c>
      <c r="H59">
        <v>-4.7204572077668532E-2</v>
      </c>
      <c r="I59">
        <v>0.13008789722785652</v>
      </c>
      <c r="J59">
        <v>0.14731892529258372</v>
      </c>
      <c r="K59">
        <v>1.7952896551835545E-2</v>
      </c>
      <c r="L59">
        <v>1.8294784436351803E-2</v>
      </c>
      <c r="Q59">
        <v>9</v>
      </c>
      <c r="R59">
        <v>1.3127566743643897E-2</v>
      </c>
      <c r="S59">
        <v>4.5498259173936212E-2</v>
      </c>
    </row>
    <row r="60" spans="1:19">
      <c r="A60" t="s">
        <v>117</v>
      </c>
      <c r="B60">
        <v>-1.5155540710826336E-2</v>
      </c>
      <c r="C60">
        <v>8.041777999999999</v>
      </c>
      <c r="D60">
        <v>1.9890521961789309E-2</v>
      </c>
      <c r="E60">
        <v>-0.5079839119564068</v>
      </c>
      <c r="F60">
        <v>4.7874423963133639</v>
      </c>
      <c r="G60">
        <v>6.1839192901326043E-2</v>
      </c>
      <c r="H60">
        <v>0.11640314143927993</v>
      </c>
      <c r="I60">
        <v>5.4804355630010924E-2</v>
      </c>
      <c r="J60">
        <v>-0.17715058930839661</v>
      </c>
      <c r="K60">
        <v>1.5313938005990785E-2</v>
      </c>
      <c r="L60">
        <v>4.0609002654690668E-2</v>
      </c>
      <c r="Q60">
        <v>10</v>
      </c>
      <c r="R60">
        <v>-3.0479967768806786E-3</v>
      </c>
      <c r="S60">
        <v>4.982466015647348E-2</v>
      </c>
    </row>
    <row r="61" spans="1:19">
      <c r="A61" t="s">
        <v>118</v>
      </c>
      <c r="B61">
        <v>-2.6098853454090017E-2</v>
      </c>
      <c r="C61">
        <v>-4.6381809999999994</v>
      </c>
      <c r="D61">
        <v>1.7798356153416739E-2</v>
      </c>
      <c r="E61">
        <v>-1.0173605766703964</v>
      </c>
      <c r="F61">
        <v>-0.4005175674330646</v>
      </c>
      <c r="G61">
        <v>-9.2101497995770498E-2</v>
      </c>
      <c r="H61">
        <v>-4.0913580906104877E-3</v>
      </c>
      <c r="I61">
        <v>0.18763471355643779</v>
      </c>
      <c r="J61">
        <v>6.3161677097759092E-2</v>
      </c>
      <c r="K61">
        <v>1.7646097855139341E-2</v>
      </c>
      <c r="L61">
        <v>3.4469531148744854E-2</v>
      </c>
      <c r="Q61">
        <v>11</v>
      </c>
      <c r="R61">
        <v>2.7523095177274467E-2</v>
      </c>
      <c r="S61">
        <v>-1.4510469330477152E-2</v>
      </c>
    </row>
    <row r="62" spans="1:19">
      <c r="A62" t="s">
        <v>119</v>
      </c>
      <c r="B62">
        <v>-3.5393327344748496E-2</v>
      </c>
      <c r="C62">
        <v>-4.4550200000000002</v>
      </c>
      <c r="D62">
        <v>1.6211976253872162E-2</v>
      </c>
      <c r="E62">
        <v>42.011394920218031</v>
      </c>
      <c r="F62">
        <v>-0.32591731695168519</v>
      </c>
      <c r="G62">
        <v>-0.11471049475723374</v>
      </c>
      <c r="H62">
        <v>-0.19739972522869695</v>
      </c>
      <c r="I62">
        <v>-5.7980704938389464E-2</v>
      </c>
      <c r="J62">
        <v>0.10795160512786886</v>
      </c>
      <c r="K62">
        <v>1.1718559059566404E-2</v>
      </c>
      <c r="L62">
        <v>3.1936529996514007E-3</v>
      </c>
      <c r="Q62">
        <v>12</v>
      </c>
      <c r="R62">
        <v>-9.2194298572776442E-4</v>
      </c>
      <c r="S62">
        <v>-2.4005380672547941E-2</v>
      </c>
    </row>
    <row r="63" spans="1:19">
      <c r="A63" t="s">
        <v>120</v>
      </c>
      <c r="B63">
        <v>-4.1040535939185892E-2</v>
      </c>
      <c r="C63">
        <v>-6.9418509999999998</v>
      </c>
      <c r="D63">
        <v>1.3810185557495247E-2</v>
      </c>
      <c r="E63">
        <v>0.88684976312230113</v>
      </c>
      <c r="F63">
        <v>1.4800492610837439</v>
      </c>
      <c r="G63">
        <v>-3.9555872017968979E-2</v>
      </c>
      <c r="H63">
        <v>-5.468436873747496E-2</v>
      </c>
      <c r="I63">
        <v>-0.12259176637598868</v>
      </c>
      <c r="J63">
        <v>-0.25479616954552781</v>
      </c>
      <c r="K63">
        <v>1.8002129009416591E-2</v>
      </c>
      <c r="L63">
        <v>-5.4601060169806055E-3</v>
      </c>
      <c r="Q63">
        <v>13</v>
      </c>
      <c r="R63">
        <v>1.7515533131168479E-3</v>
      </c>
      <c r="S63">
        <v>-9.6593277003193784E-2</v>
      </c>
    </row>
    <row r="64" spans="1:19">
      <c r="A64" t="s">
        <v>121</v>
      </c>
      <c r="B64">
        <v>8.0935167162199798E-2</v>
      </c>
      <c r="C64">
        <v>-13.260268</v>
      </c>
      <c r="D64">
        <v>2.6333708956284507E-2</v>
      </c>
      <c r="E64">
        <v>-1.1902798684484845</v>
      </c>
      <c r="F64">
        <v>-8.1736021451981333E-2</v>
      </c>
      <c r="G64">
        <v>0.1432764751973962</v>
      </c>
      <c r="H64">
        <v>-0.11043096518889496</v>
      </c>
      <c r="I64">
        <v>-7.4193921183404621E-2</v>
      </c>
      <c r="J64">
        <v>-6.29675091131843E-2</v>
      </c>
      <c r="K64">
        <v>-1.1332611445698963E-2</v>
      </c>
      <c r="L64">
        <v>2.8512411840117081E-2</v>
      </c>
      <c r="Q64">
        <v>14</v>
      </c>
      <c r="R64">
        <v>4.5057300045417428E-2</v>
      </c>
      <c r="S64">
        <v>9.2136881698003562E-2</v>
      </c>
    </row>
    <row r="65" spans="1:19">
      <c r="A65" t="s">
        <v>122</v>
      </c>
      <c r="B65">
        <v>5.9404608309520778E-3</v>
      </c>
      <c r="C65">
        <v>-5.9919310000000001</v>
      </c>
      <c r="D65">
        <v>1.9383180710828674E-2</v>
      </c>
      <c r="E65">
        <v>3.5700801749693949</v>
      </c>
      <c r="F65">
        <v>-7.9385680294181263E-2</v>
      </c>
      <c r="G65">
        <v>0.13744919101016978</v>
      </c>
      <c r="H65">
        <v>5.7144843062685628E-2</v>
      </c>
      <c r="I65">
        <v>-4.1567844214205445E-2</v>
      </c>
      <c r="J65">
        <v>0.23024579558554259</v>
      </c>
      <c r="K65">
        <v>-4.4581607635815991E-3</v>
      </c>
      <c r="L65">
        <v>1.3230600405207302E-2</v>
      </c>
      <c r="Q65">
        <v>15</v>
      </c>
      <c r="R65">
        <v>7.373712515185725E-3</v>
      </c>
      <c r="S65">
        <v>-2.5219085260503076E-2</v>
      </c>
    </row>
    <row r="66" spans="1:19">
      <c r="A66" t="s">
        <v>123</v>
      </c>
      <c r="B66">
        <v>1.1913052031080919E-2</v>
      </c>
      <c r="C66">
        <v>-3.4022770000000002</v>
      </c>
      <c r="D66">
        <v>2.9306922255238899E-3</v>
      </c>
      <c r="E66">
        <v>0.16267706784077615</v>
      </c>
      <c r="F66">
        <v>0.38263627819548873</v>
      </c>
      <c r="G66">
        <v>1.9476019976593543E-2</v>
      </c>
      <c r="H66">
        <v>5.2167868951006877E-2</v>
      </c>
      <c r="I66">
        <v>6.5381609794217185E-2</v>
      </c>
      <c r="J66">
        <v>-1.6547639345960801E-2</v>
      </c>
      <c r="K66">
        <v>-5.4888831096148233E-3</v>
      </c>
      <c r="L66">
        <v>2.3531009770988192E-2</v>
      </c>
      <c r="Q66">
        <v>16</v>
      </c>
      <c r="R66">
        <v>2.4930590955902263E-2</v>
      </c>
      <c r="S66">
        <v>0.10920934346781262</v>
      </c>
    </row>
    <row r="67" spans="1:19">
      <c r="A67" t="s">
        <v>124</v>
      </c>
      <c r="B67">
        <v>-2.1889324774594103E-3</v>
      </c>
      <c r="C67">
        <v>-4.1163879999999997</v>
      </c>
      <c r="D67">
        <v>-4.2719407101956541E-3</v>
      </c>
      <c r="E67">
        <v>0.32312777043958313</v>
      </c>
      <c r="F67">
        <v>8.3694451525193309E-2</v>
      </c>
      <c r="G67">
        <v>2.7860307472681735E-2</v>
      </c>
      <c r="H67">
        <v>3.0325483404452878E-2</v>
      </c>
      <c r="I67">
        <v>0.10990220048899767</v>
      </c>
      <c r="J67">
        <v>-8.0038909650135381E-2</v>
      </c>
      <c r="K67">
        <v>-1.6055788300457054E-3</v>
      </c>
      <c r="L67">
        <v>8.4364670964329466E-2</v>
      </c>
      <c r="Q67">
        <v>17</v>
      </c>
      <c r="R67">
        <v>-2.1644606923404648E-2</v>
      </c>
      <c r="S67">
        <v>2.7504404586248164E-2</v>
      </c>
    </row>
    <row r="68" spans="1:19">
      <c r="Q68">
        <v>18</v>
      </c>
      <c r="R68">
        <v>-8.7439426446142346E-3</v>
      </c>
      <c r="S68">
        <v>-5.4302948375531852E-2</v>
      </c>
    </row>
    <row r="69" spans="1:19">
      <c r="Q69">
        <v>19</v>
      </c>
      <c r="R69">
        <v>1.7480284000448171E-2</v>
      </c>
      <c r="S69">
        <v>-4.1016280441346267E-2</v>
      </c>
    </row>
    <row r="70" spans="1:19">
      <c r="Q70">
        <v>20</v>
      </c>
      <c r="R70">
        <v>5.0397994267944009E-2</v>
      </c>
      <c r="S70">
        <v>-2.9678716778801593E-2</v>
      </c>
    </row>
    <row r="71" spans="1:19">
      <c r="Q71">
        <v>21</v>
      </c>
      <c r="R71">
        <v>-7.876186989081841E-3</v>
      </c>
      <c r="S71">
        <v>-4.0726949788683436E-2</v>
      </c>
    </row>
    <row r="72" spans="1:19">
      <c r="Q72">
        <v>22</v>
      </c>
      <c r="R72">
        <v>8.9143643683423854E-3</v>
      </c>
      <c r="S72">
        <v>6.3259505779873111E-3</v>
      </c>
    </row>
    <row r="73" spans="1:19">
      <c r="Q73">
        <v>23</v>
      </c>
      <c r="R73">
        <v>2.6215169672961895E-2</v>
      </c>
      <c r="S73">
        <v>-2.3897626136648691E-3</v>
      </c>
    </row>
    <row r="74" spans="1:19">
      <c r="Q74">
        <v>24</v>
      </c>
      <c r="R74">
        <v>-2.047738119140002E-2</v>
      </c>
      <c r="S74">
        <v>-3.1939932989901686E-3</v>
      </c>
    </row>
    <row r="75" spans="1:19">
      <c r="Q75">
        <v>25</v>
      </c>
      <c r="R75">
        <v>1.2175974151884955E-2</v>
      </c>
      <c r="S75">
        <v>1.4526285585566463E-2</v>
      </c>
    </row>
    <row r="76" spans="1:19">
      <c r="Q76">
        <v>26</v>
      </c>
      <c r="R76">
        <v>-2.1917778400903365E-3</v>
      </c>
      <c r="S76">
        <v>3.9090016267857103E-2</v>
      </c>
    </row>
    <row r="77" spans="1:19">
      <c r="Q77">
        <v>27</v>
      </c>
      <c r="R77">
        <v>3.1398791855483645E-2</v>
      </c>
      <c r="S77">
        <v>-1.6913956105676312E-2</v>
      </c>
    </row>
    <row r="78" spans="1:19">
      <c r="Q78">
        <v>28</v>
      </c>
      <c r="R78">
        <v>-1.3591851015711478E-2</v>
      </c>
      <c r="S78">
        <v>1.5411124963156234E-2</v>
      </c>
    </row>
    <row r="79" spans="1:19">
      <c r="Q79">
        <v>29</v>
      </c>
      <c r="R79">
        <v>7.9897026247997428E-3</v>
      </c>
      <c r="S79">
        <v>-3.1138054080238993E-3</v>
      </c>
    </row>
    <row r="80" spans="1:19">
      <c r="Q80">
        <v>30</v>
      </c>
      <c r="R80">
        <v>-1.6477442941609591E-2</v>
      </c>
      <c r="S80">
        <v>-6.6360379140703599E-2</v>
      </c>
    </row>
    <row r="81" spans="17:19">
      <c r="Q81">
        <v>31</v>
      </c>
      <c r="R81">
        <v>-9.5474632249332309E-4</v>
      </c>
      <c r="S81">
        <v>-3.2500598568911382E-2</v>
      </c>
    </row>
    <row r="82" spans="17:19">
      <c r="Q82">
        <v>32</v>
      </c>
      <c r="R82">
        <v>1.8720572921181657E-2</v>
      </c>
      <c r="S82">
        <v>-0.12549663447321191</v>
      </c>
    </row>
    <row r="83" spans="17:19">
      <c r="Q83">
        <v>33</v>
      </c>
      <c r="R83">
        <v>4.0776805710469308E-2</v>
      </c>
      <c r="S83">
        <v>9.9875613589517076E-3</v>
      </c>
    </row>
    <row r="84" spans="17:19">
      <c r="Q84">
        <v>34</v>
      </c>
      <c r="R84">
        <v>6.8551661996929525E-6</v>
      </c>
      <c r="S84">
        <v>3.5227573928066427E-2</v>
      </c>
    </row>
    <row r="85" spans="17:19">
      <c r="Q85">
        <v>35</v>
      </c>
      <c r="R85">
        <v>-8.691527887370501E-3</v>
      </c>
      <c r="S85">
        <v>-1.9367919284191015E-2</v>
      </c>
    </row>
    <row r="86" spans="17:19">
      <c r="Q86">
        <v>36</v>
      </c>
      <c r="R86">
        <v>2.3897992114307126E-2</v>
      </c>
      <c r="S86">
        <v>1.4757167163627474E-2</v>
      </c>
    </row>
    <row r="87" spans="17:19">
      <c r="Q87">
        <v>37</v>
      </c>
      <c r="R87">
        <v>-1.3878607768771929E-2</v>
      </c>
      <c r="S87">
        <v>-9.4561715820976819E-3</v>
      </c>
    </row>
    <row r="88" spans="17:19">
      <c r="Q88">
        <v>38</v>
      </c>
      <c r="R88">
        <v>6.422442252121234E-4</v>
      </c>
      <c r="S88">
        <v>1.1423024517746745E-2</v>
      </c>
    </row>
    <row r="89" spans="17:19">
      <c r="Q89">
        <v>39</v>
      </c>
      <c r="R89">
        <v>1.912690665665712E-2</v>
      </c>
      <c r="S89">
        <v>-6.4051719436689122E-2</v>
      </c>
    </row>
    <row r="90" spans="17:19">
      <c r="Q90">
        <v>40</v>
      </c>
      <c r="R90">
        <v>-1.0702812062868709E-2</v>
      </c>
      <c r="S90">
        <v>2.2938536702668922E-2</v>
      </c>
    </row>
    <row r="91" spans="17:19">
      <c r="Q91">
        <v>41</v>
      </c>
      <c r="R91">
        <v>3.7335475533317574E-3</v>
      </c>
      <c r="S91">
        <v>6.7807040948999961E-2</v>
      </c>
    </row>
    <row r="92" spans="17:19">
      <c r="Q92">
        <v>42</v>
      </c>
      <c r="R92">
        <v>3.9610538825082756E-3</v>
      </c>
      <c r="S92">
        <v>2.9865902153617944E-2</v>
      </c>
    </row>
    <row r="93" spans="17:19">
      <c r="Q93">
        <v>43</v>
      </c>
      <c r="R93">
        <v>-7.0899512232325615E-3</v>
      </c>
      <c r="S93">
        <v>2.1905842262915483E-2</v>
      </c>
    </row>
    <row r="94" spans="17:19">
      <c r="Q94">
        <v>44</v>
      </c>
      <c r="R94">
        <v>-8.9953921353288051E-3</v>
      </c>
      <c r="S94">
        <v>3.9934618654665799E-2</v>
      </c>
    </row>
    <row r="95" spans="17:19">
      <c r="Q95">
        <v>45</v>
      </c>
      <c r="R95">
        <v>2.2207989093571193E-2</v>
      </c>
      <c r="S95">
        <v>-6.7209822923640999E-2</v>
      </c>
    </row>
    <row r="96" spans="17:19">
      <c r="Q96">
        <v>46</v>
      </c>
      <c r="R96">
        <v>-1.2484867436112875E-2</v>
      </c>
      <c r="S96">
        <v>2.2037618233107625E-2</v>
      </c>
    </row>
    <row r="97" spans="17:19">
      <c r="Q97">
        <v>47</v>
      </c>
      <c r="R97">
        <v>-7.9074081228987028E-3</v>
      </c>
      <c r="S97">
        <v>-9.7874252516771051E-3</v>
      </c>
    </row>
    <row r="98" spans="17:19">
      <c r="Q98">
        <v>48</v>
      </c>
      <c r="R98">
        <v>1.0503947663820606E-2</v>
      </c>
      <c r="S98">
        <v>-3.1927738674701667E-2</v>
      </c>
    </row>
    <row r="99" spans="17:19">
      <c r="Q99">
        <v>49</v>
      </c>
      <c r="R99">
        <v>3.0791637144545018E-3</v>
      </c>
      <c r="S99">
        <v>1.4617979230510003E-2</v>
      </c>
    </row>
    <row r="100" spans="17:19">
      <c r="Q100">
        <v>50</v>
      </c>
      <c r="R100">
        <v>-1.4776058681790874E-2</v>
      </c>
      <c r="S100">
        <v>-3.06795164218433E-2</v>
      </c>
    </row>
    <row r="101" spans="17:19">
      <c r="Q101">
        <v>51</v>
      </c>
      <c r="R101">
        <v>1.9766618141785864E-2</v>
      </c>
      <c r="S101">
        <v>7.5754323735720101E-3</v>
      </c>
    </row>
    <row r="102" spans="17:19">
      <c r="Q102">
        <v>52</v>
      </c>
      <c r="R102">
        <v>-4.1140632430753457E-2</v>
      </c>
      <c r="S102">
        <v>4.388946109864944E-2</v>
      </c>
    </row>
    <row r="103" spans="17:19">
      <c r="Q103">
        <v>53</v>
      </c>
      <c r="R103">
        <v>3.1211214178591271E-2</v>
      </c>
      <c r="S103">
        <v>-3.066218764486826E-2</v>
      </c>
    </row>
    <row r="104" spans="17:19">
      <c r="Q104">
        <v>54</v>
      </c>
      <c r="R104">
        <v>-1.284384629574214E-2</v>
      </c>
      <c r="S104">
        <v>5.5172436800876308E-2</v>
      </c>
    </row>
    <row r="105" spans="17:19">
      <c r="Q105">
        <v>55</v>
      </c>
      <c r="R105">
        <v>-5.7778354786658104E-3</v>
      </c>
      <c r="S105">
        <v>4.3030030519805626E-2</v>
      </c>
    </row>
    <row r="106" spans="17:19">
      <c r="Q106">
        <v>56</v>
      </c>
      <c r="R106">
        <v>-5.1888466989577775E-3</v>
      </c>
      <c r="S106">
        <v>-3.4356288418911023E-2</v>
      </c>
    </row>
    <row r="107" spans="17:19">
      <c r="Q107">
        <v>57</v>
      </c>
      <c r="R107">
        <v>-1.2105284261083872E-2</v>
      </c>
      <c r="S107">
        <v>2.0305216267055441E-2</v>
      </c>
    </row>
    <row r="108" spans="17:19">
      <c r="Q108">
        <v>58</v>
      </c>
      <c r="R108">
        <v>1.0554705952756281E-2</v>
      </c>
      <c r="S108">
        <v>-4.4872653693298938E-2</v>
      </c>
    </row>
    <row r="109" spans="17:19">
      <c r="Q109">
        <v>59</v>
      </c>
      <c r="R109">
        <v>-1.8802672040016212E-2</v>
      </c>
      <c r="S109">
        <v>3.6471313291898764E-3</v>
      </c>
    </row>
    <row r="110" spans="17:19">
      <c r="Q110">
        <v>60</v>
      </c>
      <c r="R110">
        <v>1.478182238749657E-3</v>
      </c>
      <c r="S110">
        <v>-2.7577035692839674E-2</v>
      </c>
    </row>
    <row r="111" spans="17:19">
      <c r="Q111">
        <v>61</v>
      </c>
      <c r="R111">
        <v>-4.4611003134914767E-3</v>
      </c>
      <c r="S111">
        <v>-3.0932227031257017E-2</v>
      </c>
    </row>
    <row r="112" spans="17:19">
      <c r="Q112">
        <v>62</v>
      </c>
      <c r="R112">
        <v>-1.7475656406146012E-2</v>
      </c>
      <c r="S112">
        <v>-2.356487953303988E-2</v>
      </c>
    </row>
    <row r="113" spans="17:19">
      <c r="Q113">
        <v>63</v>
      </c>
      <c r="R113">
        <v>4.9412812204697905E-2</v>
      </c>
      <c r="S113">
        <v>3.1522354957501893E-2</v>
      </c>
    </row>
    <row r="114" spans="17:19">
      <c r="Q114">
        <v>64</v>
      </c>
      <c r="R114">
        <v>9.2524795460024161E-3</v>
      </c>
      <c r="S114">
        <v>-3.3120187150503383E-3</v>
      </c>
    </row>
    <row r="115" spans="17:19">
      <c r="Q115">
        <v>65</v>
      </c>
      <c r="R115">
        <v>1.460987547449708E-2</v>
      </c>
      <c r="S115">
        <v>-2.6968234434161607E-3</v>
      </c>
    </row>
    <row r="116" spans="17:19">
      <c r="Q116">
        <v>66</v>
      </c>
      <c r="R116">
        <v>4.8096756992904575E-2</v>
      </c>
      <c r="S116">
        <v>-5.0285689470363985E-2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0F3A-8C44-46A6-8870-7C31FF04E96A}">
  <dimension ref="B2:L198"/>
  <sheetViews>
    <sheetView zoomScaleNormal="100" workbookViewId="0">
      <selection activeCell="K6" sqref="K6:L12"/>
    </sheetView>
  </sheetViews>
  <sheetFormatPr defaultRowHeight="14.5"/>
  <cols>
    <col min="2" max="2" width="9.7265625" bestFit="1" customWidth="1"/>
    <col min="8" max="8" width="10.54296875" customWidth="1"/>
  </cols>
  <sheetData>
    <row r="2" spans="2:12">
      <c r="B2" t="s">
        <v>136</v>
      </c>
    </row>
    <row r="3" spans="2:12">
      <c r="B3" s="25">
        <v>39295</v>
      </c>
      <c r="C3">
        <v>8.65</v>
      </c>
      <c r="E3" s="9" t="s">
        <v>58</v>
      </c>
      <c r="F3">
        <f>C3</f>
        <v>8.65</v>
      </c>
    </row>
    <row r="4" spans="2:12">
      <c r="B4" s="25">
        <v>39326</v>
      </c>
      <c r="C4">
        <v>8.6999999999999993</v>
      </c>
      <c r="E4" s="9" t="s">
        <v>59</v>
      </c>
      <c r="F4">
        <f>C3</f>
        <v>8.65</v>
      </c>
    </row>
    <row r="5" spans="2:12">
      <c r="B5" s="25">
        <v>39356</v>
      </c>
      <c r="C5">
        <v>8.35</v>
      </c>
      <c r="E5" s="9" t="s">
        <v>60</v>
      </c>
      <c r="F5">
        <f>C4</f>
        <v>8.6999999999999993</v>
      </c>
      <c r="H5" s="13" t="s">
        <v>137</v>
      </c>
      <c r="I5" s="13"/>
    </row>
    <row r="6" spans="2:12">
      <c r="B6" s="25">
        <v>39387</v>
      </c>
      <c r="C6">
        <v>8.8000000000000007</v>
      </c>
      <c r="E6" s="9" t="s">
        <v>61</v>
      </c>
      <c r="F6">
        <f>C7</f>
        <v>8.75</v>
      </c>
      <c r="H6" s="13"/>
      <c r="I6" s="13"/>
      <c r="K6" s="13" t="s">
        <v>137</v>
      </c>
      <c r="L6" s="13"/>
    </row>
    <row r="7" spans="2:12">
      <c r="B7" s="25">
        <v>39417</v>
      </c>
      <c r="C7">
        <v>8.75</v>
      </c>
      <c r="E7" s="9" t="s">
        <v>62</v>
      </c>
      <c r="F7">
        <f>C10</f>
        <v>9.08</v>
      </c>
      <c r="H7" s="13"/>
      <c r="I7" s="13"/>
      <c r="K7" s="13"/>
      <c r="L7" s="13"/>
    </row>
    <row r="8" spans="2:12">
      <c r="B8" s="25">
        <v>39448</v>
      </c>
      <c r="C8">
        <v>8.74</v>
      </c>
      <c r="E8" s="9" t="s">
        <v>63</v>
      </c>
      <c r="F8">
        <f>C13</f>
        <v>17.100000000000001</v>
      </c>
      <c r="H8" s="13"/>
      <c r="I8" s="13"/>
      <c r="K8" s="13"/>
      <c r="L8" s="13"/>
    </row>
    <row r="9" spans="2:12">
      <c r="B9" s="25">
        <v>39479</v>
      </c>
      <c r="C9">
        <v>8.89</v>
      </c>
      <c r="E9" s="9" t="s">
        <v>64</v>
      </c>
      <c r="F9">
        <f>C16</f>
        <v>14.5</v>
      </c>
      <c r="H9" s="13"/>
      <c r="I9" s="13"/>
      <c r="K9" s="13"/>
      <c r="L9" s="13"/>
    </row>
    <row r="10" spans="2:12">
      <c r="B10" s="25">
        <v>39508</v>
      </c>
      <c r="C10">
        <v>9.08</v>
      </c>
      <c r="E10" s="9" t="s">
        <v>65</v>
      </c>
      <c r="F10">
        <f>C18</f>
        <v>9.8000000000000007</v>
      </c>
      <c r="H10" s="13"/>
      <c r="I10" s="13"/>
      <c r="K10" s="13"/>
      <c r="L10" s="13"/>
    </row>
    <row r="11" spans="2:12">
      <c r="B11" s="25">
        <v>39539</v>
      </c>
      <c r="C11">
        <v>9.2799999999999994</v>
      </c>
      <c r="E11" s="9" t="s">
        <v>66</v>
      </c>
      <c r="F11">
        <f>C21</f>
        <v>9.1</v>
      </c>
      <c r="H11" s="13"/>
      <c r="I11" s="13"/>
      <c r="K11" s="13"/>
      <c r="L11" s="13"/>
    </row>
    <row r="12" spans="2:12">
      <c r="B12" s="25">
        <v>39569</v>
      </c>
      <c r="C12">
        <v>9.27</v>
      </c>
      <c r="E12" s="9" t="s">
        <v>67</v>
      </c>
      <c r="F12">
        <f>C24</f>
        <v>9.6999999999999993</v>
      </c>
      <c r="K12" s="13"/>
      <c r="L12" s="13"/>
    </row>
    <row r="13" spans="2:12">
      <c r="B13" s="25">
        <v>39600</v>
      </c>
      <c r="C13">
        <v>17.100000000000001</v>
      </c>
      <c r="E13" s="9" t="s">
        <v>68</v>
      </c>
      <c r="F13">
        <f>C27</f>
        <v>9.1999999999999993</v>
      </c>
    </row>
    <row r="14" spans="2:12">
      <c r="B14" s="25">
        <v>39630</v>
      </c>
      <c r="C14">
        <v>15.5</v>
      </c>
      <c r="E14" s="9" t="s">
        <v>69</v>
      </c>
      <c r="F14">
        <f>C30</f>
        <v>11.038</v>
      </c>
    </row>
    <row r="15" spans="2:12">
      <c r="B15" s="25">
        <v>39661</v>
      </c>
      <c r="C15">
        <v>15.5</v>
      </c>
      <c r="E15" s="9" t="s">
        <v>70</v>
      </c>
      <c r="F15">
        <f>C33</f>
        <v>11.884</v>
      </c>
    </row>
    <row r="16" spans="2:12">
      <c r="B16" s="25">
        <v>39692</v>
      </c>
      <c r="C16">
        <v>14.5</v>
      </c>
      <c r="E16" s="9" t="s">
        <v>71</v>
      </c>
      <c r="F16">
        <f>C36</f>
        <v>11.269</v>
      </c>
    </row>
    <row r="17" spans="2:6">
      <c r="B17" s="25">
        <v>39722</v>
      </c>
      <c r="C17">
        <v>14.5</v>
      </c>
      <c r="E17" s="9" t="s">
        <v>72</v>
      </c>
      <c r="F17">
        <f>C39</f>
        <v>11.058</v>
      </c>
    </row>
    <row r="18" spans="2:6">
      <c r="B18" s="25">
        <v>39783</v>
      </c>
      <c r="C18">
        <v>9.8000000000000007</v>
      </c>
      <c r="E18" s="9" t="s">
        <v>73</v>
      </c>
      <c r="F18">
        <f>C42</f>
        <v>11.419</v>
      </c>
    </row>
    <row r="19" spans="2:6">
      <c r="B19" s="25">
        <v>39814</v>
      </c>
      <c r="C19">
        <v>9.8000000000000007</v>
      </c>
      <c r="E19" s="9" t="s">
        <v>74</v>
      </c>
      <c r="F19">
        <f>C45</f>
        <v>11.835000000000001</v>
      </c>
    </row>
    <row r="20" spans="2:6">
      <c r="B20" s="25">
        <v>39845</v>
      </c>
      <c r="C20">
        <v>9.8000000000000007</v>
      </c>
      <c r="E20" s="9" t="s">
        <v>75</v>
      </c>
      <c r="F20">
        <f>C48</f>
        <v>11.96</v>
      </c>
    </row>
    <row r="21" spans="2:6">
      <c r="B21" s="25">
        <v>39873</v>
      </c>
      <c r="C21">
        <v>9.1</v>
      </c>
      <c r="E21" s="9" t="s">
        <v>76</v>
      </c>
      <c r="F21">
        <f>C51</f>
        <v>11.930999999999999</v>
      </c>
    </row>
    <row r="22" spans="2:6">
      <c r="B22" s="25">
        <v>39904</v>
      </c>
      <c r="C22">
        <v>9</v>
      </c>
      <c r="E22" s="9" t="s">
        <v>77</v>
      </c>
      <c r="F22">
        <f>C54</f>
        <v>11.994999999999999</v>
      </c>
    </row>
    <row r="23" spans="2:6">
      <c r="B23" s="25">
        <v>39934</v>
      </c>
      <c r="C23">
        <v>9.1999999999999993</v>
      </c>
      <c r="E23" s="9" t="s">
        <v>78</v>
      </c>
      <c r="F23">
        <f>C57</f>
        <v>11.362</v>
      </c>
    </row>
    <row r="24" spans="2:6">
      <c r="B24" s="25">
        <v>39965</v>
      </c>
      <c r="C24">
        <v>9.6999999999999993</v>
      </c>
      <c r="E24" s="9" t="s">
        <v>79</v>
      </c>
      <c r="F24">
        <f>C60</f>
        <v>9.9090000000000007</v>
      </c>
    </row>
    <row r="25" spans="2:6">
      <c r="B25" s="25">
        <v>39995</v>
      </c>
      <c r="C25">
        <v>9.4</v>
      </c>
      <c r="E25" s="9" t="s">
        <v>80</v>
      </c>
      <c r="F25">
        <f>C63</f>
        <v>9.875</v>
      </c>
    </row>
    <row r="26" spans="2:6">
      <c r="B26" s="25">
        <v>40026</v>
      </c>
      <c r="C26">
        <v>9.8000000000000007</v>
      </c>
      <c r="E26" s="9" t="s">
        <v>81</v>
      </c>
      <c r="F26">
        <f>C66</f>
        <v>9.8350000000000009</v>
      </c>
    </row>
    <row r="27" spans="2:6">
      <c r="B27" s="25">
        <v>40057</v>
      </c>
      <c r="C27">
        <v>9.1999999999999993</v>
      </c>
      <c r="E27" s="9" t="s">
        <v>82</v>
      </c>
      <c r="F27">
        <f>C69</f>
        <v>9.3260000000000005</v>
      </c>
    </row>
    <row r="28" spans="2:6">
      <c r="B28" s="25">
        <v>40087</v>
      </c>
      <c r="C28">
        <v>10.920999999999999</v>
      </c>
      <c r="E28" s="9" t="s">
        <v>83</v>
      </c>
      <c r="F28">
        <f>C72</f>
        <v>8.8989999999999991</v>
      </c>
    </row>
    <row r="29" spans="2:6">
      <c r="B29" s="25">
        <v>40118</v>
      </c>
      <c r="C29">
        <v>10.25</v>
      </c>
      <c r="E29" s="9" t="s">
        <v>84</v>
      </c>
      <c r="F29">
        <f>C75</f>
        <v>8.93</v>
      </c>
    </row>
    <row r="30" spans="2:6">
      <c r="B30" s="25">
        <v>40148</v>
      </c>
      <c r="C30">
        <v>11.038</v>
      </c>
      <c r="E30" s="9" t="s">
        <v>85</v>
      </c>
      <c r="F30">
        <f>C78</f>
        <v>8.9469999999999992</v>
      </c>
    </row>
    <row r="31" spans="2:6">
      <c r="B31" s="25">
        <v>40179</v>
      </c>
      <c r="C31">
        <v>11.303000000000001</v>
      </c>
      <c r="E31" s="9" t="s">
        <v>86</v>
      </c>
      <c r="F31">
        <f>C81</f>
        <v>8.4949999999999992</v>
      </c>
    </row>
    <row r="32" spans="2:6">
      <c r="B32" s="25">
        <v>40210</v>
      </c>
      <c r="C32">
        <v>11.539</v>
      </c>
      <c r="E32" s="9" t="s">
        <v>87</v>
      </c>
      <c r="F32">
        <f>C84</f>
        <v>8.577</v>
      </c>
    </row>
    <row r="33" spans="2:6">
      <c r="B33" s="25">
        <v>40238</v>
      </c>
      <c r="C33">
        <v>11.884</v>
      </c>
      <c r="E33" s="9" t="s">
        <v>88</v>
      </c>
      <c r="F33">
        <f>C87</f>
        <v>6.66</v>
      </c>
    </row>
    <row r="34" spans="2:6">
      <c r="B34" s="25">
        <v>40269</v>
      </c>
      <c r="C34">
        <v>11.797000000000001</v>
      </c>
      <c r="E34" s="9" t="s">
        <v>89</v>
      </c>
      <c r="F34">
        <f>C90</f>
        <v>7.15</v>
      </c>
    </row>
    <row r="35" spans="2:6">
      <c r="B35" s="25">
        <v>40299</v>
      </c>
      <c r="C35">
        <v>11.57</v>
      </c>
      <c r="E35" s="9" t="s">
        <v>90</v>
      </c>
      <c r="F35">
        <f>C93</f>
        <v>6.476</v>
      </c>
    </row>
    <row r="36" spans="2:6">
      <c r="B36" s="25">
        <v>40330</v>
      </c>
      <c r="C36">
        <v>11.269</v>
      </c>
      <c r="E36" s="9" t="s">
        <v>91</v>
      </c>
      <c r="F36">
        <f>C96</f>
        <v>6.7850000000000001</v>
      </c>
    </row>
    <row r="37" spans="2:6">
      <c r="B37" s="25">
        <v>40360</v>
      </c>
      <c r="C37">
        <v>11.058999999999999</v>
      </c>
      <c r="E37" s="9" t="s">
        <v>92</v>
      </c>
      <c r="F37">
        <f>C99</f>
        <v>7.0410000000000004</v>
      </c>
    </row>
    <row r="38" spans="2:6">
      <c r="B38" s="25">
        <v>40391</v>
      </c>
      <c r="C38">
        <v>11.099</v>
      </c>
      <c r="E38" s="9" t="s">
        <v>93</v>
      </c>
      <c r="F38">
        <f>C102</f>
        <v>7.0519999999999996</v>
      </c>
    </row>
    <row r="39" spans="2:6">
      <c r="B39" s="25">
        <v>40422</v>
      </c>
      <c r="C39">
        <v>11.058</v>
      </c>
      <c r="E39" s="9" t="s">
        <v>94</v>
      </c>
      <c r="F39">
        <f>C105</f>
        <v>6.8680000000000003</v>
      </c>
    </row>
    <row r="40" spans="2:6">
      <c r="B40" s="25">
        <v>40452</v>
      </c>
      <c r="C40">
        <v>11.016999999999999</v>
      </c>
      <c r="E40" s="9" t="s">
        <v>95</v>
      </c>
      <c r="F40">
        <f>C108</f>
        <v>6.899</v>
      </c>
    </row>
    <row r="41" spans="2:6">
      <c r="B41" s="25">
        <v>40483</v>
      </c>
      <c r="C41">
        <v>11.404</v>
      </c>
      <c r="E41" s="9" t="s">
        <v>96</v>
      </c>
      <c r="F41">
        <f>C111</f>
        <v>6.218</v>
      </c>
    </row>
    <row r="42" spans="2:6">
      <c r="B42" s="25">
        <v>40513</v>
      </c>
      <c r="C42">
        <v>11.419</v>
      </c>
      <c r="E42" s="9" t="s">
        <v>97</v>
      </c>
      <c r="F42">
        <f>C114</f>
        <v>6.0949999999999998</v>
      </c>
    </row>
    <row r="43" spans="2:6">
      <c r="B43" s="25">
        <v>40544</v>
      </c>
      <c r="C43">
        <v>11.371</v>
      </c>
      <c r="E43" s="9" t="s">
        <v>98</v>
      </c>
      <c r="F43">
        <f>C117</f>
        <v>5.8259999999999996</v>
      </c>
    </row>
    <row r="44" spans="2:6">
      <c r="B44" s="25">
        <v>40575</v>
      </c>
      <c r="C44">
        <v>11.545</v>
      </c>
      <c r="E44" s="9" t="s">
        <v>99</v>
      </c>
      <c r="F44">
        <f>C120</f>
        <v>5.6340000000000003</v>
      </c>
    </row>
    <row r="45" spans="2:6">
      <c r="B45" s="25">
        <v>40603</v>
      </c>
      <c r="C45">
        <v>11.835000000000001</v>
      </c>
      <c r="E45" s="9" t="s">
        <v>100</v>
      </c>
      <c r="F45">
        <f>C123</f>
        <v>5.3659999999999997</v>
      </c>
    </row>
    <row r="46" spans="2:6">
      <c r="B46" s="25">
        <v>40634</v>
      </c>
      <c r="C46">
        <v>11.98</v>
      </c>
      <c r="E46" s="9" t="s">
        <v>101</v>
      </c>
      <c r="F46">
        <f>C126</f>
        <v>5.0529999999999999</v>
      </c>
    </row>
    <row r="47" spans="2:6">
      <c r="B47" s="25">
        <v>40664</v>
      </c>
      <c r="C47">
        <v>12.377000000000001</v>
      </c>
      <c r="E47" s="9" t="s">
        <v>102</v>
      </c>
      <c r="F47">
        <f>C129</f>
        <v>4.1959999999999997</v>
      </c>
    </row>
    <row r="48" spans="2:6">
      <c r="B48" s="25">
        <v>40695</v>
      </c>
      <c r="C48">
        <v>11.96</v>
      </c>
      <c r="E48" s="9" t="s">
        <v>103</v>
      </c>
      <c r="F48">
        <f>C132</f>
        <v>4.7430000000000003</v>
      </c>
    </row>
    <row r="49" spans="2:6">
      <c r="B49" s="25">
        <v>40725</v>
      </c>
      <c r="C49">
        <v>11.954000000000001</v>
      </c>
      <c r="E49" s="9" t="s">
        <v>104</v>
      </c>
      <c r="F49">
        <f>C135</f>
        <v>5.0279999999999996</v>
      </c>
    </row>
    <row r="50" spans="2:6">
      <c r="B50" s="25">
        <v>40756</v>
      </c>
      <c r="C50">
        <v>11.943</v>
      </c>
      <c r="E50" s="9" t="s">
        <v>105</v>
      </c>
      <c r="F50">
        <f>C138</f>
        <v>5.1660000000000004</v>
      </c>
    </row>
    <row r="51" spans="2:6">
      <c r="B51" s="25">
        <v>40787</v>
      </c>
      <c r="C51">
        <v>11.930999999999999</v>
      </c>
      <c r="E51" s="9" t="s">
        <v>106</v>
      </c>
      <c r="F51">
        <f>C141</f>
        <v>4.8280000000000003</v>
      </c>
    </row>
    <row r="52" spans="2:6">
      <c r="B52" s="25">
        <v>40817</v>
      </c>
      <c r="C52">
        <v>11.977</v>
      </c>
      <c r="E52" s="9" t="s">
        <v>107</v>
      </c>
      <c r="F52">
        <f>C144</f>
        <v>4.6539999999999999</v>
      </c>
    </row>
    <row r="53" spans="2:6">
      <c r="B53" s="25">
        <v>40848</v>
      </c>
      <c r="C53">
        <v>11.938000000000001</v>
      </c>
      <c r="E53" s="9" t="s">
        <v>108</v>
      </c>
      <c r="F53">
        <f>C147</f>
        <v>4.0570000000000004</v>
      </c>
    </row>
    <row r="54" spans="2:6">
      <c r="B54" s="25">
        <v>40878</v>
      </c>
      <c r="C54">
        <v>11.994999999999999</v>
      </c>
      <c r="E54" s="9" t="s">
        <v>109</v>
      </c>
      <c r="F54">
        <f>C150</f>
        <v>3.3780000000000001</v>
      </c>
    </row>
    <row r="55" spans="2:6">
      <c r="B55" s="25">
        <v>40909</v>
      </c>
      <c r="C55">
        <v>12.01</v>
      </c>
      <c r="E55" s="9" t="s">
        <v>110</v>
      </c>
      <c r="F55">
        <f>C153</f>
        <v>3.5169999999999999</v>
      </c>
    </row>
    <row r="56" spans="2:6">
      <c r="B56" s="25">
        <v>40940</v>
      </c>
      <c r="C56">
        <v>11.439</v>
      </c>
      <c r="E56" s="9" t="s">
        <v>111</v>
      </c>
      <c r="F56">
        <f>C156</f>
        <v>3.0329999999999999</v>
      </c>
    </row>
    <row r="57" spans="2:6">
      <c r="B57" s="25">
        <v>40969</v>
      </c>
      <c r="C57">
        <v>11.362</v>
      </c>
      <c r="E57" s="9" t="s">
        <v>112</v>
      </c>
      <c r="F57">
        <f>C159</f>
        <v>2.7429999999999999</v>
      </c>
    </row>
    <row r="58" spans="2:6">
      <c r="B58" s="25">
        <v>41000</v>
      </c>
      <c r="C58">
        <v>10.813000000000001</v>
      </c>
      <c r="E58" s="9" t="s">
        <v>113</v>
      </c>
      <c r="F58">
        <f>C162</f>
        <v>2.4510000000000001</v>
      </c>
    </row>
    <row r="59" spans="2:6">
      <c r="B59" s="25">
        <v>41030</v>
      </c>
      <c r="C59">
        <v>9.8979999999999997</v>
      </c>
      <c r="E59" s="9" t="s">
        <v>114</v>
      </c>
      <c r="F59">
        <f>C165</f>
        <v>2.3860000000000001</v>
      </c>
    </row>
    <row r="60" spans="2:6">
      <c r="B60" s="25">
        <v>41061</v>
      </c>
      <c r="C60">
        <v>9.9090000000000007</v>
      </c>
      <c r="E60" s="9" t="s">
        <v>115</v>
      </c>
      <c r="F60">
        <f>C168</f>
        <v>2.1739999999999999</v>
      </c>
    </row>
    <row r="61" spans="2:6">
      <c r="B61" s="25">
        <v>41091</v>
      </c>
      <c r="C61">
        <v>10.103999999999999</v>
      </c>
      <c r="E61" s="9" t="s">
        <v>116</v>
      </c>
      <c r="F61">
        <f>C171</f>
        <v>2.1320000000000001</v>
      </c>
    </row>
    <row r="62" spans="2:6">
      <c r="B62" s="25">
        <v>41122</v>
      </c>
      <c r="C62">
        <v>9.9830000000000005</v>
      </c>
      <c r="E62" s="9" t="s">
        <v>117</v>
      </c>
      <c r="F62">
        <f>C174</f>
        <v>2.1</v>
      </c>
    </row>
    <row r="63" spans="2:6">
      <c r="B63" s="25">
        <v>41153</v>
      </c>
      <c r="C63">
        <v>9.875</v>
      </c>
      <c r="E63" s="9" t="s">
        <v>118</v>
      </c>
      <c r="F63">
        <f>C177</f>
        <v>2.4790000000000001</v>
      </c>
    </row>
    <row r="64" spans="2:6">
      <c r="B64" s="25">
        <v>41183</v>
      </c>
      <c r="C64">
        <v>10.07</v>
      </c>
      <c r="E64" s="9" t="s">
        <v>119</v>
      </c>
      <c r="F64">
        <f>C180</f>
        <v>3.3679999999999999</v>
      </c>
    </row>
    <row r="65" spans="2:6">
      <c r="B65" s="25">
        <v>41214</v>
      </c>
      <c r="C65">
        <v>9.9719999999999995</v>
      </c>
      <c r="E65" s="9" t="s">
        <v>120</v>
      </c>
      <c r="F65">
        <f>C183</f>
        <v>5.016</v>
      </c>
    </row>
    <row r="66" spans="2:6">
      <c r="B66" s="25">
        <v>41244</v>
      </c>
      <c r="C66">
        <v>9.8350000000000009</v>
      </c>
      <c r="E66" s="9" t="s">
        <v>121</v>
      </c>
      <c r="F66">
        <f>C186</f>
        <v>5.0369999999999999</v>
      </c>
    </row>
    <row r="67" spans="2:6">
      <c r="B67" s="25">
        <v>41275</v>
      </c>
      <c r="C67">
        <v>9.7279999999999998</v>
      </c>
      <c r="E67" s="9" t="s">
        <v>122</v>
      </c>
      <c r="F67">
        <f>C189</f>
        <v>3.4689999999999999</v>
      </c>
    </row>
    <row r="68" spans="2:6">
      <c r="B68" s="25">
        <v>41306</v>
      </c>
      <c r="C68">
        <v>9.3109999999999999</v>
      </c>
      <c r="E68" s="9" t="s">
        <v>123</v>
      </c>
      <c r="F68">
        <f>C192</f>
        <v>2.7469999999999999</v>
      </c>
    </row>
    <row r="69" spans="2:6">
      <c r="B69" s="25">
        <v>41334</v>
      </c>
      <c r="C69">
        <v>9.3260000000000005</v>
      </c>
      <c r="E69" s="9" t="s">
        <v>124</v>
      </c>
      <c r="F69">
        <f>C195</f>
        <v>2.8380000000000001</v>
      </c>
    </row>
    <row r="70" spans="2:6">
      <c r="B70" s="25">
        <v>41365</v>
      </c>
      <c r="C70">
        <v>9.2100000000000009</v>
      </c>
      <c r="E70" s="18" t="s">
        <v>138</v>
      </c>
    </row>
    <row r="71" spans="2:6">
      <c r="B71" s="25">
        <v>41395</v>
      </c>
      <c r="C71">
        <v>8.9359999999999999</v>
      </c>
      <c r="E71" s="18" t="s">
        <v>139</v>
      </c>
    </row>
    <row r="72" spans="2:6">
      <c r="B72" s="25">
        <v>41426</v>
      </c>
      <c r="C72">
        <v>8.8989999999999991</v>
      </c>
      <c r="E72" s="18" t="s">
        <v>140</v>
      </c>
    </row>
    <row r="73" spans="2:6">
      <c r="B73" s="25">
        <v>41456</v>
      </c>
      <c r="C73">
        <v>8.9260000000000002</v>
      </c>
    </row>
    <row r="74" spans="2:6">
      <c r="B74" s="25">
        <v>41487</v>
      </c>
      <c r="C74">
        <v>8.8130000000000006</v>
      </c>
    </row>
    <row r="75" spans="2:6">
      <c r="B75" s="25">
        <v>41518</v>
      </c>
      <c r="C75">
        <v>8.93</v>
      </c>
    </row>
    <row r="76" spans="2:6">
      <c r="B76" s="25">
        <v>41548</v>
      </c>
      <c r="C76">
        <v>8.8539999999999992</v>
      </c>
    </row>
    <row r="77" spans="2:6">
      <c r="B77" s="25">
        <v>41579</v>
      </c>
      <c r="C77">
        <v>8.9019999999999992</v>
      </c>
    </row>
    <row r="78" spans="2:6">
      <c r="B78" s="25">
        <v>41609</v>
      </c>
      <c r="C78">
        <v>8.9469999999999992</v>
      </c>
    </row>
    <row r="79" spans="2:6">
      <c r="B79" s="25">
        <v>41640</v>
      </c>
      <c r="C79">
        <v>8.8460000000000001</v>
      </c>
    </row>
    <row r="80" spans="2:6">
      <c r="B80" s="25">
        <v>41671</v>
      </c>
      <c r="C80">
        <v>8.6660000000000004</v>
      </c>
    </row>
    <row r="81" spans="2:3">
      <c r="B81" s="25">
        <v>41699</v>
      </c>
      <c r="C81">
        <v>8.4949999999999992</v>
      </c>
    </row>
    <row r="82" spans="2:3">
      <c r="B82" s="25">
        <v>41730</v>
      </c>
      <c r="C82">
        <v>8.4659999999999993</v>
      </c>
    </row>
    <row r="83" spans="2:3">
      <c r="B83" s="25">
        <v>41760</v>
      </c>
      <c r="C83">
        <v>8.6940000000000008</v>
      </c>
    </row>
    <row r="84" spans="2:3">
      <c r="B84" s="25">
        <v>41791</v>
      </c>
      <c r="C84">
        <v>8.577</v>
      </c>
    </row>
    <row r="85" spans="2:3">
      <c r="B85" s="25">
        <v>41821</v>
      </c>
      <c r="C85">
        <v>8.4260000000000002</v>
      </c>
    </row>
    <row r="86" spans="2:3">
      <c r="B86" s="25">
        <v>41852</v>
      </c>
      <c r="C86">
        <v>8.0380000000000003</v>
      </c>
    </row>
    <row r="87" spans="2:3">
      <c r="B87" s="25">
        <v>41883</v>
      </c>
      <c r="C87">
        <v>6.66</v>
      </c>
    </row>
    <row r="88" spans="2:3">
      <c r="B88" s="25">
        <v>41913</v>
      </c>
      <c r="C88">
        <v>6.3019999999999996</v>
      </c>
    </row>
    <row r="89" spans="2:3">
      <c r="B89" s="25">
        <v>41944</v>
      </c>
      <c r="C89">
        <v>6.8929999999999998</v>
      </c>
    </row>
    <row r="90" spans="2:3">
      <c r="B90" s="25">
        <v>41974</v>
      </c>
      <c r="C90">
        <v>7.15</v>
      </c>
    </row>
    <row r="91" spans="2:3">
      <c r="B91" s="25">
        <v>42005</v>
      </c>
      <c r="C91">
        <v>6.6449999999999996</v>
      </c>
    </row>
    <row r="92" spans="2:3">
      <c r="B92" s="25">
        <v>42036</v>
      </c>
      <c r="C92">
        <v>6.4329999999999998</v>
      </c>
    </row>
    <row r="93" spans="2:3">
      <c r="B93" s="25">
        <v>42064</v>
      </c>
      <c r="C93">
        <v>6.476</v>
      </c>
    </row>
    <row r="94" spans="2:3">
      <c r="B94" s="25">
        <v>42095</v>
      </c>
      <c r="C94">
        <v>6.4930000000000003</v>
      </c>
    </row>
    <row r="95" spans="2:3">
      <c r="B95" s="25">
        <v>42125</v>
      </c>
      <c r="C95">
        <v>6.5380000000000003</v>
      </c>
    </row>
    <row r="96" spans="2:3">
      <c r="B96" s="25">
        <v>42156</v>
      </c>
      <c r="C96">
        <v>6.7850000000000001</v>
      </c>
    </row>
    <row r="97" spans="2:3">
      <c r="B97" s="25">
        <v>42186</v>
      </c>
      <c r="C97">
        <v>6.7759999999999998</v>
      </c>
    </row>
    <row r="98" spans="2:3">
      <c r="B98" s="25">
        <v>42217</v>
      </c>
      <c r="C98">
        <v>7.0019999999999998</v>
      </c>
    </row>
    <row r="99" spans="2:3">
      <c r="B99" s="25">
        <v>42248</v>
      </c>
      <c r="C99">
        <v>7.0410000000000004</v>
      </c>
    </row>
    <row r="100" spans="2:3">
      <c r="B100" s="25">
        <v>42278</v>
      </c>
      <c r="C100">
        <v>7.0620000000000003</v>
      </c>
    </row>
    <row r="101" spans="2:3">
      <c r="B101" s="25">
        <v>42309</v>
      </c>
      <c r="C101">
        <v>7.06</v>
      </c>
    </row>
    <row r="102" spans="2:3">
      <c r="B102" s="25">
        <v>42339</v>
      </c>
      <c r="C102">
        <v>7.0519999999999996</v>
      </c>
    </row>
    <row r="103" spans="2:3">
      <c r="B103" s="25">
        <v>42370</v>
      </c>
      <c r="C103">
        <v>7.0369999999999999</v>
      </c>
    </row>
    <row r="104" spans="2:3">
      <c r="B104" s="25">
        <v>42401</v>
      </c>
      <c r="C104">
        <v>6.8630000000000004</v>
      </c>
    </row>
    <row r="105" spans="2:3">
      <c r="B105" s="25">
        <v>42430</v>
      </c>
      <c r="C105">
        <v>6.8680000000000003</v>
      </c>
    </row>
    <row r="106" spans="2:3">
      <c r="B106" s="25">
        <v>42461</v>
      </c>
      <c r="C106">
        <v>6.9429999999999996</v>
      </c>
    </row>
    <row r="107" spans="2:3">
      <c r="B107" s="25">
        <v>42491</v>
      </c>
      <c r="C107">
        <v>6.9429999999999996</v>
      </c>
    </row>
    <row r="108" spans="2:3">
      <c r="B108" s="25">
        <v>42522</v>
      </c>
      <c r="C108">
        <v>6.899</v>
      </c>
    </row>
    <row r="109" spans="2:3">
      <c r="B109" s="25">
        <v>42552</v>
      </c>
      <c r="C109">
        <v>6.9210000000000003</v>
      </c>
    </row>
    <row r="110" spans="2:3">
      <c r="B110" s="25">
        <v>42583</v>
      </c>
      <c r="C110">
        <v>6.835</v>
      </c>
    </row>
    <row r="111" spans="2:3">
      <c r="B111" s="25">
        <v>42614</v>
      </c>
      <c r="C111">
        <v>6.218</v>
      </c>
    </row>
    <row r="112" spans="2:3">
      <c r="B112" s="25">
        <v>42644</v>
      </c>
      <c r="C112">
        <v>5.9710000000000001</v>
      </c>
    </row>
    <row r="113" spans="2:3">
      <c r="B113" s="25">
        <v>42675</v>
      </c>
      <c r="C113">
        <v>6.0460000000000003</v>
      </c>
    </row>
    <row r="114" spans="2:3">
      <c r="B114" s="25">
        <v>42705</v>
      </c>
      <c r="C114">
        <v>6.0949999999999998</v>
      </c>
    </row>
    <row r="115" spans="2:3">
      <c r="B115" s="25">
        <v>42736</v>
      </c>
      <c r="C115">
        <v>6.01</v>
      </c>
    </row>
    <row r="116" spans="2:3">
      <c r="B116" s="25">
        <v>42767</v>
      </c>
      <c r="C116">
        <v>5.8819999999999997</v>
      </c>
    </row>
    <row r="117" spans="2:3">
      <c r="B117" s="25">
        <v>42795</v>
      </c>
      <c r="C117">
        <v>5.8259999999999996</v>
      </c>
    </row>
    <row r="118" spans="2:3">
      <c r="B118" s="25">
        <v>42826</v>
      </c>
      <c r="C118">
        <v>5.7930000000000001</v>
      </c>
    </row>
    <row r="119" spans="2:3">
      <c r="B119" s="25">
        <v>42856</v>
      </c>
      <c r="C119">
        <v>5.6710000000000003</v>
      </c>
    </row>
    <row r="120" spans="2:3">
      <c r="B120" s="25">
        <v>42887</v>
      </c>
      <c r="C120">
        <v>5.6340000000000003</v>
      </c>
    </row>
    <row r="121" spans="2:3">
      <c r="B121" s="25">
        <v>42917</v>
      </c>
      <c r="C121">
        <v>5.2649999999999997</v>
      </c>
    </row>
    <row r="122" spans="2:3">
      <c r="B122" s="25">
        <v>42948</v>
      </c>
      <c r="C122">
        <v>5.5010000000000003</v>
      </c>
    </row>
    <row r="123" spans="2:3">
      <c r="B123" s="25">
        <v>42979</v>
      </c>
      <c r="C123">
        <v>5.3659999999999997</v>
      </c>
    </row>
    <row r="124" spans="2:3">
      <c r="B124" s="25">
        <v>43009</v>
      </c>
      <c r="C124">
        <v>5.3150000000000004</v>
      </c>
    </row>
    <row r="125" spans="2:3">
      <c r="B125" s="25">
        <v>43040</v>
      </c>
      <c r="C125">
        <v>5.3869999999999996</v>
      </c>
    </row>
    <row r="126" spans="2:3">
      <c r="B126" s="25">
        <v>43070</v>
      </c>
      <c r="C126">
        <v>5.0529999999999999</v>
      </c>
    </row>
    <row r="127" spans="2:3">
      <c r="B127" s="25">
        <v>43101</v>
      </c>
      <c r="C127">
        <v>4.0979999999999999</v>
      </c>
    </row>
    <row r="128" spans="2:3">
      <c r="B128" s="25">
        <v>43132</v>
      </c>
      <c r="C128">
        <v>4.3070000000000004</v>
      </c>
    </row>
    <row r="129" spans="2:3">
      <c r="B129" s="25">
        <v>43160</v>
      </c>
      <c r="C129">
        <v>4.1959999999999997</v>
      </c>
    </row>
    <row r="130" spans="2:3">
      <c r="B130" s="25">
        <v>43191</v>
      </c>
      <c r="C130">
        <v>4.6820000000000004</v>
      </c>
    </row>
    <row r="131" spans="2:3">
      <c r="B131" s="25">
        <v>43221</v>
      </c>
      <c r="C131">
        <v>4.6580000000000004</v>
      </c>
    </row>
    <row r="132" spans="2:3">
      <c r="B132" s="25">
        <v>43252</v>
      </c>
      <c r="C132">
        <v>4.7430000000000003</v>
      </c>
    </row>
    <row r="133" spans="2:3">
      <c r="B133" s="25">
        <v>43282</v>
      </c>
      <c r="C133">
        <v>4.923</v>
      </c>
    </row>
    <row r="134" spans="2:3">
      <c r="B134" s="25">
        <v>43313</v>
      </c>
      <c r="C134">
        <v>5.1719999999999997</v>
      </c>
    </row>
    <row r="135" spans="2:3">
      <c r="B135" s="25">
        <v>43344</v>
      </c>
      <c r="C135">
        <v>5.0279999999999996</v>
      </c>
    </row>
    <row r="136" spans="2:3">
      <c r="B136" s="25">
        <v>43374</v>
      </c>
      <c r="C136">
        <v>5.1829999999999998</v>
      </c>
    </row>
    <row r="137" spans="2:3">
      <c r="B137" s="25">
        <v>43405</v>
      </c>
      <c r="C137">
        <v>5.1660000000000004</v>
      </c>
    </row>
    <row r="138" spans="2:3">
      <c r="B138" s="25">
        <v>43435</v>
      </c>
      <c r="C138">
        <v>5.1660000000000004</v>
      </c>
    </row>
    <row r="139" spans="2:3">
      <c r="B139" s="25">
        <v>43466</v>
      </c>
      <c r="C139">
        <v>4.8810000000000002</v>
      </c>
    </row>
    <row r="140" spans="2:3">
      <c r="B140" s="25">
        <v>43497</v>
      </c>
      <c r="C140">
        <v>4.7549999999999999</v>
      </c>
    </row>
    <row r="141" spans="2:3">
      <c r="B141" s="25">
        <v>43525</v>
      </c>
      <c r="C141">
        <v>4.8280000000000003</v>
      </c>
    </row>
    <row r="142" spans="2:3">
      <c r="B142" s="25">
        <v>43556</v>
      </c>
      <c r="C142">
        <v>4.7640000000000002</v>
      </c>
    </row>
    <row r="143" spans="2:3">
      <c r="B143" s="25">
        <v>43586</v>
      </c>
      <c r="C143">
        <v>4.7009999999999996</v>
      </c>
    </row>
    <row r="144" spans="2:3">
      <c r="B144" s="25">
        <v>43617</v>
      </c>
      <c r="C144">
        <v>4.6539999999999999</v>
      </c>
    </row>
    <row r="145" spans="2:3">
      <c r="B145" s="25">
        <v>43647</v>
      </c>
      <c r="C145">
        <v>4.4039999999999999</v>
      </c>
    </row>
    <row r="146" spans="2:3">
      <c r="B146" s="25">
        <v>43678</v>
      </c>
      <c r="C146">
        <v>4.1619999999999999</v>
      </c>
    </row>
    <row r="147" spans="2:3">
      <c r="B147" s="25">
        <v>43709</v>
      </c>
      <c r="C147">
        <v>4.0570000000000004</v>
      </c>
    </row>
    <row r="148" spans="2:3">
      <c r="B148" s="25">
        <v>43739</v>
      </c>
      <c r="C148">
        <v>3.649</v>
      </c>
    </row>
    <row r="149" spans="2:3">
      <c r="B149" s="25">
        <v>43770</v>
      </c>
      <c r="C149">
        <v>3.5680000000000001</v>
      </c>
    </row>
    <row r="150" spans="2:3">
      <c r="B150" s="25">
        <v>43800</v>
      </c>
      <c r="C150">
        <v>3.3780000000000001</v>
      </c>
    </row>
    <row r="151" spans="2:3">
      <c r="B151" s="25">
        <v>43831</v>
      </c>
      <c r="C151">
        <v>3.157</v>
      </c>
    </row>
    <row r="152" spans="2:3">
      <c r="B152" s="25">
        <v>43862</v>
      </c>
      <c r="C152">
        <v>2.8559999999999999</v>
      </c>
    </row>
    <row r="153" spans="2:3">
      <c r="B153" s="25">
        <v>43891</v>
      </c>
      <c r="C153">
        <v>3.5169999999999999</v>
      </c>
    </row>
    <row r="154" spans="2:3">
      <c r="B154" s="25">
        <v>43922</v>
      </c>
      <c r="C154">
        <v>3.05</v>
      </c>
    </row>
    <row r="155" spans="2:3">
      <c r="B155" s="25">
        <v>43952</v>
      </c>
      <c r="C155">
        <v>3.1459999999999999</v>
      </c>
    </row>
    <row r="156" spans="2:3">
      <c r="B156" s="25">
        <v>43983</v>
      </c>
      <c r="C156">
        <v>3.0329999999999999</v>
      </c>
    </row>
    <row r="157" spans="2:3">
      <c r="B157" s="25">
        <v>44013</v>
      </c>
      <c r="C157">
        <v>2.9660000000000002</v>
      </c>
    </row>
    <row r="158" spans="2:3">
      <c r="B158" s="25">
        <v>44044</v>
      </c>
      <c r="C158">
        <v>2.8730000000000002</v>
      </c>
    </row>
    <row r="159" spans="2:3">
      <c r="B159" s="25">
        <v>44075</v>
      </c>
      <c r="C159">
        <v>2.7429999999999999</v>
      </c>
    </row>
    <row r="160" spans="2:3">
      <c r="B160" s="25">
        <v>44105</v>
      </c>
      <c r="C160">
        <v>2.5739999999999998</v>
      </c>
    </row>
    <row r="161" spans="2:3">
      <c r="B161" s="25">
        <v>44136</v>
      </c>
      <c r="C161">
        <v>2.4209999999999998</v>
      </c>
    </row>
    <row r="162" spans="2:3">
      <c r="B162" s="25">
        <v>44166</v>
      </c>
      <c r="C162">
        <v>2.4510000000000001</v>
      </c>
    </row>
    <row r="163" spans="2:3">
      <c r="B163" s="25">
        <v>44197</v>
      </c>
      <c r="C163">
        <v>2.3039999999999998</v>
      </c>
    </row>
    <row r="164" spans="2:3">
      <c r="B164" s="25">
        <v>44228</v>
      </c>
      <c r="C164">
        <v>2.355</v>
      </c>
    </row>
    <row r="165" spans="2:3">
      <c r="B165" s="25">
        <v>44256</v>
      </c>
      <c r="C165">
        <v>2.3860000000000001</v>
      </c>
    </row>
    <row r="166" spans="2:3">
      <c r="B166" s="25">
        <v>44287</v>
      </c>
      <c r="C166">
        <v>2.3130000000000002</v>
      </c>
    </row>
    <row r="167" spans="2:3">
      <c r="B167" s="25">
        <v>44317</v>
      </c>
      <c r="C167">
        <v>2.2730000000000001</v>
      </c>
    </row>
    <row r="168" spans="2:3">
      <c r="B168" s="25">
        <v>44348</v>
      </c>
      <c r="C168">
        <v>2.1739999999999999</v>
      </c>
    </row>
    <row r="169" spans="2:3">
      <c r="B169" s="25">
        <v>44378</v>
      </c>
      <c r="C169">
        <v>2.153</v>
      </c>
    </row>
    <row r="170" spans="2:3">
      <c r="B170" s="25">
        <v>44409</v>
      </c>
      <c r="C170">
        <v>2.0950000000000002</v>
      </c>
    </row>
    <row r="171" spans="2:3">
      <c r="B171" s="25">
        <v>44440</v>
      </c>
      <c r="C171">
        <v>2.1320000000000001</v>
      </c>
    </row>
    <row r="172" spans="2:3">
      <c r="B172" s="25">
        <v>44470</v>
      </c>
      <c r="C172">
        <v>2.1160000000000001</v>
      </c>
    </row>
    <row r="173" spans="2:3">
      <c r="B173" s="25">
        <v>44501</v>
      </c>
      <c r="C173">
        <v>2.0819999999999999</v>
      </c>
    </row>
    <row r="174" spans="2:3">
      <c r="B174" s="25">
        <v>44531</v>
      </c>
      <c r="C174">
        <v>2.1</v>
      </c>
    </row>
    <row r="175" spans="2:3">
      <c r="B175" s="25">
        <v>44562</v>
      </c>
      <c r="C175">
        <v>2.1629999999999998</v>
      </c>
    </row>
    <row r="176" spans="2:3">
      <c r="B176" s="25">
        <v>44593</v>
      </c>
      <c r="C176">
        <v>2.34</v>
      </c>
    </row>
    <row r="177" spans="2:3">
      <c r="B177" s="25">
        <v>44621</v>
      </c>
      <c r="C177">
        <v>2.4790000000000001</v>
      </c>
    </row>
    <row r="178" spans="2:3">
      <c r="B178" s="25">
        <v>44652</v>
      </c>
      <c r="C178">
        <v>3.1030000000000002</v>
      </c>
    </row>
    <row r="179" spans="2:3">
      <c r="B179" s="25">
        <v>44682</v>
      </c>
      <c r="C179">
        <v>3.2490000000000001</v>
      </c>
    </row>
    <row r="180" spans="2:3">
      <c r="B180" s="25">
        <v>44713</v>
      </c>
      <c r="C180">
        <v>3.3679999999999999</v>
      </c>
    </row>
    <row r="181" spans="2:3">
      <c r="B181" s="25">
        <v>44743</v>
      </c>
      <c r="C181">
        <v>3.6320000000000001</v>
      </c>
    </row>
    <row r="182" spans="2:3">
      <c r="B182" s="25">
        <v>44774</v>
      </c>
      <c r="C182">
        <v>3.681</v>
      </c>
    </row>
    <row r="183" spans="2:3">
      <c r="B183" s="25">
        <v>44805</v>
      </c>
      <c r="C183">
        <v>5.016</v>
      </c>
    </row>
    <row r="184" spans="2:3">
      <c r="B184" s="25">
        <v>44835</v>
      </c>
      <c r="C184">
        <v>5.194</v>
      </c>
    </row>
    <row r="185" spans="2:3">
      <c r="B185" s="25">
        <v>44866</v>
      </c>
      <c r="C185">
        <v>5.1639999999999997</v>
      </c>
    </row>
    <row r="186" spans="2:3">
      <c r="B186" s="25">
        <v>44896</v>
      </c>
      <c r="C186">
        <v>5.0369999999999999</v>
      </c>
    </row>
    <row r="187" spans="2:3">
      <c r="B187" s="25">
        <v>44927</v>
      </c>
      <c r="C187">
        <v>4.6390000000000002</v>
      </c>
    </row>
    <row r="188" spans="2:3">
      <c r="B188" s="25">
        <v>44958</v>
      </c>
      <c r="C188">
        <v>4.532</v>
      </c>
    </row>
    <row r="189" spans="2:3">
      <c r="B189" s="25">
        <v>44986</v>
      </c>
      <c r="C189">
        <v>3.4689999999999999</v>
      </c>
    </row>
    <row r="190" spans="2:3">
      <c r="B190" s="25">
        <v>45017</v>
      </c>
      <c r="C190">
        <v>3.363</v>
      </c>
    </row>
    <row r="191" spans="2:3">
      <c r="B191" s="25">
        <v>45047</v>
      </c>
      <c r="C191">
        <v>3.27</v>
      </c>
    </row>
    <row r="192" spans="2:3">
      <c r="B192" s="25">
        <v>45078</v>
      </c>
      <c r="C192">
        <v>2.7469999999999999</v>
      </c>
    </row>
    <row r="193" spans="2:3">
      <c r="B193" s="25">
        <v>45108</v>
      </c>
      <c r="C193">
        <v>2.5609999999999999</v>
      </c>
    </row>
    <row r="194" spans="2:3">
      <c r="B194" s="25">
        <v>45139</v>
      </c>
      <c r="C194">
        <v>2.7170000000000001</v>
      </c>
    </row>
    <row r="195" spans="2:3">
      <c r="B195" s="25">
        <v>45170</v>
      </c>
      <c r="C195">
        <v>2.8380000000000001</v>
      </c>
    </row>
    <row r="196" spans="2:3">
      <c r="B196" s="25">
        <v>45200</v>
      </c>
      <c r="C196">
        <v>3.0670000000000002</v>
      </c>
    </row>
    <row r="197" spans="2:3">
      <c r="B197" s="25">
        <v>45231</v>
      </c>
      <c r="C197">
        <v>2.4860000000000002</v>
      </c>
    </row>
    <row r="198" spans="2:3">
      <c r="B198" s="25">
        <v>45261</v>
      </c>
      <c r="C198">
        <v>2.3929999999999998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BE04-BD9E-4CF8-A8D6-79582AB994EA}">
  <dimension ref="A1:V172"/>
  <sheetViews>
    <sheetView workbookViewId="0">
      <selection activeCell="G2" sqref="G2"/>
    </sheetView>
  </sheetViews>
  <sheetFormatPr defaultRowHeight="14.5"/>
  <cols>
    <col min="6" max="6" width="18" bestFit="1" customWidth="1"/>
    <col min="7" max="7" width="15.54296875" customWidth="1"/>
    <col min="9" max="10" width="12.7265625" bestFit="1" customWidth="1"/>
  </cols>
  <sheetData>
    <row r="1" spans="1:22">
      <c r="A1" t="s">
        <v>47</v>
      </c>
      <c r="B1" t="s">
        <v>141</v>
      </c>
      <c r="C1" t="s">
        <v>142</v>
      </c>
      <c r="D1" t="s">
        <v>125</v>
      </c>
      <c r="E1" t="s">
        <v>143</v>
      </c>
      <c r="F1" t="s">
        <v>144</v>
      </c>
      <c r="G1" t="s">
        <v>145</v>
      </c>
      <c r="H1" t="s">
        <v>129</v>
      </c>
      <c r="I1" t="s">
        <v>130</v>
      </c>
      <c r="J1" t="s">
        <v>131</v>
      </c>
      <c r="K1" t="s">
        <v>133</v>
      </c>
      <c r="L1" t="s">
        <v>134</v>
      </c>
    </row>
    <row r="2" spans="1:22">
      <c r="A2" t="s">
        <v>59</v>
      </c>
      <c r="B2">
        <v>21843.8</v>
      </c>
      <c r="C2">
        <v>2.1081859317153437E-2</v>
      </c>
      <c r="D2">
        <v>-7.0190679999999999</v>
      </c>
      <c r="E2">
        <v>4.7941176470588154E-2</v>
      </c>
      <c r="F2">
        <v>2.5810704957139219E-2</v>
      </c>
      <c r="G2">
        <v>-1.1213550680075324</v>
      </c>
      <c r="H2">
        <v>7.3843048244093129E-2</v>
      </c>
      <c r="I2">
        <v>-4.3544006048556343E-2</v>
      </c>
      <c r="J2">
        <v>0.19022979759549538</v>
      </c>
      <c r="K2">
        <v>2.3654378317684275E-2</v>
      </c>
      <c r="L2">
        <v>2.2437246035472768E-2</v>
      </c>
      <c r="Q2">
        <v>-1.1213550680075324</v>
      </c>
      <c r="T2" t="s">
        <v>52</v>
      </c>
      <c r="U2" t="s">
        <v>53</v>
      </c>
    </row>
    <row r="3" spans="1:22">
      <c r="A3" t="s">
        <v>60</v>
      </c>
      <c r="B3">
        <v>22949.4</v>
      </c>
      <c r="C3">
        <v>5.0613904174182246E-2</v>
      </c>
      <c r="D3">
        <v>-7.113175</v>
      </c>
      <c r="E3">
        <v>5.9470068694799094E-2</v>
      </c>
      <c r="F3">
        <v>2.5322720673885302E-2</v>
      </c>
      <c r="G3">
        <v>-1.0899502022570378</v>
      </c>
      <c r="H3">
        <v>-2.4068048029186436E-2</v>
      </c>
      <c r="I3">
        <v>2.16457820978255E-2</v>
      </c>
      <c r="J3">
        <v>0.20866896816263916</v>
      </c>
      <c r="K3">
        <v>2.5034213549223857E-2</v>
      </c>
      <c r="L3">
        <v>3.5946991531461032E-2</v>
      </c>
      <c r="Q3">
        <v>-1.0899502022570378</v>
      </c>
      <c r="T3">
        <v>9740012570.3124905</v>
      </c>
      <c r="U3">
        <v>-1182000000</v>
      </c>
    </row>
    <row r="4" spans="1:22">
      <c r="A4" t="s">
        <v>61</v>
      </c>
      <c r="B4">
        <v>23380</v>
      </c>
      <c r="C4">
        <v>1.8763017769527678E-2</v>
      </c>
      <c r="D4">
        <v>-7.7416549999999997</v>
      </c>
      <c r="E4">
        <v>6.5851272015655438E-2</v>
      </c>
      <c r="F4">
        <v>2.248317695272628E-2</v>
      </c>
      <c r="G4">
        <v>-1.099543259669395</v>
      </c>
      <c r="H4">
        <v>4.1102674526612253E-3</v>
      </c>
      <c r="I4">
        <v>-0.11447567009915359</v>
      </c>
      <c r="J4">
        <v>-2.9408653337564806E-2</v>
      </c>
      <c r="K4">
        <v>2.7109241219383875E-2</v>
      </c>
      <c r="L4">
        <v>3.5016605589838788E-2</v>
      </c>
      <c r="Q4">
        <v>-1.099543259669395</v>
      </c>
      <c r="T4">
        <v>26168922714.3545</v>
      </c>
      <c r="U4">
        <v>-2353900000</v>
      </c>
      <c r="V4" s="72">
        <f>((1+U3%)/(1+T3%))-1</f>
        <v>-1.1213550680075324</v>
      </c>
    </row>
    <row r="5" spans="1:22">
      <c r="A5" t="s">
        <v>62</v>
      </c>
      <c r="B5">
        <v>25412.7</v>
      </c>
      <c r="C5">
        <v>8.694183062446538E-2</v>
      </c>
      <c r="D5">
        <v>-7.9846700000000004</v>
      </c>
      <c r="E5">
        <v>9.3598448108632493E-2</v>
      </c>
      <c r="F5">
        <v>2.1248379354990687E-2</v>
      </c>
      <c r="G5">
        <v>-1.280753482420806</v>
      </c>
      <c r="H5">
        <v>-0.17538843380942429</v>
      </c>
      <c r="I5">
        <v>-0.44246078833250629</v>
      </c>
      <c r="J5">
        <v>0.23662125340599449</v>
      </c>
      <c r="K5">
        <v>2.4556060263733359E-2</v>
      </c>
      <c r="L5">
        <v>3.3753005892054329E-2</v>
      </c>
      <c r="Q5">
        <v>-1.280753482420806</v>
      </c>
      <c r="T5">
        <v>23629725386.307201</v>
      </c>
      <c r="U5">
        <v>-2352180000</v>
      </c>
      <c r="V5" s="72">
        <f t="shared" ref="V5:V68" si="0">((1+U4%)/(1+T4%))-1</f>
        <v>-1.0899502022570378</v>
      </c>
    </row>
    <row r="6" spans="1:22">
      <c r="A6" t="s">
        <v>63</v>
      </c>
      <c r="B6">
        <v>26534.6</v>
      </c>
      <c r="C6">
        <v>4.4147217729717733E-2</v>
      </c>
      <c r="D6">
        <v>-6.9066049999999999</v>
      </c>
      <c r="E6">
        <v>0.15216972034715548</v>
      </c>
      <c r="F6">
        <v>2.8905023681965014E-2</v>
      </c>
      <c r="G6">
        <v>-0.30913885813411845</v>
      </c>
      <c r="H6">
        <v>-7.586699227686422E-2</v>
      </c>
      <c r="I6">
        <v>-0.22724194640611403</v>
      </c>
      <c r="J6">
        <v>9.3601269169751505E-2</v>
      </c>
      <c r="K6">
        <v>2.1641959573298772E-2</v>
      </c>
      <c r="L6">
        <v>3.2624838177566187E-2</v>
      </c>
      <c r="Q6">
        <v>-0.30913885813411845</v>
      </c>
      <c r="T6">
        <v>16206459249.2031</v>
      </c>
      <c r="U6">
        <v>-4550020000</v>
      </c>
      <c r="V6" s="72">
        <f t="shared" si="0"/>
        <v>-1.099543259669395</v>
      </c>
    </row>
    <row r="7" spans="1:22">
      <c r="A7" t="s">
        <v>64</v>
      </c>
      <c r="B7">
        <v>23429.200000000001</v>
      </c>
      <c r="C7">
        <v>-0.11703210148259247</v>
      </c>
      <c r="D7">
        <v>-6.9394799999999996</v>
      </c>
      <c r="E7">
        <v>0.21738712776176761</v>
      </c>
      <c r="F7">
        <v>9.6695465077212495E-2</v>
      </c>
      <c r="G7">
        <v>-2.2089305578471441</v>
      </c>
      <c r="H7">
        <v>-9.3834723709366213E-2</v>
      </c>
      <c r="I7">
        <v>0.14346519779669509</v>
      </c>
      <c r="J7">
        <v>-0.4534977433913604</v>
      </c>
      <c r="K7">
        <v>2.1489098888271413E-2</v>
      </c>
      <c r="L7">
        <v>-2.4011985772266537E-5</v>
      </c>
      <c r="Q7">
        <v>-2.2089305578471441</v>
      </c>
      <c r="T7">
        <v>-10117807393.5487</v>
      </c>
      <c r="U7">
        <v>-6990000000</v>
      </c>
      <c r="V7" s="72">
        <f t="shared" si="0"/>
        <v>-1.280753482420806</v>
      </c>
    </row>
    <row r="8" spans="1:22">
      <c r="A8" t="s">
        <v>65</v>
      </c>
      <c r="B8">
        <v>24441.200000000001</v>
      </c>
      <c r="C8">
        <v>4.3193963088795174E-2</v>
      </c>
      <c r="D8">
        <v>-7.0634489999999994</v>
      </c>
      <c r="E8">
        <v>0.23297974927676002</v>
      </c>
      <c r="F8">
        <v>9.5428065783853766E-2</v>
      </c>
      <c r="G8">
        <v>-0.98793646572455052</v>
      </c>
      <c r="H8">
        <v>-0.19438483312487656</v>
      </c>
      <c r="I8">
        <v>-0.30891175826582001</v>
      </c>
      <c r="J8">
        <v>-0.38534139507447279</v>
      </c>
      <c r="K8">
        <v>2.2459105996702214E-2</v>
      </c>
      <c r="L8">
        <v>2.3693448045977738E-2</v>
      </c>
      <c r="Q8">
        <v>-0.98793646572455052</v>
      </c>
      <c r="T8">
        <v>3688383712.5</v>
      </c>
      <c r="U8">
        <v>-4459000000</v>
      </c>
      <c r="V8" s="72">
        <f t="shared" si="0"/>
        <v>-0.30913885813411845</v>
      </c>
    </row>
    <row r="9" spans="1:22">
      <c r="A9" t="s">
        <v>66</v>
      </c>
      <c r="B9">
        <v>23564.7</v>
      </c>
      <c r="C9">
        <v>-3.5861577991260656E-2</v>
      </c>
      <c r="D9">
        <v>-7.9423110000000001</v>
      </c>
      <c r="E9">
        <v>0.22133726647000995</v>
      </c>
      <c r="F9">
        <v>5.0715809967101011E-2</v>
      </c>
      <c r="G9">
        <v>-8.9669023329364776</v>
      </c>
      <c r="H9">
        <v>-0.15381881174365294</v>
      </c>
      <c r="I9">
        <v>-0.1107344274760788</v>
      </c>
      <c r="J9">
        <v>0.22648752399232241</v>
      </c>
      <c r="K9">
        <v>6.4395069834069472E-3</v>
      </c>
      <c r="L9">
        <v>-1.3860493827160494E-2</v>
      </c>
      <c r="Q9">
        <v>-8.9669023329364776</v>
      </c>
      <c r="T9">
        <v>-20060447931.817799</v>
      </c>
      <c r="U9">
        <v>-242000000</v>
      </c>
      <c r="V9" s="72">
        <f t="shared" si="0"/>
        <v>-2.2089305578471441</v>
      </c>
    </row>
    <row r="10" spans="1:22">
      <c r="A10" t="s">
        <v>67</v>
      </c>
      <c r="B10">
        <v>24946.2</v>
      </c>
      <c r="C10">
        <v>5.8625825917580109E-2</v>
      </c>
      <c r="D10">
        <v>-6.181781</v>
      </c>
      <c r="E10">
        <v>0.10487077534791256</v>
      </c>
      <c r="F10">
        <v>5.8702337904220636E-2</v>
      </c>
      <c r="G10">
        <v>-1.3669553435143023</v>
      </c>
      <c r="H10">
        <v>0.1596036946014977</v>
      </c>
      <c r="I10">
        <v>0.59721380981223504</v>
      </c>
      <c r="J10">
        <v>0.35856807511737099</v>
      </c>
      <c r="K10">
        <v>7.4835928065585776E-3</v>
      </c>
      <c r="L10">
        <v>0.10241583027969148</v>
      </c>
      <c r="Q10">
        <v>-1.3669553435143023</v>
      </c>
      <c r="T10">
        <v>137066962.5</v>
      </c>
      <c r="U10">
        <v>-1092000000</v>
      </c>
      <c r="V10" s="72">
        <f t="shared" si="0"/>
        <v>-0.98793646572455052</v>
      </c>
    </row>
    <row r="11" spans="1:22">
      <c r="A11" t="s">
        <v>68</v>
      </c>
      <c r="B11">
        <v>26113.1</v>
      </c>
      <c r="C11">
        <v>4.6776663379592798E-2</v>
      </c>
      <c r="D11">
        <v>-3.9344380000000001</v>
      </c>
      <c r="E11">
        <v>3.4034034034033933E-2</v>
      </c>
      <c r="F11">
        <v>5.6157614250321286E-2</v>
      </c>
      <c r="G11">
        <v>-1.1086906328417137</v>
      </c>
      <c r="H11">
        <v>0.19608692212566986</v>
      </c>
      <c r="I11">
        <v>0.29581297820607183</v>
      </c>
      <c r="J11">
        <v>0.10871130309575229</v>
      </c>
      <c r="K11">
        <v>4.3163856607257344E-3</v>
      </c>
      <c r="L11">
        <v>4.5806173204024622E-2</v>
      </c>
      <c r="Q11">
        <v>-1.1086906328417137</v>
      </c>
      <c r="T11">
        <v>-6690187730.1586399</v>
      </c>
      <c r="U11">
        <v>2455000000</v>
      </c>
      <c r="V11" s="72">
        <f t="shared" si="0"/>
        <v>-8.9669023329364776</v>
      </c>
    </row>
    <row r="12" spans="1:22">
      <c r="A12" t="s">
        <v>69</v>
      </c>
      <c r="B12">
        <v>26452.9</v>
      </c>
      <c r="C12">
        <v>1.3012625846797314E-2</v>
      </c>
      <c r="D12">
        <v>-3.9882770000000001</v>
      </c>
      <c r="E12">
        <v>2.6579739217652998E-2</v>
      </c>
      <c r="F12">
        <v>6.0779970565803865E-2</v>
      </c>
      <c r="G12">
        <v>-1.1309185232812451</v>
      </c>
      <c r="H12">
        <v>3.2141278201508694E-2</v>
      </c>
      <c r="I12">
        <v>-0.14826992597693234</v>
      </c>
      <c r="J12">
        <v>-5.3376623376623369E-2</v>
      </c>
      <c r="K12">
        <v>2.283785537848406E-3</v>
      </c>
      <c r="L12">
        <v>5.51396652897767E-2</v>
      </c>
      <c r="Q12">
        <v>-1.1309185232812451</v>
      </c>
      <c r="T12">
        <v>22817052622.580299</v>
      </c>
      <c r="U12">
        <v>-2480000000</v>
      </c>
      <c r="V12" s="72">
        <f t="shared" si="0"/>
        <v>-1.3669553435143023</v>
      </c>
    </row>
    <row r="13" spans="1:22">
      <c r="A13" t="s">
        <v>70</v>
      </c>
      <c r="B13">
        <v>25793.5</v>
      </c>
      <c r="C13">
        <v>-2.4927323658275706E-2</v>
      </c>
      <c r="D13">
        <v>-4.9709289999999999</v>
      </c>
      <c r="E13">
        <v>5.5698711595639327E-2</v>
      </c>
      <c r="F13">
        <v>7.2259232179352928E-2</v>
      </c>
      <c r="G13">
        <v>-1.1461859809711248</v>
      </c>
      <c r="H13">
        <v>-1.1399816523663113E-2</v>
      </c>
      <c r="I13">
        <v>9.0345008791964491E-3</v>
      </c>
      <c r="J13">
        <v>0.18191795856770482</v>
      </c>
      <c r="K13">
        <v>2.7272807015833967E-3</v>
      </c>
      <c r="L13">
        <v>1.49342128960219E-2</v>
      </c>
      <c r="Q13">
        <v>-1.1461859809711248</v>
      </c>
      <c r="T13">
        <v>26459203786.362801</v>
      </c>
      <c r="U13">
        <v>-3464000000</v>
      </c>
      <c r="V13" s="72">
        <f t="shared" si="0"/>
        <v>-1.1086906328417137</v>
      </c>
    </row>
    <row r="14" spans="1:22">
      <c r="A14" t="s">
        <v>71</v>
      </c>
      <c r="B14">
        <v>23347.200000000001</v>
      </c>
      <c r="C14">
        <v>-9.4841723690076929E-2</v>
      </c>
      <c r="D14">
        <v>-5.5364040000000001</v>
      </c>
      <c r="E14">
        <v>7.7362204724409356E-2</v>
      </c>
      <c r="F14">
        <v>7.28959747950646E-2</v>
      </c>
      <c r="G14">
        <v>-1.3808955941217667</v>
      </c>
      <c r="H14">
        <v>-0.12208136028057141</v>
      </c>
      <c r="I14">
        <v>1.5824052559890989E-2</v>
      </c>
      <c r="J14">
        <v>-8.3575159605339552E-2</v>
      </c>
      <c r="K14">
        <v>1.0049374514158329E-2</v>
      </c>
      <c r="L14">
        <v>7.856214697428987E-2</v>
      </c>
      <c r="Q14">
        <v>-1.3808955941217667</v>
      </c>
      <c r="T14">
        <v>28169595046.154301</v>
      </c>
      <c r="U14">
        <v>-4118000000</v>
      </c>
      <c r="V14" s="72">
        <f t="shared" si="0"/>
        <v>-1.1309185232812451</v>
      </c>
    </row>
    <row r="15" spans="1:22">
      <c r="A15" t="s">
        <v>72</v>
      </c>
      <c r="B15">
        <v>26550.3</v>
      </c>
      <c r="C15">
        <v>0.13719418174342099</v>
      </c>
      <c r="D15">
        <v>-5.1524839999999994</v>
      </c>
      <c r="E15">
        <v>7.0837438423645427E-2</v>
      </c>
      <c r="F15">
        <v>7.2638784939366152E-2</v>
      </c>
      <c r="G15">
        <v>-1.1050963941613974</v>
      </c>
      <c r="H15">
        <v>6.784232042653067E-2</v>
      </c>
      <c r="I15">
        <v>-0.1037583310328509</v>
      </c>
      <c r="J15">
        <v>3.1412286257124812E-2</v>
      </c>
      <c r="K15">
        <v>6.5697341384393197E-3</v>
      </c>
      <c r="L15">
        <v>8.7086402459374726E-2</v>
      </c>
      <c r="Q15">
        <v>-1.1050963941613974</v>
      </c>
      <c r="T15">
        <v>5274410869.8411303</v>
      </c>
      <c r="U15">
        <v>-2009000000</v>
      </c>
      <c r="V15" s="72">
        <f t="shared" si="0"/>
        <v>-1.1461859809711248</v>
      </c>
    </row>
    <row r="16" spans="1:22">
      <c r="A16" t="s">
        <v>73</v>
      </c>
      <c r="B16">
        <v>26076.5</v>
      </c>
      <c r="C16">
        <v>-1.7845372745317351E-2</v>
      </c>
      <c r="D16">
        <v>-6.1652889999999996</v>
      </c>
      <c r="E16">
        <v>6.8891069676153105E-2</v>
      </c>
      <c r="F16">
        <v>7.063261350012473E-2</v>
      </c>
      <c r="G16">
        <v>-1.0347594638619015</v>
      </c>
      <c r="H16">
        <v>1.6347028640052431E-2</v>
      </c>
      <c r="I16">
        <v>6.631171345595363E-2</v>
      </c>
      <c r="J16">
        <v>0.13213803266609345</v>
      </c>
      <c r="K16">
        <v>6.6372765416371389E-3</v>
      </c>
      <c r="L16">
        <v>5.4621676139987502E-2</v>
      </c>
      <c r="Q16">
        <v>-1.0347594638619015</v>
      </c>
      <c r="T16">
        <v>9714889817.4603691</v>
      </c>
      <c r="U16">
        <v>-1021000000</v>
      </c>
      <c r="V16" s="72">
        <f t="shared" si="0"/>
        <v>-1.3808955941217667</v>
      </c>
    </row>
    <row r="17" spans="1:22">
      <c r="A17" t="s">
        <v>74</v>
      </c>
      <c r="B17">
        <v>29574.400000000001</v>
      </c>
      <c r="C17">
        <v>0.13413993442371488</v>
      </c>
      <c r="D17">
        <v>-6.2069710000000002</v>
      </c>
      <c r="E17">
        <v>9.344422700587085E-2</v>
      </c>
      <c r="F17">
        <v>7.8989246445110073E-2</v>
      </c>
      <c r="G17">
        <v>-1.1131526690501266</v>
      </c>
      <c r="H17">
        <v>4.2283426787261505E-2</v>
      </c>
      <c r="I17">
        <v>-4.8549498617587644E-2</v>
      </c>
      <c r="J17">
        <v>0.23581733376721997</v>
      </c>
      <c r="K17">
        <v>4.0815914657093373E-3</v>
      </c>
      <c r="L17">
        <v>4.435096178486278E-2</v>
      </c>
      <c r="Q17">
        <v>-1.1131526690501266</v>
      </c>
      <c r="T17">
        <v>14298261287.878901</v>
      </c>
      <c r="U17">
        <v>-497000000</v>
      </c>
      <c r="V17" s="72">
        <f t="shared" si="0"/>
        <v>-1.1050963941613974</v>
      </c>
    </row>
    <row r="18" spans="1:22">
      <c r="A18" t="s">
        <v>75</v>
      </c>
      <c r="B18">
        <v>29747.7</v>
      </c>
      <c r="C18">
        <v>5.8597976628435152E-3</v>
      </c>
      <c r="D18">
        <v>-4.4845420000000003</v>
      </c>
      <c r="E18">
        <v>0.10895813047711789</v>
      </c>
      <c r="F18">
        <v>0.10788889161520099</v>
      </c>
      <c r="G18">
        <v>-0.82431134492728608</v>
      </c>
      <c r="H18">
        <v>-2.1429724725257619E-2</v>
      </c>
      <c r="I18">
        <v>-6.1999869884848034E-2</v>
      </c>
      <c r="J18">
        <v>-0.160010532783288</v>
      </c>
      <c r="K18">
        <v>4.3422582982759958E-3</v>
      </c>
      <c r="L18">
        <v>-8.2834568385925303E-3</v>
      </c>
      <c r="Q18">
        <v>-0.82431134492728608</v>
      </c>
      <c r="T18">
        <v>14219725457.5758</v>
      </c>
      <c r="U18">
        <v>-1609000000</v>
      </c>
      <c r="V18" s="72">
        <f t="shared" si="0"/>
        <v>-1.0347594638619015</v>
      </c>
    </row>
    <row r="19" spans="1:22">
      <c r="A19" t="s">
        <v>76</v>
      </c>
      <c r="B19">
        <v>27872.2</v>
      </c>
      <c r="C19">
        <v>-6.3046891020146087E-2</v>
      </c>
      <c r="D19">
        <v>-5.5790249999999997</v>
      </c>
      <c r="E19">
        <v>0.17643622200584219</v>
      </c>
      <c r="F19">
        <v>0.12413141492245239</v>
      </c>
      <c r="G19">
        <v>-1.1036586745841475</v>
      </c>
      <c r="H19">
        <v>-0.23481234180436938</v>
      </c>
      <c r="I19">
        <v>-1.1420909048874087E-2</v>
      </c>
      <c r="J19">
        <v>-2.6227795193312486E-2</v>
      </c>
      <c r="K19">
        <v>1.1516107352290066E-2</v>
      </c>
      <c r="L19">
        <v>5.1172869954624375E-2</v>
      </c>
      <c r="Q19">
        <v>-1.1036586745841475</v>
      </c>
      <c r="T19">
        <v>-7399452839.0625</v>
      </c>
      <c r="U19">
        <v>-1300000000</v>
      </c>
      <c r="V19" s="72">
        <f t="shared" si="0"/>
        <v>-1.1131526690501266</v>
      </c>
    </row>
    <row r="20" spans="1:22">
      <c r="A20" t="s">
        <v>77</v>
      </c>
      <c r="B20">
        <v>27216.2</v>
      </c>
      <c r="C20">
        <v>-2.3535996440898099E-2</v>
      </c>
      <c r="D20">
        <v>-5.6948949999999998</v>
      </c>
      <c r="E20">
        <v>0.18854368932038823</v>
      </c>
      <c r="F20">
        <v>0.12246647298681923</v>
      </c>
      <c r="G20">
        <v>-0.87957788760178701</v>
      </c>
      <c r="H20">
        <v>6.2803373003129076E-2</v>
      </c>
      <c r="I20">
        <v>-0.17785313376987841</v>
      </c>
      <c r="J20">
        <v>5.6765747397789529E-2</v>
      </c>
      <c r="K20">
        <v>1.660428373528533E-3</v>
      </c>
      <c r="L20">
        <v>3.6741749488756405E-3</v>
      </c>
      <c r="Q20">
        <v>-0.87957788760178701</v>
      </c>
      <c r="T20">
        <v>7553635938.0952101</v>
      </c>
      <c r="U20">
        <v>-783000000</v>
      </c>
      <c r="V20" s="72">
        <f t="shared" si="0"/>
        <v>-0.82431134492728608</v>
      </c>
    </row>
    <row r="21" spans="1:22">
      <c r="A21" t="s">
        <v>78</v>
      </c>
      <c r="B21">
        <v>27780.1</v>
      </c>
      <c r="C21">
        <v>2.0719277489142415E-2</v>
      </c>
      <c r="D21">
        <v>-6.2730069999999998</v>
      </c>
      <c r="E21">
        <v>0.14912451361867696</v>
      </c>
      <c r="F21">
        <v>0.13305466069939209</v>
      </c>
      <c r="G21">
        <v>-0.98813474726928352</v>
      </c>
      <c r="H21">
        <v>6.93833502406596E-2</v>
      </c>
      <c r="I21">
        <v>0.25452993884226982</v>
      </c>
      <c r="J21">
        <v>6.4886271324126735E-2</v>
      </c>
      <c r="K21">
        <v>1.344184970002189E-2</v>
      </c>
      <c r="L21">
        <v>0.19504353771004329</v>
      </c>
      <c r="Q21">
        <v>-0.98813474726928352</v>
      </c>
      <c r="T21">
        <v>10770447903.0301</v>
      </c>
      <c r="U21">
        <v>1297000000</v>
      </c>
      <c r="V21" s="72">
        <f t="shared" si="0"/>
        <v>-1.1036586745841475</v>
      </c>
    </row>
    <row r="22" spans="1:22">
      <c r="A22" t="s">
        <v>79</v>
      </c>
      <c r="B22">
        <v>26429.9</v>
      </c>
      <c r="C22">
        <v>-4.8603136777765274E-2</v>
      </c>
      <c r="D22">
        <v>-4.9862120000000001</v>
      </c>
      <c r="E22">
        <v>0.11002921129503429</v>
      </c>
      <c r="F22">
        <v>0.12823265550617213</v>
      </c>
      <c r="G22">
        <v>-0.8633974369954307</v>
      </c>
      <c r="H22">
        <v>-8.5803784796228272E-2</v>
      </c>
      <c r="I22">
        <v>-4.2310046935582546E-2</v>
      </c>
      <c r="J22">
        <v>-0.16029369695813867</v>
      </c>
      <c r="K22">
        <v>6.2885813482816549E-3</v>
      </c>
      <c r="L22">
        <v>3.8243293396289804E-2</v>
      </c>
      <c r="Q22">
        <v>-0.8633974369954307</v>
      </c>
      <c r="T22">
        <v>28317989210.9375</v>
      </c>
      <c r="U22">
        <v>336000000</v>
      </c>
      <c r="V22" s="72">
        <f t="shared" si="0"/>
        <v>-0.87957788760178701</v>
      </c>
    </row>
    <row r="23" spans="1:22">
      <c r="A23" t="s">
        <v>80</v>
      </c>
      <c r="B23">
        <v>26832.7</v>
      </c>
      <c r="C23">
        <v>1.5240314946329696E-2</v>
      </c>
      <c r="D23">
        <v>-5.1217600000000001</v>
      </c>
      <c r="E23">
        <v>4.39453125E-2</v>
      </c>
      <c r="F23">
        <v>0.10232749921720541</v>
      </c>
      <c r="G23">
        <v>-0.95540598529495968</v>
      </c>
      <c r="H23">
        <v>8.369246529372304E-2</v>
      </c>
      <c r="I23">
        <v>-7.0554253379738169E-2</v>
      </c>
      <c r="J23">
        <v>-2.0667726550079573E-2</v>
      </c>
      <c r="K23">
        <v>1.1409033073082343E-2</v>
      </c>
      <c r="L23">
        <v>3.0917138065924828E-2</v>
      </c>
      <c r="Q23">
        <v>-0.95540598529495968</v>
      </c>
      <c r="T23">
        <v>16039231169.2311</v>
      </c>
      <c r="U23">
        <v>2191000000</v>
      </c>
      <c r="V23" s="72">
        <f t="shared" si="0"/>
        <v>-0.98813474726928352</v>
      </c>
    </row>
    <row r="24" spans="1:22">
      <c r="A24" t="s">
        <v>81</v>
      </c>
      <c r="B24">
        <v>27472</v>
      </c>
      <c r="C24">
        <v>2.3825407059297025E-2</v>
      </c>
      <c r="D24">
        <v>-5.1486479999999997</v>
      </c>
      <c r="E24">
        <v>3.7816764132553526E-2</v>
      </c>
      <c r="F24">
        <v>9.6069725021614039E-2</v>
      </c>
      <c r="G24">
        <v>-0.94570568694790713</v>
      </c>
      <c r="H24">
        <v>7.4022312224458528E-2</v>
      </c>
      <c r="I24">
        <v>5.3901215069923902E-2</v>
      </c>
      <c r="J24">
        <v>0.13044990723562153</v>
      </c>
      <c r="K24">
        <v>1.3772082006401266E-2</v>
      </c>
      <c r="L24">
        <v>8.6242478094692182E-2</v>
      </c>
      <c r="Q24">
        <v>-0.94570568694790713</v>
      </c>
      <c r="T24">
        <v>43301777341.934303</v>
      </c>
      <c r="U24">
        <v>1931000000</v>
      </c>
      <c r="V24" s="72">
        <f t="shared" si="0"/>
        <v>-0.8633974369954307</v>
      </c>
    </row>
    <row r="25" spans="1:22">
      <c r="A25" t="s">
        <v>82</v>
      </c>
      <c r="B25">
        <v>26821.7</v>
      </c>
      <c r="C25">
        <v>-2.3671374490390189E-2</v>
      </c>
      <c r="D25">
        <v>-5.8428960000000005</v>
      </c>
      <c r="E25">
        <v>4.5107632093933425E-2</v>
      </c>
      <c r="F25">
        <v>8.7877237013658238E-2</v>
      </c>
      <c r="G25">
        <v>-0.94542462665616034</v>
      </c>
      <c r="H25">
        <v>-4.5183293941796088E-3</v>
      </c>
      <c r="I25">
        <v>0.18686099630193603</v>
      </c>
      <c r="J25">
        <v>-4.1337573084418926E-2</v>
      </c>
      <c r="K25">
        <v>9.0116567843382678E-3</v>
      </c>
      <c r="L25">
        <v>3.7688094117342051E-2</v>
      </c>
      <c r="Q25">
        <v>-0.94542462665616034</v>
      </c>
      <c r="T25">
        <v>49618458050.7686</v>
      </c>
      <c r="U25">
        <v>2694000000</v>
      </c>
      <c r="V25" s="72">
        <f t="shared" si="0"/>
        <v>-0.95540598529495968</v>
      </c>
    </row>
    <row r="26" spans="1:22">
      <c r="A26" t="s">
        <v>83</v>
      </c>
      <c r="B26">
        <v>27537.9</v>
      </c>
      <c r="C26">
        <v>2.6702259737451418E-2</v>
      </c>
      <c r="D26">
        <v>-5.1194429999999995</v>
      </c>
      <c r="E26">
        <v>4.8574237954769117E-2</v>
      </c>
      <c r="F26">
        <v>7.7721305262019813E-2</v>
      </c>
      <c r="G26">
        <v>-0.95643568087163078</v>
      </c>
      <c r="H26">
        <v>-8.1668584843102715E-3</v>
      </c>
      <c r="I26">
        <v>-2.0181655262300473E-2</v>
      </c>
      <c r="J26">
        <v>0.12379627648191749</v>
      </c>
      <c r="K26">
        <v>5.0926875746021743E-3</v>
      </c>
      <c r="L26">
        <v>3.4100375778708267E-2</v>
      </c>
      <c r="Q26">
        <v>-0.95643568087163078</v>
      </c>
      <c r="T26">
        <v>56747208581.25</v>
      </c>
      <c r="U26">
        <v>3097000000</v>
      </c>
      <c r="V26" s="72">
        <f t="shared" si="0"/>
        <v>-0.94570568694790713</v>
      </c>
    </row>
    <row r="27" spans="1:22">
      <c r="A27" t="s">
        <v>84</v>
      </c>
      <c r="B27">
        <v>28554</v>
      </c>
      <c r="C27">
        <v>3.6898238427766766E-2</v>
      </c>
      <c r="D27">
        <v>-4.3803020000000004</v>
      </c>
      <c r="E27">
        <v>5.0098425196850371E-2</v>
      </c>
      <c r="F27">
        <v>6.7791870356349149E-2</v>
      </c>
      <c r="G27">
        <v>-0.98925410104139666</v>
      </c>
      <c r="H27">
        <v>0.11164263291567243</v>
      </c>
      <c r="I27">
        <v>2.3902063891256001E-2</v>
      </c>
      <c r="J27">
        <v>-8.2357421689041282E-2</v>
      </c>
      <c r="K27">
        <v>8.0391922262425669E-3</v>
      </c>
      <c r="L27">
        <v>2.8198927430552148E-2</v>
      </c>
      <c r="Q27">
        <v>-0.98925410104139666</v>
      </c>
      <c r="T27">
        <v>53966184774.195</v>
      </c>
      <c r="U27">
        <v>2351000000</v>
      </c>
      <c r="V27" s="72">
        <f t="shared" si="0"/>
        <v>-0.94542462665616034</v>
      </c>
    </row>
    <row r="28" spans="1:22">
      <c r="A28" t="s">
        <v>85</v>
      </c>
      <c r="B28">
        <v>28967.599999999999</v>
      </c>
      <c r="C28">
        <v>1.4484835749807332E-2</v>
      </c>
      <c r="D28">
        <v>-5.2276170000000004</v>
      </c>
      <c r="E28">
        <v>5.143422354104854E-2</v>
      </c>
      <c r="F28">
        <v>6.7613753317757208E-2</v>
      </c>
      <c r="G28">
        <v>-0.95472728239771198</v>
      </c>
      <c r="H28">
        <v>7.4607261980885853E-2</v>
      </c>
      <c r="I28">
        <v>2.4359052432860361E-2</v>
      </c>
      <c r="J28">
        <v>1.1516912222452786E-2</v>
      </c>
      <c r="K28">
        <v>1.2645260445736193E-3</v>
      </c>
      <c r="L28">
        <v>7.7149995985799524E-2</v>
      </c>
      <c r="Q28">
        <v>-0.95472728239771198</v>
      </c>
      <c r="T28">
        <v>74167838539.679901</v>
      </c>
      <c r="U28">
        <v>797000000</v>
      </c>
      <c r="V28" s="72">
        <f t="shared" si="0"/>
        <v>-0.95643568087163078</v>
      </c>
    </row>
    <row r="29" spans="1:22">
      <c r="A29" t="s">
        <v>86</v>
      </c>
      <c r="B29">
        <v>29020.3</v>
      </c>
      <c r="C29">
        <v>1.8192739474447565E-3</v>
      </c>
      <c r="D29">
        <v>-5.7205360000000001</v>
      </c>
      <c r="E29">
        <v>5.1984126984127021E-2</v>
      </c>
      <c r="F29">
        <v>6.7428539601467774E-2</v>
      </c>
      <c r="G29">
        <v>-0.96279295962153755</v>
      </c>
      <c r="H29">
        <v>1.6918623351559959E-2</v>
      </c>
      <c r="I29">
        <v>0.17228464419475667</v>
      </c>
      <c r="J29">
        <v>2.3079290183608575E-2</v>
      </c>
      <c r="K29">
        <v>8.0236267817812984E-3</v>
      </c>
      <c r="L29">
        <v>2.8221243386267431E-2</v>
      </c>
      <c r="Q29">
        <v>-0.96279295962153755</v>
      </c>
      <c r="T29">
        <v>62002023384.849098</v>
      </c>
      <c r="U29">
        <v>2807000000</v>
      </c>
      <c r="V29" s="72">
        <f t="shared" si="0"/>
        <v>-0.98925410104139666</v>
      </c>
    </row>
    <row r="30" spans="1:22">
      <c r="A30" t="s">
        <v>87</v>
      </c>
      <c r="B30">
        <v>29161.8</v>
      </c>
      <c r="C30">
        <v>4.8758972167758435E-3</v>
      </c>
      <c r="D30">
        <v>-4.6645349999999999</v>
      </c>
      <c r="E30">
        <v>3.8706467661691724E-2</v>
      </c>
      <c r="F30">
        <v>6.1865801191569592E-2</v>
      </c>
      <c r="G30">
        <v>-0.94426631363088998</v>
      </c>
      <c r="H30">
        <v>2.1077935222672026E-2</v>
      </c>
      <c r="I30">
        <v>-2.2719204827831116E-2</v>
      </c>
      <c r="J30">
        <v>-1.5740926408662453E-2</v>
      </c>
      <c r="K30">
        <v>8.335278949694545E-3</v>
      </c>
      <c r="L30">
        <v>4.0534510821821988E-2</v>
      </c>
      <c r="Q30">
        <v>-0.94426631363088998</v>
      </c>
      <c r="T30">
        <v>74125758679.6875</v>
      </c>
      <c r="U30">
        <v>2758000000</v>
      </c>
      <c r="V30" s="72">
        <f t="shared" si="0"/>
        <v>-0.95472728239771198</v>
      </c>
    </row>
    <row r="31" spans="1:22">
      <c r="A31" t="s">
        <v>88</v>
      </c>
      <c r="B31">
        <v>26746.1</v>
      </c>
      <c r="C31">
        <v>-8.2837822082313189E-2</v>
      </c>
      <c r="D31">
        <v>-5.1333950000000002</v>
      </c>
      <c r="E31">
        <v>4.4577114427860831E-2</v>
      </c>
      <c r="F31">
        <v>6.1829553923576475E-2</v>
      </c>
      <c r="G31">
        <v>-0.95929562119488521</v>
      </c>
      <c r="H31">
        <v>-7.1556018139913558E-4</v>
      </c>
      <c r="I31">
        <v>3.575320429661142E-2</v>
      </c>
      <c r="J31">
        <v>-0.17958643170011201</v>
      </c>
      <c r="K31">
        <v>1.2757774238638966E-2</v>
      </c>
      <c r="L31">
        <v>2.9462444929686922E-2</v>
      </c>
      <c r="Q31">
        <v>-0.95929562119488521</v>
      </c>
      <c r="T31">
        <v>58366856857.1409</v>
      </c>
      <c r="U31">
        <v>3253000000</v>
      </c>
      <c r="V31" s="72">
        <f t="shared" si="0"/>
        <v>-0.96279295962153755</v>
      </c>
    </row>
    <row r="32" spans="1:22">
      <c r="A32" t="s">
        <v>89</v>
      </c>
      <c r="B32">
        <v>25851.3</v>
      </c>
      <c r="C32">
        <v>-3.3455344891404705E-2</v>
      </c>
      <c r="D32">
        <v>-5.6062260000000004</v>
      </c>
      <c r="E32">
        <v>3.310069790628134E-2</v>
      </c>
      <c r="F32">
        <v>6.3250223935537919E-2</v>
      </c>
      <c r="G32">
        <v>-0.95683313684271598</v>
      </c>
      <c r="H32">
        <v>-2.4644056132650121E-2</v>
      </c>
      <c r="I32">
        <v>-8.8794255177020651E-2</v>
      </c>
      <c r="J32">
        <v>-0.40104296001986595</v>
      </c>
      <c r="K32">
        <v>2.0326835666603323E-2</v>
      </c>
      <c r="L32">
        <v>6.8536792835676041E-2</v>
      </c>
      <c r="Q32">
        <v>-0.95683313684271598</v>
      </c>
      <c r="T32">
        <v>79450913903.228104</v>
      </c>
      <c r="U32">
        <v>3234000000</v>
      </c>
      <c r="V32" s="72">
        <f t="shared" si="0"/>
        <v>-0.94426631363088998</v>
      </c>
    </row>
    <row r="33" spans="1:22">
      <c r="A33" t="s">
        <v>90</v>
      </c>
      <c r="B33">
        <v>23091</v>
      </c>
      <c r="C33">
        <v>-0.10677606155203025</v>
      </c>
      <c r="D33">
        <v>-6.6011790000000001</v>
      </c>
      <c r="E33">
        <v>2.0440881763527097E-2</v>
      </c>
      <c r="F33">
        <v>6.413303854915875E-2</v>
      </c>
      <c r="G33">
        <v>-0.97418709187644403</v>
      </c>
      <c r="H33">
        <v>0.17510321221193553</v>
      </c>
      <c r="I33">
        <v>1.0080090904092518E-2</v>
      </c>
      <c r="J33">
        <v>0.2361111111111111</v>
      </c>
      <c r="K33">
        <v>1.4495466303906211E-2</v>
      </c>
      <c r="L33">
        <v>2.3478650050509576E-2</v>
      </c>
      <c r="Q33">
        <v>-0.97418709187644403</v>
      </c>
      <c r="T33">
        <v>74895414195.455002</v>
      </c>
      <c r="U33">
        <v>3233000000</v>
      </c>
      <c r="V33" s="72">
        <f t="shared" si="0"/>
        <v>-0.95929562119488521</v>
      </c>
    </row>
    <row r="34" spans="1:22">
      <c r="A34" t="s">
        <v>91</v>
      </c>
      <c r="B34">
        <v>24263.200000000001</v>
      </c>
      <c r="C34">
        <v>5.0764367069421015E-2</v>
      </c>
      <c r="D34">
        <v>-5.5041590000000005</v>
      </c>
      <c r="E34">
        <v>1.0310310310310378E-2</v>
      </c>
      <c r="F34">
        <v>6.4510153287442584E-2</v>
      </c>
      <c r="G34">
        <v>-1.0004077557987239</v>
      </c>
      <c r="H34">
        <v>-7.3857704644910704E-2</v>
      </c>
      <c r="I34">
        <v>7.6061909168435679E-2</v>
      </c>
      <c r="J34">
        <v>-0.20979372798926724</v>
      </c>
      <c r="K34">
        <v>1.3369311109999511E-2</v>
      </c>
      <c r="L34">
        <v>3.6204607704812299E-2</v>
      </c>
      <c r="Q34">
        <v>-1.0004077557987239</v>
      </c>
      <c r="T34">
        <v>93209183789.0625</v>
      </c>
      <c r="U34">
        <v>2406000000</v>
      </c>
      <c r="V34" s="72">
        <f t="shared" si="0"/>
        <v>-0.95683313684271598</v>
      </c>
    </row>
    <row r="35" spans="1:22">
      <c r="A35" t="s">
        <v>92</v>
      </c>
      <c r="B35">
        <v>25118.1</v>
      </c>
      <c r="C35">
        <v>3.523442909426612E-2</v>
      </c>
      <c r="D35">
        <v>-5.9690759999999994</v>
      </c>
      <c r="E35">
        <v>4.9751243781095411E-3</v>
      </c>
      <c r="F35">
        <v>6.5069504703227921E-2</v>
      </c>
      <c r="G35">
        <v>-0.98003227893533895</v>
      </c>
      <c r="H35">
        <v>-9.4509826825920656E-2</v>
      </c>
      <c r="I35">
        <v>-5.1277295337661191E-2</v>
      </c>
      <c r="J35">
        <v>-1.1247877758913286E-2</v>
      </c>
      <c r="K35">
        <v>1.1287918529136362E-2</v>
      </c>
      <c r="L35">
        <v>3.6964854095348929E-2</v>
      </c>
      <c r="Q35">
        <v>-0.98003227893533895</v>
      </c>
      <c r="T35">
        <v>83382995571.431702</v>
      </c>
      <c r="U35">
        <v>-34000000</v>
      </c>
      <c r="V35" s="72">
        <f t="shared" si="0"/>
        <v>-0.97418709187644403</v>
      </c>
    </row>
    <row r="36" spans="1:22">
      <c r="A36" t="s">
        <v>93</v>
      </c>
      <c r="B36">
        <v>24413.3</v>
      </c>
      <c r="C36">
        <v>-2.8059447171561516E-2</v>
      </c>
      <c r="D36">
        <v>-6.4705200000000005</v>
      </c>
      <c r="E36">
        <v>-1.9960079840319889E-3</v>
      </c>
      <c r="F36">
        <v>6.5296334374927989E-2</v>
      </c>
      <c r="G36">
        <v>-0.97332758027781707</v>
      </c>
      <c r="H36">
        <v>-1.7925158110988892E-2</v>
      </c>
      <c r="I36">
        <v>2.913052751315226E-2</v>
      </c>
      <c r="J36">
        <v>-0.27838591972526305</v>
      </c>
      <c r="K36">
        <v>1.5743899265130281E-2</v>
      </c>
      <c r="L36">
        <v>5.6856238376240327E-2</v>
      </c>
      <c r="Q36">
        <v>-0.97332758027781707</v>
      </c>
      <c r="T36">
        <v>98258589032.254898</v>
      </c>
      <c r="U36">
        <v>1962000000</v>
      </c>
      <c r="V36" s="72">
        <f t="shared" si="0"/>
        <v>-1.0004077557987239</v>
      </c>
    </row>
    <row r="37" spans="1:22">
      <c r="A37" t="s">
        <v>94</v>
      </c>
      <c r="B37">
        <v>25357</v>
      </c>
      <c r="C37">
        <v>3.86551592779346E-2</v>
      </c>
      <c r="D37">
        <v>-6.519012</v>
      </c>
      <c r="E37">
        <v>2.9910269192423566E-3</v>
      </c>
      <c r="F37">
        <v>6.5950572574813071E-2</v>
      </c>
      <c r="G37">
        <v>-0.97329241466398753</v>
      </c>
      <c r="H37">
        <v>-1.3188444348114607E-2</v>
      </c>
      <c r="I37">
        <v>-3.0758337219142267E-2</v>
      </c>
      <c r="J37">
        <v>0.36585365853658552</v>
      </c>
      <c r="K37">
        <v>1.2236961649096767E-2</v>
      </c>
      <c r="L37">
        <v>4.1256666338295396E-2</v>
      </c>
      <c r="Q37">
        <v>-0.97329241466398753</v>
      </c>
      <c r="T37">
        <v>97553957400</v>
      </c>
      <c r="U37">
        <v>2602000000</v>
      </c>
      <c r="V37" s="72">
        <f t="shared" si="0"/>
        <v>-0.98003227893533895</v>
      </c>
    </row>
    <row r="38" spans="1:22">
      <c r="A38" t="s">
        <v>95</v>
      </c>
      <c r="B38">
        <v>24765.3</v>
      </c>
      <c r="C38">
        <v>-2.3334779350869611E-2</v>
      </c>
      <c r="D38">
        <v>-4.9857970000000007</v>
      </c>
      <c r="E38">
        <v>1.6899999999999915E-2</v>
      </c>
      <c r="F38">
        <v>6.6985465183518222E-2</v>
      </c>
      <c r="G38">
        <v>-0.9612730024569186</v>
      </c>
      <c r="H38">
        <v>-4.6653333022732661E-2</v>
      </c>
      <c r="I38">
        <v>0.12658137628737387</v>
      </c>
      <c r="J38">
        <v>-9.4076655052264813E-2</v>
      </c>
      <c r="K38">
        <v>1.0510702288524907E-2</v>
      </c>
      <c r="L38">
        <v>5.1761036050337286E-2</v>
      </c>
      <c r="Q38">
        <v>-0.9612730024569186</v>
      </c>
      <c r="T38">
        <v>106486605267.69501</v>
      </c>
      <c r="U38">
        <v>2844000000</v>
      </c>
      <c r="V38" s="72">
        <f t="shared" si="0"/>
        <v>-0.97332758027781707</v>
      </c>
    </row>
    <row r="39" spans="1:22">
      <c r="A39" t="s">
        <v>96</v>
      </c>
      <c r="B39">
        <v>25064.1</v>
      </c>
      <c r="C39">
        <v>1.2065268742958869E-2</v>
      </c>
      <c r="D39">
        <v>-5.5047420000000002</v>
      </c>
      <c r="E39">
        <v>2.4000000000000021E-2</v>
      </c>
      <c r="F39">
        <v>6.7755811496225116E-2</v>
      </c>
      <c r="G39">
        <v>-0.98025611394774115</v>
      </c>
      <c r="H39">
        <v>4.7997374979928377E-2</v>
      </c>
      <c r="I39">
        <v>8.4569639072533495E-2</v>
      </c>
      <c r="J39">
        <v>0.12644230769230763</v>
      </c>
      <c r="K39">
        <v>1.1087893392110021E-2</v>
      </c>
      <c r="L39">
        <v>3.6026214452594914E-2</v>
      </c>
      <c r="Q39">
        <v>-0.98025611394774115</v>
      </c>
      <c r="T39">
        <v>85392628035.480103</v>
      </c>
      <c r="U39">
        <v>3307000000</v>
      </c>
      <c r="V39" s="72">
        <f t="shared" si="0"/>
        <v>-0.97329241466398753</v>
      </c>
    </row>
    <row r="40" spans="1:22">
      <c r="A40" t="s">
        <v>97</v>
      </c>
      <c r="B40">
        <v>23938.1</v>
      </c>
      <c r="C40">
        <v>-4.4924812780031999E-2</v>
      </c>
      <c r="D40">
        <v>-6.1345909999999995</v>
      </c>
      <c r="E40">
        <v>2.9282868525896566E-2</v>
      </c>
      <c r="F40">
        <v>6.8184534273875164E-2</v>
      </c>
      <c r="G40">
        <v>-0.95942924083999048</v>
      </c>
      <c r="H40">
        <v>9.6021637177574157E-2</v>
      </c>
      <c r="I40">
        <v>-3.0420136205211983E-2</v>
      </c>
      <c r="J40">
        <v>0.12697396500213406</v>
      </c>
      <c r="K40">
        <v>1.3471885435601056E-2</v>
      </c>
      <c r="L40">
        <v>4.3325422521260579E-2</v>
      </c>
      <c r="Q40">
        <v>-0.95942924083999048</v>
      </c>
      <c r="T40">
        <v>115073602633.84801</v>
      </c>
      <c r="U40">
        <v>2272000000</v>
      </c>
      <c r="V40" s="72">
        <f t="shared" si="0"/>
        <v>-0.9612730024569186</v>
      </c>
    </row>
    <row r="41" spans="1:22">
      <c r="A41" t="s">
        <v>98</v>
      </c>
      <c r="B41">
        <v>24231</v>
      </c>
      <c r="C41">
        <v>1.2235724639800213E-2</v>
      </c>
      <c r="D41">
        <v>-5.9406609999999995</v>
      </c>
      <c r="E41">
        <v>3.6003956478734223E-2</v>
      </c>
      <c r="F41">
        <v>6.833835695569368E-2</v>
      </c>
      <c r="G41">
        <v>-0.98637911522300992</v>
      </c>
      <c r="H41">
        <v>6.3944300596866108E-2</v>
      </c>
      <c r="I41">
        <v>8.6392828673274386E-2</v>
      </c>
      <c r="J41">
        <v>-6.5896610490437491E-2</v>
      </c>
      <c r="K41">
        <v>1.5918779795830861E-2</v>
      </c>
      <c r="L41">
        <v>3.4874114503057267E-2</v>
      </c>
      <c r="Q41">
        <v>-0.98637911522300992</v>
      </c>
      <c r="T41">
        <v>101131952689.395</v>
      </c>
      <c r="U41">
        <v>4103000000</v>
      </c>
      <c r="V41" s="72">
        <f t="shared" si="0"/>
        <v>-0.98025611394774115</v>
      </c>
    </row>
    <row r="42" spans="1:22">
      <c r="A42" t="s">
        <v>99</v>
      </c>
      <c r="B42">
        <v>25964.5</v>
      </c>
      <c r="C42">
        <v>7.154058850233172E-2</v>
      </c>
      <c r="D42">
        <v>-4.3897130000000004</v>
      </c>
      <c r="E42">
        <v>3.1034482758620863E-2</v>
      </c>
      <c r="F42">
        <v>6.8502884691434618E-2</v>
      </c>
      <c r="G42">
        <v>-1.0024596994815889</v>
      </c>
      <c r="H42">
        <v>-1.6866946782711945E-2</v>
      </c>
      <c r="I42">
        <v>7.4981656075646316E-2</v>
      </c>
      <c r="J42">
        <v>1.7028177579566258E-2</v>
      </c>
      <c r="K42">
        <v>9.7408693997767474E-3</v>
      </c>
      <c r="L42">
        <v>3.2891090647568649E-2</v>
      </c>
      <c r="Q42">
        <v>-1.0024596994815889</v>
      </c>
      <c r="T42">
        <v>99846678164.0625</v>
      </c>
      <c r="U42">
        <v>1360000000</v>
      </c>
      <c r="V42" s="72">
        <f t="shared" si="0"/>
        <v>-0.95942924083999048</v>
      </c>
    </row>
    <row r="43" spans="1:22">
      <c r="A43" t="s">
        <v>100</v>
      </c>
      <c r="B43">
        <v>26842.799999999999</v>
      </c>
      <c r="C43">
        <v>3.3826956036126218E-2</v>
      </c>
      <c r="D43">
        <v>-5.5224500000000001</v>
      </c>
      <c r="E43">
        <v>1.2240868706811625E-2</v>
      </c>
      <c r="F43">
        <v>6.8525576755263939E-2</v>
      </c>
      <c r="G43">
        <v>-0.98489555897107706</v>
      </c>
      <c r="H43">
        <v>4.4443734238265073E-2</v>
      </c>
      <c r="I43">
        <v>3.5996239391090361E-2</v>
      </c>
      <c r="J43">
        <v>8.3914690053817034E-2</v>
      </c>
      <c r="K43">
        <v>9.9268925149936064E-3</v>
      </c>
      <c r="L43">
        <v>3.4252584005789267E-2</v>
      </c>
      <c r="Q43">
        <v>-0.98489555897107706</v>
      </c>
      <c r="T43">
        <v>73992738184.6138</v>
      </c>
      <c r="U43">
        <v>-182000000</v>
      </c>
      <c r="V43" s="72">
        <f t="shared" si="0"/>
        <v>-0.98637911522300992</v>
      </c>
    </row>
    <row r="44" spans="1:22">
      <c r="A44" t="s">
        <v>101</v>
      </c>
      <c r="B44">
        <v>27240.5</v>
      </c>
      <c r="C44">
        <v>1.4815891039682921E-2</v>
      </c>
      <c r="D44">
        <v>-6.7118700000000002</v>
      </c>
      <c r="E44">
        <v>1.7716535433070835E-2</v>
      </c>
      <c r="F44">
        <v>6.6013924727155837E-2</v>
      </c>
      <c r="G44">
        <v>-0.95385566641839548</v>
      </c>
      <c r="H44">
        <v>-2.5283391518422151E-2</v>
      </c>
      <c r="I44">
        <v>0.22353994182143663</v>
      </c>
      <c r="J44">
        <v>0.19032732622287607</v>
      </c>
      <c r="K44">
        <v>1.0309260696166668E-2</v>
      </c>
      <c r="L44">
        <v>3.9959998745835265E-2</v>
      </c>
      <c r="Q44">
        <v>-0.95385566641839548</v>
      </c>
      <c r="T44">
        <v>96527908295.162094</v>
      </c>
      <c r="U44">
        <v>1458000000</v>
      </c>
      <c r="V44" s="72">
        <f t="shared" si="0"/>
        <v>-1.0024596994815889</v>
      </c>
    </row>
    <row r="45" spans="1:22">
      <c r="A45" t="s">
        <v>102</v>
      </c>
      <c r="B45">
        <v>28083.3</v>
      </c>
      <c r="C45">
        <v>3.093922651933699E-2</v>
      </c>
      <c r="D45">
        <v>-6.8850280000000001</v>
      </c>
      <c r="E45">
        <v>1.2833168805528317E-2</v>
      </c>
      <c r="F45">
        <v>6.6005167805835097E-2</v>
      </c>
      <c r="G45">
        <v>-0.96007823974815198</v>
      </c>
      <c r="H45">
        <v>-4.065685681343395E-2</v>
      </c>
      <c r="I45">
        <v>0.1932658701129806</v>
      </c>
      <c r="J45">
        <v>5.9323343117565104E-2</v>
      </c>
      <c r="K45">
        <v>7.1632385338983922E-3</v>
      </c>
      <c r="L45">
        <v>4.0103518465805753E-2</v>
      </c>
      <c r="Q45">
        <v>-0.96007823974815198</v>
      </c>
      <c r="T45">
        <v>107662191861.539</v>
      </c>
      <c r="U45">
        <v>4968000000</v>
      </c>
      <c r="V45" s="72">
        <f t="shared" si="0"/>
        <v>-0.98489555897107706</v>
      </c>
    </row>
    <row r="46" spans="1:22">
      <c r="A46" t="s">
        <v>103</v>
      </c>
      <c r="B46">
        <v>26819.5</v>
      </c>
      <c r="C46">
        <v>-4.5001833830069803E-2</v>
      </c>
      <c r="D46">
        <v>-7.4507950000000003</v>
      </c>
      <c r="E46">
        <v>1.2426035502958621E-2</v>
      </c>
      <c r="F46">
        <v>6.599953186867169E-2</v>
      </c>
      <c r="G46">
        <v>-0.94468327209791048</v>
      </c>
      <c r="H46">
        <v>1.0144280827011723E-2</v>
      </c>
      <c r="I46">
        <v>-0.18193893363758668</v>
      </c>
      <c r="J46">
        <v>2.7708910602305958E-3</v>
      </c>
      <c r="K46">
        <v>1.8366746972541734E-2</v>
      </c>
      <c r="L46">
        <v>4.2070165135995381E-2</v>
      </c>
      <c r="Q46">
        <v>-0.94468327209791048</v>
      </c>
      <c r="T46">
        <v>115275480514.284</v>
      </c>
      <c r="U46">
        <v>4602000000</v>
      </c>
      <c r="V46" s="72">
        <f t="shared" si="0"/>
        <v>-0.95385566641839548</v>
      </c>
    </row>
    <row r="47" spans="1:22">
      <c r="A47" t="s">
        <v>104</v>
      </c>
      <c r="B47">
        <v>27075.7</v>
      </c>
      <c r="C47">
        <v>9.5527507969947519E-3</v>
      </c>
      <c r="D47">
        <v>-6.2487830000000004</v>
      </c>
      <c r="E47">
        <v>2.6176470588235246E-2</v>
      </c>
      <c r="F47">
        <v>6.5966968349427946E-2</v>
      </c>
      <c r="G47">
        <v>-0.96879006396086964</v>
      </c>
      <c r="H47">
        <v>1.0601955471786751E-3</v>
      </c>
      <c r="I47">
        <v>5.8650263327712927E-2</v>
      </c>
      <c r="J47">
        <v>-5.0174520069808062E-2</v>
      </c>
      <c r="K47">
        <v>5.8963528825120961E-3</v>
      </c>
      <c r="L47">
        <v>6.0648125103186165E-3</v>
      </c>
      <c r="Q47">
        <v>-0.96879006396086964</v>
      </c>
      <c r="T47">
        <v>87865466357.143906</v>
      </c>
      <c r="U47">
        <v>4860430000</v>
      </c>
      <c r="V47" s="72">
        <f t="shared" si="0"/>
        <v>-0.96007823974815198</v>
      </c>
    </row>
    <row r="48" spans="1:22">
      <c r="A48" t="s">
        <v>105</v>
      </c>
      <c r="B48">
        <v>26596.6</v>
      </c>
      <c r="C48">
        <v>-1.7694833374575808E-2</v>
      </c>
      <c r="D48">
        <v>-6.8043570000000004</v>
      </c>
      <c r="E48">
        <v>1.8413320274241141E-2</v>
      </c>
      <c r="F48">
        <v>6.5905843722197543E-2</v>
      </c>
      <c r="G48">
        <v>-0.9254172658291564</v>
      </c>
      <c r="H48">
        <v>-0.1170216521534478</v>
      </c>
      <c r="I48">
        <v>-0.12249171688967982</v>
      </c>
      <c r="J48">
        <v>-0.17638952687184203</v>
      </c>
      <c r="K48">
        <v>1.2574170563372025E-2</v>
      </c>
      <c r="L48">
        <v>2.1061103595649378E-2</v>
      </c>
      <c r="Q48">
        <v>-0.9254172658291564</v>
      </c>
      <c r="T48">
        <v>94588854433.335297</v>
      </c>
      <c r="U48">
        <v>2952112000</v>
      </c>
      <c r="V48" s="72">
        <f t="shared" si="0"/>
        <v>-0.94468327209791048</v>
      </c>
    </row>
    <row r="49" spans="1:22">
      <c r="A49" t="s">
        <v>106</v>
      </c>
      <c r="B49">
        <v>26026.799999999999</v>
      </c>
      <c r="C49">
        <v>-2.1423791010881064E-2</v>
      </c>
      <c r="D49">
        <v>-6.6193719999999994</v>
      </c>
      <c r="E49">
        <v>1.4581280788177553E-2</v>
      </c>
      <c r="F49">
        <v>6.5860851208985771E-2</v>
      </c>
      <c r="G49">
        <v>-0.96173250437177515</v>
      </c>
      <c r="H49">
        <v>0.11670809150335507</v>
      </c>
      <c r="I49">
        <v>9.8841508503820591E-2</v>
      </c>
      <c r="J49">
        <v>0.18813905930470343</v>
      </c>
      <c r="K49">
        <v>1.6000164641145068E-2</v>
      </c>
      <c r="L49">
        <v>3.9091241070765899E-2</v>
      </c>
      <c r="Q49">
        <v>-0.96173250437177515</v>
      </c>
      <c r="T49">
        <v>77493432719.997498</v>
      </c>
      <c r="U49">
        <v>5779672000</v>
      </c>
      <c r="V49" s="72">
        <f t="shared" si="0"/>
        <v>-0.96879006396086964</v>
      </c>
    </row>
    <row r="50" spans="1:22">
      <c r="A50" t="s">
        <v>107</v>
      </c>
      <c r="B50">
        <v>26487.4</v>
      </c>
      <c r="C50">
        <v>1.7697142944964505E-2</v>
      </c>
      <c r="D50">
        <v>-6.1677399999999993</v>
      </c>
      <c r="E50">
        <v>1.2820512820512775E-2</v>
      </c>
      <c r="F50">
        <v>6.5788456447815502E-2</v>
      </c>
      <c r="G50">
        <v>-0.94582075920439657</v>
      </c>
      <c r="H50">
        <v>3.6393363387643922E-2</v>
      </c>
      <c r="I50">
        <v>-3.1424609486520594E-2</v>
      </c>
      <c r="J50">
        <v>-8.3398529181661685E-2</v>
      </c>
      <c r="K50">
        <v>1.5622284135298937E-2</v>
      </c>
      <c r="L50">
        <v>4.0970728803078491E-2</v>
      </c>
      <c r="Q50">
        <v>-0.94582075920439657</v>
      </c>
      <c r="T50">
        <v>77021374087.5</v>
      </c>
      <c r="U50">
        <v>2947415000.00003</v>
      </c>
      <c r="V50" s="72">
        <f t="shared" si="0"/>
        <v>-0.9254172658291564</v>
      </c>
    </row>
    <row r="51" spans="1:22">
      <c r="A51" t="s">
        <v>108</v>
      </c>
      <c r="B51">
        <v>25283.4</v>
      </c>
      <c r="C51">
        <v>-4.5455575103634176E-2</v>
      </c>
      <c r="D51">
        <v>-6.3935870000000001</v>
      </c>
      <c r="E51">
        <v>8.4896347482725787E-3</v>
      </c>
      <c r="F51">
        <v>6.5879597359099096E-2</v>
      </c>
      <c r="G51">
        <v>-0.96476517379518711</v>
      </c>
      <c r="H51">
        <v>2.7567226781894688E-2</v>
      </c>
      <c r="I51">
        <v>4.9076783796871262E-2</v>
      </c>
      <c r="J51">
        <v>-7.5110959371799221E-2</v>
      </c>
      <c r="K51">
        <v>1.5667577243216463E-2</v>
      </c>
      <c r="L51">
        <v>2.2019090083154242E-2</v>
      </c>
      <c r="Q51">
        <v>-0.96476517379518711</v>
      </c>
      <c r="T51">
        <v>70340596114.283905</v>
      </c>
      <c r="U51">
        <v>3811000000</v>
      </c>
      <c r="V51" s="72">
        <f t="shared" si="0"/>
        <v>-0.96173250437177515</v>
      </c>
    </row>
    <row r="52" spans="1:22">
      <c r="A52" t="s">
        <v>109</v>
      </c>
      <c r="B52">
        <v>25974.7</v>
      </c>
      <c r="C52">
        <v>2.7342050515357874E-2</v>
      </c>
      <c r="D52">
        <v>-7.1456789999999994</v>
      </c>
      <c r="E52">
        <v>1.1706349206349165E-2</v>
      </c>
      <c r="F52">
        <v>6.4221848998301523E-2</v>
      </c>
      <c r="G52">
        <v>-0.90296952027250321</v>
      </c>
      <c r="H52">
        <v>4.9223269691409118E-2</v>
      </c>
      <c r="I52">
        <v>-3.5692783174118906E-2</v>
      </c>
      <c r="J52">
        <v>-4.8357327427094823E-2</v>
      </c>
      <c r="K52">
        <v>8.7829475624819058E-3</v>
      </c>
      <c r="L52">
        <v>4.859211393397387E-2</v>
      </c>
      <c r="Q52">
        <v>-0.90296952027250321</v>
      </c>
      <c r="T52">
        <v>80914265900</v>
      </c>
      <c r="U52">
        <v>2851000000</v>
      </c>
      <c r="V52" s="72">
        <f t="shared" si="0"/>
        <v>-0.94582075920439657</v>
      </c>
    </row>
    <row r="53" spans="1:22">
      <c r="A53" t="s">
        <v>110</v>
      </c>
      <c r="B53">
        <v>26046.1</v>
      </c>
      <c r="C53">
        <v>2.7488286678959838E-3</v>
      </c>
      <c r="D53">
        <v>-6.7875050000000003</v>
      </c>
      <c r="E53">
        <v>3.8795656465942852E-2</v>
      </c>
      <c r="F53">
        <v>6.4288569520599248E-2</v>
      </c>
      <c r="G53">
        <v>-0.93198280455253124</v>
      </c>
      <c r="H53">
        <v>-0.25586425109808686</v>
      </c>
      <c r="I53">
        <v>-0.31057555229502914</v>
      </c>
      <c r="J53">
        <v>-0.63460046547711402</v>
      </c>
      <c r="K53">
        <v>3.3006385359752484E-2</v>
      </c>
      <c r="L53">
        <v>1.7198007324760196E-2</v>
      </c>
      <c r="Q53">
        <v>-0.93198280455253124</v>
      </c>
      <c r="T53">
        <v>84251877484.846603</v>
      </c>
      <c r="U53">
        <v>8175000000</v>
      </c>
      <c r="V53" s="72">
        <f t="shared" si="0"/>
        <v>-0.96476517379518711</v>
      </c>
    </row>
    <row r="54" spans="1:22">
      <c r="A54" t="s">
        <v>111</v>
      </c>
      <c r="B54">
        <v>26060.400000000001</v>
      </c>
      <c r="C54">
        <v>5.4902653372301076E-4</v>
      </c>
      <c r="D54">
        <v>-7.8249580000000005</v>
      </c>
      <c r="E54">
        <v>4.170804369414105E-2</v>
      </c>
      <c r="F54">
        <v>5.4275518522137522E-2</v>
      </c>
      <c r="G54">
        <v>-0.92263067680561084</v>
      </c>
      <c r="H54">
        <v>0.16045426818328612</v>
      </c>
      <c r="I54">
        <v>0.2453926614643866</v>
      </c>
      <c r="J54">
        <v>1.1374734607218686</v>
      </c>
      <c r="K54">
        <v>3.4142040232675641E-2</v>
      </c>
      <c r="L54">
        <v>3.373609511423474E-2</v>
      </c>
      <c r="Q54">
        <v>-0.92263067680561084</v>
      </c>
      <c r="T54">
        <v>97875942243.75</v>
      </c>
      <c r="U54">
        <v>6657247000.0000296</v>
      </c>
      <c r="V54" s="72">
        <f t="shared" si="0"/>
        <v>-0.90296952027250321</v>
      </c>
    </row>
    <row r="55" spans="1:22">
      <c r="A55" t="s">
        <v>112</v>
      </c>
      <c r="B55">
        <v>27163.5</v>
      </c>
      <c r="C55">
        <v>4.232859050513417E-2</v>
      </c>
      <c r="D55">
        <v>-11.520375000000001</v>
      </c>
      <c r="E55">
        <v>2.8614157527417916E-2</v>
      </c>
      <c r="F55">
        <v>4.8151442002286826E-2</v>
      </c>
      <c r="G55">
        <v>-0.92496602469983813</v>
      </c>
      <c r="H55">
        <v>-1.2510551719659759E-2</v>
      </c>
      <c r="I55">
        <v>9.7077965362194152E-2</v>
      </c>
      <c r="J55">
        <v>-0.11124906878569664</v>
      </c>
      <c r="K55">
        <v>1.6466556413791997E-2</v>
      </c>
      <c r="L55">
        <v>3.3046233265275123E-2</v>
      </c>
      <c r="Q55">
        <v>-0.92496602469983813</v>
      </c>
      <c r="T55">
        <v>80845997276.5625</v>
      </c>
      <c r="U55">
        <v>6255000000</v>
      </c>
      <c r="V55" s="72">
        <f t="shared" si="0"/>
        <v>-0.93198280455253124</v>
      </c>
    </row>
    <row r="56" spans="1:22">
      <c r="A56" t="s">
        <v>113</v>
      </c>
      <c r="B56">
        <v>28175.4</v>
      </c>
      <c r="C56">
        <v>3.7252195041139816E-2</v>
      </c>
      <c r="D56">
        <v>8.9866120000000009</v>
      </c>
      <c r="E56">
        <v>3.28986960882649E-2</v>
      </c>
      <c r="F56">
        <v>4.4929308967933235E-2</v>
      </c>
      <c r="G56">
        <v>-0.86902394890623857</v>
      </c>
      <c r="H56">
        <v>0.11242136641606199</v>
      </c>
      <c r="I56">
        <v>0.21946288706487979</v>
      </c>
      <c r="J56">
        <v>0.45850796311818953</v>
      </c>
      <c r="K56">
        <v>2.2567223641924181E-2</v>
      </c>
      <c r="L56">
        <v>5.4393995391719109E-2</v>
      </c>
      <c r="Q56">
        <v>-0.86902394890623857</v>
      </c>
      <c r="T56">
        <v>58666758290.322197</v>
      </c>
      <c r="U56">
        <v>4402000000</v>
      </c>
      <c r="V56" s="72">
        <f t="shared" si="0"/>
        <v>-0.92263067680561084</v>
      </c>
    </row>
    <row r="57" spans="1:22">
      <c r="A57" t="s">
        <v>114</v>
      </c>
      <c r="B57">
        <v>27061.200000000001</v>
      </c>
      <c r="C57">
        <v>-3.95451351178688E-2</v>
      </c>
      <c r="D57">
        <v>-3.5270710000000003</v>
      </c>
      <c r="E57">
        <v>4.9147442326982205E-3</v>
      </c>
      <c r="F57">
        <v>4.5464589097363062E-2</v>
      </c>
      <c r="G57">
        <v>-0.95070887022145267</v>
      </c>
      <c r="H57">
        <v>0.10318242208611066</v>
      </c>
      <c r="I57">
        <v>7.932999356808336E-2</v>
      </c>
      <c r="J57">
        <v>0.21800766283524894</v>
      </c>
      <c r="K57">
        <v>1.9475842708439644E-2</v>
      </c>
      <c r="L57">
        <v>1.974665842485504E-2</v>
      </c>
      <c r="Q57">
        <v>-0.95070887022145267</v>
      </c>
      <c r="T57">
        <v>104019017012.121</v>
      </c>
      <c r="U57">
        <v>13624000000</v>
      </c>
      <c r="V57" s="72">
        <f t="shared" si="0"/>
        <v>-0.92496602469983813</v>
      </c>
    </row>
    <row r="58" spans="1:22">
      <c r="A58" t="s">
        <v>115</v>
      </c>
      <c r="B58">
        <v>27283.1</v>
      </c>
      <c r="C58">
        <v>8.1999320059715688E-3</v>
      </c>
      <c r="D58">
        <v>-4.302257</v>
      </c>
      <c r="E58">
        <v>-1.3820335636720582E-3</v>
      </c>
      <c r="F58">
        <v>4.5672203403352762E-2</v>
      </c>
      <c r="G58">
        <v>-0.94580206315355142</v>
      </c>
      <c r="H58">
        <v>3.7020215808798239E-2</v>
      </c>
      <c r="I58">
        <v>0.18222487074464505</v>
      </c>
      <c r="J58">
        <v>0.16310160427807494</v>
      </c>
      <c r="K58">
        <v>1.5919591120003254E-2</v>
      </c>
      <c r="L58">
        <v>2.4126237373226177E-2</v>
      </c>
      <c r="Q58">
        <v>-0.94580206315355142</v>
      </c>
      <c r="T58">
        <v>130388573440.004</v>
      </c>
      <c r="U58">
        <v>6427000000</v>
      </c>
      <c r="V58" s="72">
        <f t="shared" si="0"/>
        <v>-0.86902394890623857</v>
      </c>
    </row>
    <row r="59" spans="1:22">
      <c r="A59" t="s">
        <v>116</v>
      </c>
      <c r="B59">
        <v>26346.799999999999</v>
      </c>
      <c r="C59">
        <v>-3.4317947740542656E-2</v>
      </c>
      <c r="D59">
        <v>-4.4392050000000003</v>
      </c>
      <c r="E59">
        <v>4.9067713444554961E-3</v>
      </c>
      <c r="F59">
        <v>4.565053631189242E-2</v>
      </c>
      <c r="G59">
        <v>-1.0017559005900871</v>
      </c>
      <c r="H59">
        <v>-3.9908471323475761E-3</v>
      </c>
      <c r="I59">
        <v>-4.7204572077668532E-2</v>
      </c>
      <c r="J59">
        <v>0.13008789722785652</v>
      </c>
      <c r="K59">
        <v>1.7952896551835545E-2</v>
      </c>
      <c r="L59">
        <v>1.8294784436351803E-2</v>
      </c>
      <c r="Q59">
        <v>-1.0017559005900871</v>
      </c>
      <c r="T59">
        <v>108103747771.427</v>
      </c>
      <c r="U59">
        <v>5859000000</v>
      </c>
      <c r="V59" s="72">
        <f t="shared" si="0"/>
        <v>-0.95070887022145267</v>
      </c>
    </row>
    <row r="60" spans="1:22">
      <c r="A60" t="s">
        <v>117</v>
      </c>
      <c r="B60">
        <v>25947.5</v>
      </c>
      <c r="C60">
        <v>-1.5155540710826336E-2</v>
      </c>
      <c r="D60">
        <v>8.041777999999999</v>
      </c>
      <c r="E60">
        <v>-1.2959381044487461E-2</v>
      </c>
      <c r="F60">
        <v>4.5707662550868555E-2</v>
      </c>
      <c r="G60">
        <v>-0.97914869369843327</v>
      </c>
      <c r="H60">
        <v>6.1839192901326043E-2</v>
      </c>
      <c r="I60">
        <v>0.11640314143927993</v>
      </c>
      <c r="J60">
        <v>5.4804355630010924E-2</v>
      </c>
      <c r="K60">
        <v>1.5313938005990785E-2</v>
      </c>
      <c r="L60">
        <v>4.0609002654690668E-2</v>
      </c>
      <c r="Q60">
        <v>-0.97914869369843327</v>
      </c>
      <c r="T60">
        <v>100233407755.552</v>
      </c>
      <c r="U60">
        <v>-176000000</v>
      </c>
      <c r="V60" s="72">
        <f t="shared" si="0"/>
        <v>-0.94580206315355142</v>
      </c>
    </row>
    <row r="61" spans="1:22">
      <c r="A61" t="s">
        <v>118</v>
      </c>
      <c r="B61">
        <v>25270.3</v>
      </c>
      <c r="C61">
        <v>-2.6098853454090017E-2</v>
      </c>
      <c r="D61">
        <v>-4.6381809999999994</v>
      </c>
      <c r="E61">
        <v>-3.0380952380952397E-2</v>
      </c>
      <c r="F61">
        <v>4.5923867628359538E-2</v>
      </c>
      <c r="G61">
        <v>-0.75473214973895852</v>
      </c>
      <c r="H61">
        <v>-9.2101497995770498E-2</v>
      </c>
      <c r="I61">
        <v>-4.0913580906104877E-3</v>
      </c>
      <c r="J61">
        <v>0.18763471355643779</v>
      </c>
      <c r="K61">
        <v>1.7646097855139341E-2</v>
      </c>
      <c r="L61">
        <v>3.4469531148744854E-2</v>
      </c>
      <c r="Q61">
        <v>-0.75473214973895852</v>
      </c>
      <c r="T61">
        <v>83256179387.879898</v>
      </c>
      <c r="U61">
        <v>1736000000</v>
      </c>
      <c r="V61" s="72">
        <f t="shared" si="0"/>
        <v>-1.0017559005900871</v>
      </c>
    </row>
    <row r="62" spans="1:22">
      <c r="A62" t="s">
        <v>119</v>
      </c>
      <c r="B62">
        <v>24375.9</v>
      </c>
      <c r="C62">
        <v>-3.5393327344748496E-2</v>
      </c>
      <c r="D62">
        <v>-4.4550200000000002</v>
      </c>
      <c r="E62">
        <v>-4.6461824953445086E-2</v>
      </c>
      <c r="F62">
        <v>4.5531130261850183E-2</v>
      </c>
      <c r="G62">
        <v>-9.4694069965959162</v>
      </c>
      <c r="H62">
        <v>-0.11471049475723374</v>
      </c>
      <c r="I62">
        <v>-0.19739972522869695</v>
      </c>
      <c r="J62">
        <v>-5.7980704938389464E-2</v>
      </c>
      <c r="K62">
        <v>1.1718559059566404E-2</v>
      </c>
      <c r="L62">
        <v>3.1936529996514007E-3</v>
      </c>
      <c r="Q62">
        <v>-9.4694069965959162</v>
      </c>
      <c r="T62">
        <v>40963379687.880302</v>
      </c>
      <c r="U62">
        <v>10047000000</v>
      </c>
      <c r="V62" s="72">
        <f t="shared" si="0"/>
        <v>-0.97914869369843327</v>
      </c>
    </row>
    <row r="63" spans="1:22">
      <c r="A63" t="s">
        <v>120</v>
      </c>
      <c r="B63">
        <v>23375.5</v>
      </c>
      <c r="C63">
        <v>-4.1040535939185892E-2</v>
      </c>
      <c r="D63">
        <v>-6.9418509999999998</v>
      </c>
      <c r="E63">
        <v>-4.9034038638454347E-2</v>
      </c>
      <c r="F63">
        <v>4.3732559089763701E-2</v>
      </c>
      <c r="G63">
        <v>-1.1327341246285996</v>
      </c>
      <c r="H63">
        <v>-3.9555872017968979E-2</v>
      </c>
      <c r="I63">
        <v>-5.468436873747496E-2</v>
      </c>
      <c r="J63">
        <v>-0.12259176637598868</v>
      </c>
      <c r="K63">
        <v>1.8002129009416591E-2</v>
      </c>
      <c r="L63">
        <v>-5.4601060169806055E-3</v>
      </c>
      <c r="Q63">
        <v>-1.1327341246285996</v>
      </c>
      <c r="T63">
        <v>-711147893.75</v>
      </c>
      <c r="U63">
        <v>6023000000</v>
      </c>
      <c r="V63" s="72">
        <f t="shared" si="0"/>
        <v>-0.75473214973895852</v>
      </c>
    </row>
    <row r="64" spans="1:22">
      <c r="A64" t="s">
        <v>121</v>
      </c>
      <c r="B64">
        <v>25267.4</v>
      </c>
      <c r="C64">
        <v>8.0935167162199798E-2</v>
      </c>
      <c r="D64">
        <v>-13.260268</v>
      </c>
      <c r="E64">
        <v>-5.4231119199271927E-2</v>
      </c>
      <c r="F64">
        <v>4.497637425831269E-2</v>
      </c>
      <c r="G64">
        <v>-1.1744638968056702</v>
      </c>
      <c r="H64">
        <v>0.1432764751973962</v>
      </c>
      <c r="I64">
        <v>-0.11043096518889496</v>
      </c>
      <c r="J64">
        <v>-7.4193921183404621E-2</v>
      </c>
      <c r="K64">
        <v>-1.1332611445698963E-2</v>
      </c>
      <c r="L64">
        <v>2.8512411840117081E-2</v>
      </c>
      <c r="Q64">
        <v>-1.1744638968056702</v>
      </c>
      <c r="T64">
        <v>-30587462904.762501</v>
      </c>
      <c r="U64">
        <v>4060000000</v>
      </c>
      <c r="V64" s="72">
        <f t="shared" si="0"/>
        <v>-9.4694069965959162</v>
      </c>
    </row>
    <row r="65" spans="1:22">
      <c r="A65" t="s">
        <v>122</v>
      </c>
      <c r="B65">
        <v>25417.5</v>
      </c>
      <c r="C65">
        <v>5.9404608309520778E-3</v>
      </c>
      <c r="D65">
        <v>-5.9919310000000001</v>
      </c>
      <c r="E65">
        <v>-4.2582417582417542E-2</v>
      </c>
      <c r="F65">
        <v>4.1542580454283273E-2</v>
      </c>
      <c r="G65">
        <v>-0.15806169246766155</v>
      </c>
      <c r="H65">
        <v>0.13744919101016978</v>
      </c>
      <c r="I65">
        <v>5.7144843062685628E-2</v>
      </c>
      <c r="J65">
        <v>-4.1567844214205445E-2</v>
      </c>
      <c r="K65">
        <v>-4.4581607635815991E-3</v>
      </c>
      <c r="L65">
        <v>1.3230600405207302E-2</v>
      </c>
      <c r="Q65">
        <v>-0.15806169246766155</v>
      </c>
      <c r="T65">
        <v>-57713947136.363297</v>
      </c>
      <c r="U65">
        <v>10069000000</v>
      </c>
      <c r="V65" s="72">
        <f t="shared" si="0"/>
        <v>-1.1327341246285996</v>
      </c>
    </row>
    <row r="66" spans="1:22">
      <c r="A66" t="s">
        <v>123</v>
      </c>
      <c r="B66">
        <v>25720.3</v>
      </c>
      <c r="C66">
        <v>1.1913052031080919E-2</v>
      </c>
      <c r="D66">
        <v>-3.4022770000000002</v>
      </c>
      <c r="E66">
        <v>-3.3208606173994237E-2</v>
      </c>
      <c r="F66">
        <v>3.2817017446167718E-2</v>
      </c>
      <c r="G66">
        <v>-0.8303967460560211</v>
      </c>
      <c r="H66">
        <v>1.9476019976593543E-2</v>
      </c>
      <c r="I66">
        <v>5.2167868951006877E-2</v>
      </c>
      <c r="J66">
        <v>6.5381609794217185E-2</v>
      </c>
      <c r="K66">
        <v>-5.4888831096148233E-3</v>
      </c>
      <c r="L66">
        <v>2.3531009770988192E-2</v>
      </c>
      <c r="Q66">
        <v>-0.8303967460560211</v>
      </c>
      <c r="T66">
        <v>10981802268.75</v>
      </c>
      <c r="U66">
        <v>9246000000</v>
      </c>
      <c r="V66" s="72">
        <f t="shared" si="0"/>
        <v>-1.1744638968056702</v>
      </c>
    </row>
    <row r="67" spans="1:22">
      <c r="A67" t="s">
        <v>124</v>
      </c>
      <c r="B67">
        <v>25664</v>
      </c>
      <c r="C67">
        <v>-2.1889324774594103E-3</v>
      </c>
      <c r="D67">
        <v>-4.1163879999999997</v>
      </c>
      <c r="E67">
        <v>-3.3175355450236865E-2</v>
      </c>
      <c r="F67">
        <v>1.1064305942318775E-2</v>
      </c>
      <c r="G67">
        <v>-0.79831062502900774</v>
      </c>
      <c r="H67">
        <v>2.7860307472681735E-2</v>
      </c>
      <c r="I67">
        <v>3.0325483404452878E-2</v>
      </c>
      <c r="J67">
        <v>0.10990220048899767</v>
      </c>
      <c r="K67">
        <v>-1.6055788300457054E-3</v>
      </c>
      <c r="L67">
        <v>8.4364670964329466E-2</v>
      </c>
      <c r="Q67">
        <v>-0.79831062502900774</v>
      </c>
      <c r="T67">
        <v>50187716833.848297</v>
      </c>
      <c r="U67">
        <v>8512000000</v>
      </c>
      <c r="V67" s="72">
        <f t="shared" si="0"/>
        <v>-0.15806169246766155</v>
      </c>
    </row>
    <row r="68" spans="1:22">
      <c r="T68">
        <v>58352107450.0019</v>
      </c>
      <c r="U68">
        <v>11769000000</v>
      </c>
      <c r="V68" s="72">
        <f t="shared" si="0"/>
        <v>-0.8303967460560211</v>
      </c>
    </row>
    <row r="69" spans="1:22">
      <c r="T69">
        <v>77207293830.772003</v>
      </c>
      <c r="U69">
        <v>12754000000</v>
      </c>
      <c r="V69" s="72">
        <f t="shared" ref="V69" si="1">((1+U68%)/(1+T68%))-1</f>
        <v>-0.79831062502900774</v>
      </c>
    </row>
    <row r="73" spans="1:22">
      <c r="F73" t="s">
        <v>0</v>
      </c>
    </row>
    <row r="74" spans="1:22" ht="15" thickBot="1"/>
    <row r="75" spans="1:22">
      <c r="F75" s="16" t="s">
        <v>1</v>
      </c>
      <c r="G75" s="16"/>
    </row>
    <row r="76" spans="1:22">
      <c r="F76" t="s">
        <v>2</v>
      </c>
      <c r="G76">
        <v>0.49037070806893895</v>
      </c>
    </row>
    <row r="77" spans="1:22">
      <c r="F77" t="s">
        <v>3</v>
      </c>
      <c r="G77">
        <v>0.24046343133203257</v>
      </c>
    </row>
    <row r="78" spans="1:22">
      <c r="F78" t="s">
        <v>4</v>
      </c>
      <c r="G78">
        <v>0.11839505422468068</v>
      </c>
    </row>
    <row r="79" spans="1:22">
      <c r="F79" t="s">
        <v>5</v>
      </c>
      <c r="G79">
        <v>4.5203283725876078E-2</v>
      </c>
    </row>
    <row r="80" spans="1:22" ht="15" thickBot="1">
      <c r="F80" s="14" t="s">
        <v>6</v>
      </c>
      <c r="G80" s="14">
        <v>66</v>
      </c>
    </row>
    <row r="82" spans="6:14" ht="15" thickBot="1">
      <c r="F82" t="s">
        <v>7</v>
      </c>
    </row>
    <row r="83" spans="6:14">
      <c r="F83" s="15"/>
      <c r="G83" s="15" t="s">
        <v>8</v>
      </c>
      <c r="H83" s="15" t="s">
        <v>9</v>
      </c>
      <c r="I83" s="15" t="s">
        <v>10</v>
      </c>
      <c r="J83" s="15" t="s">
        <v>11</v>
      </c>
      <c r="K83" s="15" t="s">
        <v>12</v>
      </c>
    </row>
    <row r="84" spans="6:14">
      <c r="F84" t="s">
        <v>13</v>
      </c>
      <c r="G84">
        <v>9</v>
      </c>
      <c r="H84">
        <v>3.6226664419034285E-2</v>
      </c>
      <c r="I84">
        <v>4.0251849354482538E-3</v>
      </c>
      <c r="J84">
        <v>1.9699076618390625</v>
      </c>
      <c r="K84">
        <v>6.0332530822385863E-2</v>
      </c>
    </row>
    <row r="85" spans="6:14">
      <c r="F85" t="s">
        <v>14</v>
      </c>
      <c r="G85">
        <v>56</v>
      </c>
      <c r="H85">
        <v>0.11442686413771498</v>
      </c>
      <c r="I85">
        <v>2.0433368596020534E-3</v>
      </c>
    </row>
    <row r="86" spans="6:14" ht="15" thickBot="1">
      <c r="F86" s="14" t="s">
        <v>15</v>
      </c>
      <c r="G86" s="14">
        <v>65</v>
      </c>
      <c r="H86" s="14">
        <v>0.15065352855674927</v>
      </c>
      <c r="I86" s="14"/>
      <c r="J86" s="14"/>
      <c r="K86" s="14"/>
    </row>
    <row r="87" spans="6:14" ht="15" thickBot="1"/>
    <row r="88" spans="6:14">
      <c r="F88" s="15"/>
      <c r="G88" s="15" t="s">
        <v>16</v>
      </c>
      <c r="H88" s="15" t="s">
        <v>5</v>
      </c>
      <c r="I88" s="15" t="s">
        <v>17</v>
      </c>
      <c r="J88" s="15" t="s">
        <v>18</v>
      </c>
      <c r="K88" s="15" t="s">
        <v>19</v>
      </c>
      <c r="L88" s="15" t="s">
        <v>20</v>
      </c>
      <c r="M88" s="15" t="s">
        <v>21</v>
      </c>
      <c r="N88" s="15" t="s">
        <v>22</v>
      </c>
    </row>
    <row r="89" spans="6:14">
      <c r="F89" t="s">
        <v>23</v>
      </c>
      <c r="G89">
        <v>3.9782560585821553E-2</v>
      </c>
      <c r="H89">
        <v>2.7044206485635082E-2</v>
      </c>
      <c r="I89">
        <v>1.4710197027578764</v>
      </c>
      <c r="J89">
        <v>0.14688298562730506</v>
      </c>
      <c r="K89">
        <v>-1.439349505513237E-2</v>
      </c>
      <c r="L89">
        <v>9.3958616226775482E-2</v>
      </c>
      <c r="M89">
        <v>-1.439349505513237E-2</v>
      </c>
      <c r="N89">
        <v>9.3958616226775482E-2</v>
      </c>
    </row>
    <row r="90" spans="6:14">
      <c r="F90" t="s">
        <v>125</v>
      </c>
      <c r="G90">
        <v>-1.0337552685910703E-3</v>
      </c>
      <c r="H90">
        <v>1.9611269913850397E-3</v>
      </c>
      <c r="I90">
        <v>-0.52712306399953424</v>
      </c>
      <c r="J90">
        <v>0.60019023107472558</v>
      </c>
      <c r="K90">
        <v>-4.9623647125652034E-3</v>
      </c>
      <c r="L90">
        <v>2.8948541753830628E-3</v>
      </c>
      <c r="M90">
        <v>-4.9623647125652034E-3</v>
      </c>
      <c r="N90">
        <v>2.8948541753830628E-3</v>
      </c>
    </row>
    <row r="91" spans="6:14">
      <c r="F91" t="s">
        <v>143</v>
      </c>
      <c r="G91">
        <v>0.12135822134864743</v>
      </c>
      <c r="H91">
        <v>0.1170718898048454</v>
      </c>
      <c r="I91">
        <v>1.0366128158599575</v>
      </c>
      <c r="J91">
        <v>0.30437191520529283</v>
      </c>
      <c r="K91">
        <v>-0.11316495534088999</v>
      </c>
      <c r="L91">
        <v>0.35588139803818486</v>
      </c>
      <c r="M91">
        <v>-0.11316495534088999</v>
      </c>
      <c r="N91">
        <v>0.35588139803818486</v>
      </c>
    </row>
    <row r="92" spans="6:14">
      <c r="F92" t="s">
        <v>144</v>
      </c>
      <c r="G92">
        <v>-0.6163665303103546</v>
      </c>
      <c r="H92">
        <v>0.30102130074939765</v>
      </c>
      <c r="I92">
        <v>-2.0475844359714732</v>
      </c>
      <c r="J92" s="81">
        <v>4.5302151239748747E-2</v>
      </c>
      <c r="K92">
        <v>-1.2193846572120997</v>
      </c>
      <c r="L92">
        <v>-1.3348403408609544E-2</v>
      </c>
      <c r="M92">
        <v>-1.2193846572120997</v>
      </c>
      <c r="N92">
        <v>-1.3348403408609544E-2</v>
      </c>
    </row>
    <row r="93" spans="6:14">
      <c r="F93" t="s">
        <v>145</v>
      </c>
      <c r="G93">
        <v>6.491829900343471E-3</v>
      </c>
      <c r="H93">
        <v>4.3441030594602911E-3</v>
      </c>
      <c r="I93">
        <v>1.4944005267568428</v>
      </c>
      <c r="J93">
        <v>0.14068485361263769</v>
      </c>
      <c r="K93">
        <v>-2.2104542352390059E-3</v>
      </c>
      <c r="L93">
        <v>1.5194114035925948E-2</v>
      </c>
      <c r="M93">
        <v>-2.2104542352390059E-3</v>
      </c>
      <c r="N93">
        <v>1.5194114035925948E-2</v>
      </c>
    </row>
    <row r="94" spans="6:14">
      <c r="F94" t="s">
        <v>129</v>
      </c>
      <c r="G94">
        <v>2.7445493609036826E-2</v>
      </c>
      <c r="H94">
        <v>8.4938320740525527E-2</v>
      </c>
      <c r="I94">
        <v>0.32312263027755045</v>
      </c>
      <c r="J94">
        <v>0.74780586689416761</v>
      </c>
      <c r="K94">
        <v>-0.14270640908894469</v>
      </c>
      <c r="L94">
        <v>0.19759739630701836</v>
      </c>
      <c r="M94">
        <v>-0.14270640908894469</v>
      </c>
      <c r="N94">
        <v>0.19759739630701836</v>
      </c>
    </row>
    <row r="95" spans="6:14">
      <c r="F95" t="s">
        <v>130</v>
      </c>
      <c r="G95">
        <v>-7.3615694341091775E-2</v>
      </c>
      <c r="H95">
        <v>4.5581611967336351E-2</v>
      </c>
      <c r="I95">
        <v>-1.6150305169954184</v>
      </c>
      <c r="J95">
        <v>0.11192498269223472</v>
      </c>
      <c r="K95">
        <v>-0.16492663546478345</v>
      </c>
      <c r="L95">
        <v>1.7695246782599899E-2</v>
      </c>
      <c r="M95">
        <v>-0.16492663546478345</v>
      </c>
      <c r="N95">
        <v>1.7695246782599899E-2</v>
      </c>
    </row>
    <row r="96" spans="6:14">
      <c r="F96" t="s">
        <v>131</v>
      </c>
      <c r="G96">
        <v>3.9350917585567101E-2</v>
      </c>
      <c r="H96">
        <v>2.9897874175070886E-2</v>
      </c>
      <c r="I96">
        <v>1.3161777775617989</v>
      </c>
      <c r="J96">
        <v>0.19347653051569685</v>
      </c>
      <c r="K96">
        <v>-2.0541721368925153E-2</v>
      </c>
      <c r="L96">
        <v>9.9243556540059355E-2</v>
      </c>
      <c r="M96">
        <v>-2.0541721368925153E-2</v>
      </c>
      <c r="N96">
        <v>9.9243556540059355E-2</v>
      </c>
    </row>
    <row r="97" spans="6:14">
      <c r="F97" t="s">
        <v>133</v>
      </c>
      <c r="G97">
        <v>-1.3845054785879347</v>
      </c>
      <c r="H97">
        <v>0.74568330142243522</v>
      </c>
      <c r="I97">
        <v>-1.8566936874500317</v>
      </c>
      <c r="J97" s="81">
        <v>6.8617690531983466E-2</v>
      </c>
      <c r="K97">
        <v>-2.8782886313622686</v>
      </c>
      <c r="L97">
        <v>0.10927767418639944</v>
      </c>
      <c r="M97">
        <v>-2.8782886313622686</v>
      </c>
      <c r="N97">
        <v>0.10927767418639944</v>
      </c>
    </row>
    <row r="98" spans="6:14" ht="15" thickBot="1">
      <c r="F98" s="14" t="s">
        <v>134</v>
      </c>
      <c r="G98" s="14">
        <v>0.44325489305848159</v>
      </c>
      <c r="H98" s="14">
        <v>0.21022728302700913</v>
      </c>
      <c r="I98" s="14">
        <v>2.1084556042211422</v>
      </c>
      <c r="J98" s="82">
        <v>3.9478383281519709E-2</v>
      </c>
      <c r="K98" s="14">
        <v>2.211903948602062E-2</v>
      </c>
      <c r="L98" s="14">
        <v>0.86439074663094262</v>
      </c>
      <c r="M98" s="14">
        <v>2.211903948602062E-2</v>
      </c>
      <c r="N98" s="14">
        <v>0.86439074663094262</v>
      </c>
    </row>
    <row r="102" spans="6:14">
      <c r="F102" t="s">
        <v>25</v>
      </c>
    </row>
    <row r="103" spans="6:14" ht="15" thickBot="1"/>
    <row r="104" spans="6:14">
      <c r="F104" s="15" t="s">
        <v>26</v>
      </c>
      <c r="G104" s="15" t="s">
        <v>146</v>
      </c>
      <c r="H104" s="15" t="s">
        <v>28</v>
      </c>
    </row>
    <row r="105" spans="6:14">
      <c r="F105">
        <v>1</v>
      </c>
      <c r="G105">
        <v>1.9581814952930064E-2</v>
      </c>
      <c r="H105">
        <v>1.5000443642233727E-3</v>
      </c>
    </row>
    <row r="106" spans="6:14">
      <c r="F106">
        <v>2</v>
      </c>
      <c r="G106">
        <v>1.8900136393875992E-2</v>
      </c>
      <c r="H106">
        <v>3.1713767780306254E-2</v>
      </c>
    </row>
    <row r="107" spans="6:14">
      <c r="F107">
        <v>3</v>
      </c>
      <c r="G107">
        <v>2.0152350438724882E-2</v>
      </c>
      <c r="H107">
        <v>-1.3893326691972047E-3</v>
      </c>
    </row>
    <row r="108" spans="6:14">
      <c r="F108">
        <v>4</v>
      </c>
      <c r="G108">
        <v>5.601735734360988E-2</v>
      </c>
      <c r="H108">
        <v>3.09244732808555E-2</v>
      </c>
    </row>
    <row r="109" spans="6:14">
      <c r="F109">
        <v>5</v>
      </c>
      <c r="G109">
        <v>4.8393750465392057E-2</v>
      </c>
      <c r="H109">
        <v>-4.2465327356743243E-3</v>
      </c>
    </row>
    <row r="110" spans="6:14">
      <c r="F110">
        <v>6</v>
      </c>
      <c r="G110">
        <v>-6.1346451339045073E-2</v>
      </c>
      <c r="H110">
        <v>-5.5685650143547392E-2</v>
      </c>
    </row>
    <row r="111" spans="6:14">
      <c r="F111">
        <v>7</v>
      </c>
      <c r="G111">
        <v>-8.2240252198296834E-3</v>
      </c>
      <c r="H111">
        <v>5.141798830862486E-2</v>
      </c>
    </row>
    <row r="112" spans="6:14">
      <c r="F112">
        <v>8</v>
      </c>
      <c r="G112">
        <v>-1.6833683060677777E-2</v>
      </c>
      <c r="H112">
        <v>-1.9027894930582878E-2</v>
      </c>
    </row>
    <row r="113" spans="6:8">
      <c r="F113">
        <v>9</v>
      </c>
      <c r="G113">
        <v>2.340506045635846E-2</v>
      </c>
      <c r="H113">
        <v>3.5220765461221645E-2</v>
      </c>
    </row>
    <row r="114" spans="6:8">
      <c r="F114">
        <v>10</v>
      </c>
      <c r="G114">
        <v>8.3798765074708757E-3</v>
      </c>
      <c r="H114">
        <v>3.8396786872121919E-2</v>
      </c>
    </row>
    <row r="115" spans="6:8">
      <c r="F115">
        <v>11</v>
      </c>
      <c r="G115">
        <v>3.3302383109137926E-2</v>
      </c>
      <c r="H115">
        <v>-2.0289757262340613E-2</v>
      </c>
    </row>
    <row r="116" spans="6:8">
      <c r="F116">
        <v>12</v>
      </c>
      <c r="G116">
        <v>8.7261763714109666E-3</v>
      </c>
      <c r="H116">
        <v>-3.3653500029686673E-2</v>
      </c>
    </row>
    <row r="117" spans="6:8">
      <c r="F117">
        <v>13</v>
      </c>
      <c r="G117">
        <v>1.4104609546257016E-2</v>
      </c>
      <c r="H117">
        <v>-0.10894633323633394</v>
      </c>
    </row>
    <row r="118" spans="6:8">
      <c r="F118">
        <v>14</v>
      </c>
      <c r="G118">
        <v>4.200141088919053E-2</v>
      </c>
      <c r="H118">
        <v>9.519277085423046E-2</v>
      </c>
    </row>
    <row r="119" spans="6:8">
      <c r="F119">
        <v>15</v>
      </c>
      <c r="G119">
        <v>2.0052198673403084E-2</v>
      </c>
      <c r="H119">
        <v>-3.7897571418720438E-2</v>
      </c>
    </row>
    <row r="120" spans="6:8">
      <c r="F120">
        <v>16</v>
      </c>
      <c r="G120">
        <v>2.9648467313989922E-2</v>
      </c>
      <c r="H120">
        <v>0.10449146710972496</v>
      </c>
    </row>
    <row r="121" spans="6:8">
      <c r="F121">
        <v>17</v>
      </c>
      <c r="G121">
        <v>-2.621305676765608E-2</v>
      </c>
      <c r="H121">
        <v>3.2072854430499592E-2</v>
      </c>
    </row>
    <row r="122" spans="6:8">
      <c r="F122">
        <v>18</v>
      </c>
      <c r="G122">
        <v>-1.6610679750227231E-2</v>
      </c>
      <c r="H122">
        <v>-4.6436211269918856E-2</v>
      </c>
    </row>
    <row r="123" spans="6:8">
      <c r="F123">
        <v>19</v>
      </c>
      <c r="G123">
        <v>3.7366696111464787E-3</v>
      </c>
      <c r="H123">
        <v>-2.7272666052044578E-2</v>
      </c>
    </row>
    <row r="124" spans="6:8">
      <c r="F124">
        <v>20</v>
      </c>
      <c r="G124">
        <v>2.9503442429250112E-2</v>
      </c>
      <c r="H124">
        <v>-8.7841649401076971E-3</v>
      </c>
    </row>
    <row r="125" spans="6:8">
      <c r="F125">
        <v>21</v>
      </c>
      <c r="G125">
        <v>-2.3656309561535551E-2</v>
      </c>
      <c r="H125">
        <v>-2.4946827216229723E-2</v>
      </c>
    </row>
    <row r="126" spans="6:8">
      <c r="F126">
        <v>22</v>
      </c>
      <c r="G126">
        <v>-1.4277355557789013E-2</v>
      </c>
      <c r="H126">
        <v>2.9517670504118708E-2</v>
      </c>
    </row>
    <row r="127" spans="6:8">
      <c r="F127">
        <v>23</v>
      </c>
      <c r="G127">
        <v>6.6976587674267771E-3</v>
      </c>
      <c r="H127">
        <v>1.7127748291870248E-2</v>
      </c>
    </row>
    <row r="128" spans="6:8">
      <c r="F128">
        <v>24</v>
      </c>
      <c r="G128">
        <v>-2.0283093683085583E-2</v>
      </c>
      <c r="H128">
        <v>-3.3882808073046056E-3</v>
      </c>
    </row>
    <row r="129" spans="6:8">
      <c r="F129">
        <v>25</v>
      </c>
      <c r="G129">
        <v>1.1053210621760816E-2</v>
      </c>
      <c r="H129">
        <v>1.5649049115690601E-2</v>
      </c>
    </row>
    <row r="130" spans="6:8">
      <c r="F130">
        <v>26</v>
      </c>
      <c r="G130">
        <v>1.6165542707661587E-3</v>
      </c>
      <c r="H130">
        <v>3.5281684157000608E-2</v>
      </c>
    </row>
    <row r="131" spans="6:8">
      <c r="F131">
        <v>27</v>
      </c>
      <c r="G131">
        <v>3.6709817055741376E-2</v>
      </c>
      <c r="H131">
        <v>-2.2224981305934043E-2</v>
      </c>
    </row>
    <row r="132" spans="6:8">
      <c r="F132">
        <v>28</v>
      </c>
      <c r="G132">
        <v>-5.7159606270711719E-3</v>
      </c>
      <c r="H132">
        <v>7.5352345745159279E-3</v>
      </c>
    </row>
    <row r="133" spans="6:8">
      <c r="F133">
        <v>29</v>
      </c>
      <c r="G133">
        <v>1.3098316138666626E-2</v>
      </c>
      <c r="H133">
        <v>-8.2224189218907812E-3</v>
      </c>
    </row>
    <row r="134" spans="6:8">
      <c r="F134">
        <v>30</v>
      </c>
      <c r="G134">
        <v>-8.1605797731528831E-3</v>
      </c>
      <c r="H134">
        <v>-7.4677242309160313E-2</v>
      </c>
    </row>
    <row r="135" spans="6:8">
      <c r="F135">
        <v>31</v>
      </c>
      <c r="G135">
        <v>-3.2863235309230424E-3</v>
      </c>
      <c r="H135">
        <v>-3.0169021360481663E-2</v>
      </c>
    </row>
    <row r="136" spans="6:8">
      <c r="F136">
        <v>32</v>
      </c>
      <c r="G136">
        <v>6.9264219492061845E-3</v>
      </c>
      <c r="H136">
        <v>-0.11370248350123643</v>
      </c>
    </row>
    <row r="137" spans="6:8">
      <c r="F137">
        <v>33</v>
      </c>
      <c r="G137">
        <v>-1.7876623538701401E-2</v>
      </c>
      <c r="H137">
        <v>6.8640990608122412E-2</v>
      </c>
    </row>
    <row r="138" spans="6:8">
      <c r="F138">
        <v>34</v>
      </c>
      <c r="G138">
        <v>1.5830268452040122E-3</v>
      </c>
      <c r="H138">
        <v>3.3651402249062108E-2</v>
      </c>
    </row>
    <row r="139" spans="6:8">
      <c r="F139">
        <v>35</v>
      </c>
      <c r="G139">
        <v>-1.0522768533141685E-2</v>
      </c>
      <c r="H139">
        <v>-1.7536678638419831E-2</v>
      </c>
    </row>
    <row r="140" spans="6:8">
      <c r="F140">
        <v>36</v>
      </c>
      <c r="G140">
        <v>1.7560523837375535E-2</v>
      </c>
      <c r="H140">
        <v>2.1094635440559065E-2</v>
      </c>
    </row>
    <row r="141" spans="6:8">
      <c r="F141">
        <v>37</v>
      </c>
      <c r="G141">
        <v>-6.4500058948739405E-3</v>
      </c>
      <c r="H141">
        <v>-1.6884773455995671E-2</v>
      </c>
    </row>
    <row r="142" spans="6:8">
      <c r="F142">
        <v>38</v>
      </c>
      <c r="G142">
        <v>9.4447001631509098E-4</v>
      </c>
      <c r="H142">
        <v>1.1120798726643778E-2</v>
      </c>
    </row>
    <row r="143" spans="6:8">
      <c r="F143">
        <v>39</v>
      </c>
      <c r="G143">
        <v>1.1846435993218732E-2</v>
      </c>
      <c r="H143">
        <v>-5.6771248773250731E-2</v>
      </c>
    </row>
    <row r="144" spans="6:8">
      <c r="F144">
        <v>40</v>
      </c>
      <c r="G144">
        <v>-1.2011248293198874E-2</v>
      </c>
      <c r="H144">
        <v>2.4246972932999086E-2</v>
      </c>
    </row>
    <row r="145" spans="6:8">
      <c r="F145">
        <v>41</v>
      </c>
      <c r="G145">
        <v>-4.8637681743102391E-3</v>
      </c>
      <c r="H145">
        <v>7.6404356676641957E-2</v>
      </c>
    </row>
    <row r="146" spans="6:8">
      <c r="F146">
        <v>42</v>
      </c>
      <c r="G146">
        <v>1.6571065104529163E-3</v>
      </c>
      <c r="H146">
        <v>3.2169849525673304E-2</v>
      </c>
    </row>
    <row r="147" spans="6:8">
      <c r="F147">
        <v>43</v>
      </c>
      <c r="G147">
        <v>-4.2311748884152414E-3</v>
      </c>
      <c r="H147">
        <v>1.9047065928098163E-2</v>
      </c>
    </row>
    <row r="148" spans="6:8">
      <c r="F148">
        <v>44</v>
      </c>
      <c r="G148">
        <v>-3.6089187352813107E-3</v>
      </c>
      <c r="H148">
        <v>3.4548145254618301E-2</v>
      </c>
    </row>
    <row r="149" spans="6:8">
      <c r="F149">
        <v>45</v>
      </c>
      <c r="G149">
        <v>9.1801927359077933E-3</v>
      </c>
      <c r="H149">
        <v>-5.4182026565977592E-2</v>
      </c>
    </row>
    <row r="150" spans="6:8">
      <c r="F150">
        <v>46</v>
      </c>
      <c r="G150">
        <v>-9.2682195759296194E-3</v>
      </c>
      <c r="H150">
        <v>1.8820970372924371E-2</v>
      </c>
    </row>
    <row r="151" spans="6:8">
      <c r="F151">
        <v>47</v>
      </c>
      <c r="G151">
        <v>-6.7876641803059461E-3</v>
      </c>
      <c r="H151">
        <v>-1.0907169194269862E-2</v>
      </c>
    </row>
    <row r="152" spans="6:8">
      <c r="F152">
        <v>48</v>
      </c>
      <c r="G152">
        <v>6.243919098761902E-5</v>
      </c>
      <c r="H152">
        <v>-2.1486230201868683E-2</v>
      </c>
    </row>
    <row r="153" spans="6:8">
      <c r="F153">
        <v>49</v>
      </c>
      <c r="G153">
        <v>-2.4138335201986036E-3</v>
      </c>
      <c r="H153">
        <v>2.0110976465163109E-2</v>
      </c>
    </row>
    <row r="154" spans="6:8">
      <c r="F154">
        <v>50</v>
      </c>
      <c r="G154">
        <v>-1.7190506089472556E-2</v>
      </c>
      <c r="H154">
        <v>-2.826506901416162E-2</v>
      </c>
    </row>
    <row r="155" spans="6:8">
      <c r="F155">
        <v>51</v>
      </c>
      <c r="G155">
        <v>1.459823684059911E-2</v>
      </c>
      <c r="H155">
        <v>1.2743813674758764E-2</v>
      </c>
    </row>
    <row r="156" spans="6:8">
      <c r="F156">
        <v>52</v>
      </c>
      <c r="G156">
        <v>-4.1373861685193788E-2</v>
      </c>
      <c r="H156">
        <v>4.4122690353089772E-2</v>
      </c>
    </row>
    <row r="157" spans="6:8">
      <c r="F157">
        <v>53</v>
      </c>
      <c r="G157">
        <v>1.2273559016987512E-2</v>
      </c>
      <c r="H157">
        <v>-1.1724532483264501E-2</v>
      </c>
    </row>
    <row r="158" spans="6:8">
      <c r="F158">
        <v>54</v>
      </c>
      <c r="G158">
        <v>-5.369931374742086E-4</v>
      </c>
      <c r="H158">
        <v>4.2865583642608382E-2</v>
      </c>
    </row>
    <row r="159" spans="6:8">
      <c r="F159">
        <v>55</v>
      </c>
      <c r="G159">
        <v>-1.0111316167152294E-3</v>
      </c>
      <c r="H159">
        <v>3.8263326657855048E-2</v>
      </c>
    </row>
    <row r="160" spans="6:8">
      <c r="F160">
        <v>56</v>
      </c>
      <c r="G160">
        <v>-2.8104043119105328E-3</v>
      </c>
      <c r="H160">
        <v>-3.6734730805958266E-2</v>
      </c>
    </row>
    <row r="161" spans="6:8">
      <c r="F161">
        <v>57</v>
      </c>
      <c r="G161">
        <v>-7.5555462228954207E-3</v>
      </c>
      <c r="H161">
        <v>1.5755478228866991E-2</v>
      </c>
    </row>
    <row r="162" spans="6:8">
      <c r="F162">
        <v>58</v>
      </c>
      <c r="G162">
        <v>2.0643113933144289E-3</v>
      </c>
      <c r="H162">
        <v>-3.6382259133857085E-2</v>
      </c>
    </row>
    <row r="163" spans="6:8">
      <c r="F163">
        <v>59</v>
      </c>
      <c r="G163">
        <v>-1.2549918529948325E-2</v>
      </c>
      <c r="H163">
        <v>-2.6056221808780106E-3</v>
      </c>
    </row>
    <row r="164" spans="6:8">
      <c r="F164">
        <v>60</v>
      </c>
      <c r="G164">
        <v>3.6894830308076016E-3</v>
      </c>
      <c r="H164">
        <v>-2.9788336484897621E-2</v>
      </c>
    </row>
    <row r="165" spans="6:8">
      <c r="F165">
        <v>61</v>
      </c>
      <c r="G165">
        <v>-5.649517687127166E-2</v>
      </c>
      <c r="H165">
        <v>2.1101849526523164E-2</v>
      </c>
    </row>
    <row r="166" spans="6:8">
      <c r="F166">
        <v>62</v>
      </c>
      <c r="G166">
        <v>-2.2529117153226402E-2</v>
      </c>
      <c r="H166">
        <v>-1.851141878595949E-2</v>
      </c>
    </row>
    <row r="167" spans="6:8">
      <c r="F167">
        <v>63</v>
      </c>
      <c r="G167">
        <v>4.9033164316251612E-2</v>
      </c>
      <c r="H167">
        <v>3.1902002845948185E-2</v>
      </c>
    </row>
    <row r="168" spans="6:8">
      <c r="F168">
        <v>64</v>
      </c>
      <c r="G168">
        <v>2.4144205722368195E-2</v>
      </c>
      <c r="H168">
        <v>-1.8203744891416115E-2</v>
      </c>
    </row>
    <row r="169" spans="6:8">
      <c r="F169">
        <v>65</v>
      </c>
      <c r="G169">
        <v>3.0948044758896474E-2</v>
      </c>
      <c r="H169">
        <v>-1.9034992727815555E-2</v>
      </c>
    </row>
    <row r="170" spans="6:8" ht="15" thickBot="1">
      <c r="F170" s="14">
        <v>66</v>
      </c>
      <c r="G170" s="14">
        <v>7.0484578289317437E-2</v>
      </c>
      <c r="H170" s="14">
        <v>-7.2673510766776847E-2</v>
      </c>
    </row>
    <row r="171" spans="6:8" ht="15" thickBot="1">
      <c r="F171" s="14">
        <v>66</v>
      </c>
      <c r="G171" s="14">
        <v>7.5720223395781799E-2</v>
      </c>
      <c r="H171" s="14">
        <v>-7.7909155873241209E-2</v>
      </c>
    </row>
    <row r="172" spans="6:8" ht="15" thickBot="1">
      <c r="F172" s="14">
        <v>66</v>
      </c>
      <c r="G172" s="14">
        <v>-7.5681495453004219E-2</v>
      </c>
    </row>
  </sheetData>
  <conditionalFormatting sqref="V4:V69">
    <cfRule type="expression" dxfId="1" priority="1">
      <formula>MOD(ROW(),2)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4C6E-5489-49B2-9F5F-4CF01E9D8367}">
  <dimension ref="A1:T173"/>
  <sheetViews>
    <sheetView topLeftCell="A72" workbookViewId="0">
      <selection activeCell="I94" sqref="I94"/>
    </sheetView>
  </sheetViews>
  <sheetFormatPr defaultRowHeight="14.5"/>
  <cols>
    <col min="8" max="8" width="12.7265625" bestFit="1" customWidth="1"/>
  </cols>
  <sheetData>
    <row r="1" spans="1:20">
      <c r="A1" t="s">
        <v>47</v>
      </c>
      <c r="B1" t="s">
        <v>141</v>
      </c>
      <c r="C1" t="s">
        <v>142</v>
      </c>
      <c r="D1" t="s">
        <v>125</v>
      </c>
      <c r="E1" t="s">
        <v>143</v>
      </c>
      <c r="F1" t="s">
        <v>144</v>
      </c>
      <c r="G1" t="s">
        <v>147</v>
      </c>
      <c r="H1" t="s">
        <v>148</v>
      </c>
      <c r="I1" t="s">
        <v>131</v>
      </c>
      <c r="J1" t="s">
        <v>133</v>
      </c>
      <c r="K1" t="s">
        <v>134</v>
      </c>
    </row>
    <row r="2" spans="1:20">
      <c r="A2" t="s">
        <v>59</v>
      </c>
      <c r="B2">
        <v>21843.8</v>
      </c>
      <c r="C2">
        <v>2.1081859317153437E-2</v>
      </c>
      <c r="D2">
        <v>-7.0190679999999999</v>
      </c>
      <c r="E2">
        <v>4.7941176470588154E-2</v>
      </c>
      <c r="F2">
        <v>2.5810704957139219E-2</v>
      </c>
      <c r="G2">
        <v>-1.1213550680075324</v>
      </c>
      <c r="H2">
        <v>-0.72639061160515106</v>
      </c>
      <c r="I2">
        <v>0.19022979759549538</v>
      </c>
      <c r="J2">
        <v>2.3654378317684275E-2</v>
      </c>
      <c r="K2">
        <v>2.2437246035472768E-2</v>
      </c>
      <c r="R2" t="s">
        <v>55</v>
      </c>
      <c r="S2" t="s">
        <v>56</v>
      </c>
    </row>
    <row r="3" spans="1:20">
      <c r="A3" t="s">
        <v>60</v>
      </c>
      <c r="B3">
        <v>22949.4</v>
      </c>
      <c r="C3">
        <v>5.0613904174182246E-2</v>
      </c>
      <c r="D3">
        <v>-7.113175</v>
      </c>
      <c r="E3">
        <v>5.9470068694799094E-2</v>
      </c>
      <c r="F3">
        <v>2.5322720673885302E-2</v>
      </c>
      <c r="G3">
        <v>-1.0899502022570378</v>
      </c>
      <c r="H3">
        <v>-0.75495939883697882</v>
      </c>
      <c r="I3">
        <v>0.20866896816263916</v>
      </c>
      <c r="J3">
        <v>2.5034213549223857E-2</v>
      </c>
      <c r="K3">
        <v>3.5946991531461032E-2</v>
      </c>
      <c r="R3">
        <v>4181.03</v>
      </c>
      <c r="S3">
        <v>1071.33</v>
      </c>
    </row>
    <row r="4" spans="1:20">
      <c r="A4" t="s">
        <v>61</v>
      </c>
      <c r="B4">
        <v>23380</v>
      </c>
      <c r="C4">
        <v>1.8763017769527678E-2</v>
      </c>
      <c r="D4">
        <v>-7.7416549999999997</v>
      </c>
      <c r="E4">
        <v>6.5851272015655438E-2</v>
      </c>
      <c r="F4">
        <v>2.248317695272628E-2</v>
      </c>
      <c r="G4">
        <v>-1.099543259669395</v>
      </c>
      <c r="H4">
        <v>-0.74410213958511373</v>
      </c>
      <c r="I4">
        <v>-2.9408653337564806E-2</v>
      </c>
      <c r="J4">
        <v>2.7109241219383875E-2</v>
      </c>
      <c r="K4">
        <v>3.5016605589838788E-2</v>
      </c>
      <c r="R4">
        <v>4489.7700000000004</v>
      </c>
      <c r="S4">
        <v>1024.68</v>
      </c>
      <c r="T4" s="72">
        <f>((1+S3%)/(1+R3%))-1</f>
        <v>-0.72639061160515106</v>
      </c>
    </row>
    <row r="5" spans="1:20">
      <c r="A5" t="s">
        <v>62</v>
      </c>
      <c r="B5">
        <v>25412.7</v>
      </c>
      <c r="C5">
        <v>8.694183062446538E-2</v>
      </c>
      <c r="D5">
        <v>-7.9846700000000004</v>
      </c>
      <c r="E5">
        <v>9.3598448108632493E-2</v>
      </c>
      <c r="F5">
        <v>2.1248379354990687E-2</v>
      </c>
      <c r="G5">
        <v>-1.280753482420806</v>
      </c>
      <c r="H5">
        <v>-0.77175913167930454</v>
      </c>
      <c r="I5">
        <v>0.23662125340599449</v>
      </c>
      <c r="J5">
        <v>2.4556060263733359E-2</v>
      </c>
      <c r="K5">
        <v>3.3753005892054329E-2</v>
      </c>
      <c r="R5">
        <v>4381.71</v>
      </c>
      <c r="S5">
        <v>1046.8599999999999</v>
      </c>
      <c r="T5" s="72">
        <f t="shared" ref="T5:T68" si="0">((1+S4%)/(1+R4%))-1</f>
        <v>-0.75495939883697882</v>
      </c>
    </row>
    <row r="6" spans="1:20">
      <c r="A6" t="s">
        <v>63</v>
      </c>
      <c r="B6">
        <v>26534.6</v>
      </c>
      <c r="C6">
        <v>4.4147217729717733E-2</v>
      </c>
      <c r="D6">
        <v>-6.9066049999999999</v>
      </c>
      <c r="E6">
        <v>0.15216972034715548</v>
      </c>
      <c r="F6">
        <v>2.8905023681965014E-2</v>
      </c>
      <c r="G6">
        <v>-0.30913885813411845</v>
      </c>
      <c r="H6">
        <v>-0.83453860721125728</v>
      </c>
      <c r="I6">
        <v>9.3601269169751505E-2</v>
      </c>
      <c r="J6">
        <v>2.1641959573298772E-2</v>
      </c>
      <c r="K6">
        <v>3.2624838177566187E-2</v>
      </c>
      <c r="R6">
        <v>4399.72</v>
      </c>
      <c r="S6">
        <v>927.02</v>
      </c>
      <c r="T6" s="72">
        <f t="shared" si="0"/>
        <v>-0.74410213958511373</v>
      </c>
    </row>
    <row r="7" spans="1:20">
      <c r="A7" t="s">
        <v>64</v>
      </c>
      <c r="B7">
        <v>23429.200000000001</v>
      </c>
      <c r="C7">
        <v>-0.11703210148259247</v>
      </c>
      <c r="D7">
        <v>-6.9394799999999996</v>
      </c>
      <c r="E7">
        <v>0.21738712776176761</v>
      </c>
      <c r="F7">
        <v>9.6695465077212495E-2</v>
      </c>
      <c r="G7">
        <v>-2.2089305578471441</v>
      </c>
      <c r="H7">
        <v>-0.85536418163756478</v>
      </c>
      <c r="I7">
        <v>-0.4534977433913604</v>
      </c>
      <c r="J7">
        <v>2.1489098888271413E-2</v>
      </c>
      <c r="K7">
        <v>-2.4011985772266537E-5</v>
      </c>
      <c r="R7">
        <v>3628.06</v>
      </c>
      <c r="S7">
        <v>516.85</v>
      </c>
      <c r="T7" s="72">
        <f t="shared" si="0"/>
        <v>-0.77175913167930454</v>
      </c>
    </row>
    <row r="8" spans="1:20">
      <c r="A8" t="s">
        <v>65</v>
      </c>
      <c r="B8">
        <v>24441.200000000001</v>
      </c>
      <c r="C8">
        <v>4.3193963088795174E-2</v>
      </c>
      <c r="D8">
        <v>-7.0634489999999994</v>
      </c>
      <c r="E8">
        <v>0.23297974927676002</v>
      </c>
      <c r="F8">
        <v>9.5428065783853766E-2</v>
      </c>
      <c r="G8">
        <v>-0.98793646572455052</v>
      </c>
      <c r="H8">
        <v>-0.82260531514881141</v>
      </c>
      <c r="I8">
        <v>-0.38534139507447279</v>
      </c>
      <c r="J8">
        <v>2.2459105996702214E-2</v>
      </c>
      <c r="K8">
        <v>2.3693448045977738E-2</v>
      </c>
      <c r="R8">
        <v>3352.81</v>
      </c>
      <c r="S8">
        <v>399.4</v>
      </c>
      <c r="T8" s="72">
        <f t="shared" si="0"/>
        <v>-0.83453860721125728</v>
      </c>
    </row>
    <row r="9" spans="1:20">
      <c r="A9" t="s">
        <v>66</v>
      </c>
      <c r="B9">
        <v>23564.7</v>
      </c>
      <c r="C9">
        <v>-3.5861577991260656E-2</v>
      </c>
      <c r="D9">
        <v>-7.9423110000000001</v>
      </c>
      <c r="E9">
        <v>0.22133726647000995</v>
      </c>
      <c r="F9">
        <v>5.0715809967101011E-2</v>
      </c>
      <c r="G9">
        <v>-8.9669023329364776</v>
      </c>
      <c r="H9">
        <v>-0.83685950023943911</v>
      </c>
      <c r="I9">
        <v>0.22648752399232241</v>
      </c>
      <c r="J9">
        <v>6.4395069834069472E-3</v>
      </c>
      <c r="K9">
        <v>-1.3860493827160494E-2</v>
      </c>
      <c r="R9">
        <v>3038.2</v>
      </c>
      <c r="S9">
        <v>456.7</v>
      </c>
      <c r="T9" s="72">
        <f t="shared" si="0"/>
        <v>-0.85536418163756478</v>
      </c>
    </row>
    <row r="10" spans="1:20">
      <c r="A10" t="s">
        <v>67</v>
      </c>
      <c r="B10">
        <v>24946.2</v>
      </c>
      <c r="C10">
        <v>5.8625825917580109E-2</v>
      </c>
      <c r="D10">
        <v>-6.181781</v>
      </c>
      <c r="E10">
        <v>0.10487077534791256</v>
      </c>
      <c r="F10">
        <v>5.8702337904220636E-2</v>
      </c>
      <c r="G10">
        <v>-1.3669553435143023</v>
      </c>
      <c r="H10">
        <v>-0.82466733912755108</v>
      </c>
      <c r="I10">
        <v>0.35856807511737099</v>
      </c>
      <c r="J10">
        <v>7.4835928065585776E-3</v>
      </c>
      <c r="K10">
        <v>0.10241583027969148</v>
      </c>
      <c r="R10">
        <v>2447.62</v>
      </c>
      <c r="S10">
        <v>315.62</v>
      </c>
      <c r="T10" s="72">
        <f t="shared" si="0"/>
        <v>-0.82260531514881141</v>
      </c>
    </row>
    <row r="11" spans="1:20">
      <c r="A11" t="s">
        <v>68</v>
      </c>
      <c r="B11">
        <v>26113.1</v>
      </c>
      <c r="C11">
        <v>4.6776663379592798E-2</v>
      </c>
      <c r="D11">
        <v>-3.9344380000000001</v>
      </c>
      <c r="E11">
        <v>3.4034034034033933E-2</v>
      </c>
      <c r="F11">
        <v>5.6157614250321286E-2</v>
      </c>
      <c r="G11">
        <v>-1.1086906328417137</v>
      </c>
      <c r="H11">
        <v>-0.78083215746155599</v>
      </c>
      <c r="I11">
        <v>0.10871130309575229</v>
      </c>
      <c r="J11">
        <v>4.3163856607257344E-3</v>
      </c>
      <c r="K11">
        <v>4.5806173204024622E-2</v>
      </c>
      <c r="R11">
        <v>2071.13</v>
      </c>
      <c r="S11">
        <v>280.67</v>
      </c>
      <c r="T11" s="72">
        <f t="shared" si="0"/>
        <v>-0.83685950023943911</v>
      </c>
    </row>
    <row r="12" spans="1:20">
      <c r="A12" t="s">
        <v>69</v>
      </c>
      <c r="B12">
        <v>26452.9</v>
      </c>
      <c r="C12">
        <v>1.3012625846797314E-2</v>
      </c>
      <c r="D12">
        <v>-3.9882770000000001</v>
      </c>
      <c r="E12">
        <v>2.6579739217652998E-2</v>
      </c>
      <c r="F12">
        <v>6.0779970565803865E-2</v>
      </c>
      <c r="G12">
        <v>-1.1309185232812451</v>
      </c>
      <c r="H12">
        <v>-0.77094357521790469</v>
      </c>
      <c r="I12">
        <v>-5.3376623376623369E-2</v>
      </c>
      <c r="J12">
        <v>2.283785537848406E-3</v>
      </c>
      <c r="K12">
        <v>5.51396652897767E-2</v>
      </c>
      <c r="R12">
        <v>2401.69</v>
      </c>
      <c r="S12">
        <v>448.29</v>
      </c>
      <c r="T12" s="72">
        <f t="shared" si="0"/>
        <v>-0.82466733912755108</v>
      </c>
    </row>
    <row r="13" spans="1:20">
      <c r="A13" t="s">
        <v>70</v>
      </c>
      <c r="B13">
        <v>25793.5</v>
      </c>
      <c r="C13">
        <v>-2.4927323658275706E-2</v>
      </c>
      <c r="D13">
        <v>-4.9709289999999999</v>
      </c>
      <c r="E13">
        <v>5.5698711595639327E-2</v>
      </c>
      <c r="F13">
        <v>7.2259232179352928E-2</v>
      </c>
      <c r="G13">
        <v>-1.1461859809711248</v>
      </c>
      <c r="H13">
        <v>-0.8059452651910628</v>
      </c>
      <c r="I13">
        <v>0.18191795856770482</v>
      </c>
      <c r="J13">
        <v>2.7272807015833967E-3</v>
      </c>
      <c r="K13">
        <v>1.49342128960219E-2</v>
      </c>
      <c r="R13">
        <v>2872.63</v>
      </c>
      <c r="S13">
        <v>580.9</v>
      </c>
      <c r="T13" s="72">
        <f t="shared" si="0"/>
        <v>-0.78083215746155599</v>
      </c>
    </row>
    <row r="14" spans="1:20">
      <c r="A14" t="s">
        <v>71</v>
      </c>
      <c r="B14">
        <v>23347.200000000001</v>
      </c>
      <c r="C14">
        <v>-9.4841723690076929E-2</v>
      </c>
      <c r="D14">
        <v>-5.5364040000000001</v>
      </c>
      <c r="E14">
        <v>7.7362204724409356E-2</v>
      </c>
      <c r="F14">
        <v>7.28959747950646E-2</v>
      </c>
      <c r="G14">
        <v>-1.3808955941217667</v>
      </c>
      <c r="H14">
        <v>-0.80230670766307288</v>
      </c>
      <c r="I14">
        <v>-8.3575159605339552E-2</v>
      </c>
      <c r="J14">
        <v>1.0049374514158329E-2</v>
      </c>
      <c r="K14">
        <v>7.856214697428987E-2</v>
      </c>
      <c r="R14">
        <v>2964.96</v>
      </c>
      <c r="S14">
        <v>494.77</v>
      </c>
      <c r="T14" s="72">
        <f t="shared" si="0"/>
        <v>-0.77094357521790469</v>
      </c>
    </row>
    <row r="15" spans="1:20">
      <c r="A15" t="s">
        <v>72</v>
      </c>
      <c r="B15">
        <v>26550.3</v>
      </c>
      <c r="C15">
        <v>0.13719418174342099</v>
      </c>
      <c r="D15">
        <v>-5.1524839999999994</v>
      </c>
      <c r="E15">
        <v>7.0837438423645427E-2</v>
      </c>
      <c r="F15">
        <v>7.2638784939366152E-2</v>
      </c>
      <c r="G15">
        <v>-1.1050963941613974</v>
      </c>
      <c r="H15">
        <v>-0.77288914159172861</v>
      </c>
      <c r="I15">
        <v>3.1412286257124812E-2</v>
      </c>
      <c r="J15">
        <v>6.5697341384393197E-3</v>
      </c>
      <c r="K15">
        <v>8.7086402459374726E-2</v>
      </c>
      <c r="R15">
        <v>2931.16</v>
      </c>
      <c r="S15">
        <v>499.24</v>
      </c>
      <c r="T15" s="72">
        <f t="shared" si="0"/>
        <v>-0.8059452651910628</v>
      </c>
    </row>
    <row r="16" spans="1:20">
      <c r="A16" t="s">
        <v>73</v>
      </c>
      <c r="B16">
        <v>26076.5</v>
      </c>
      <c r="C16">
        <v>-1.7845372745317351E-2</v>
      </c>
      <c r="D16">
        <v>-6.1652889999999996</v>
      </c>
      <c r="E16">
        <v>6.8891069676153105E-2</v>
      </c>
      <c r="F16">
        <v>7.063261350012473E-2</v>
      </c>
      <c r="G16">
        <v>-1.0347594638619015</v>
      </c>
      <c r="H16">
        <v>-0.80528810702622988</v>
      </c>
      <c r="I16">
        <v>0.13213803266609345</v>
      </c>
      <c r="J16">
        <v>6.6372765416371389E-3</v>
      </c>
      <c r="K16">
        <v>5.4621676139987502E-2</v>
      </c>
      <c r="R16">
        <v>2573.3200000000002</v>
      </c>
      <c r="S16">
        <v>507.14</v>
      </c>
      <c r="T16" s="72">
        <f t="shared" si="0"/>
        <v>-0.80230670766307288</v>
      </c>
    </row>
    <row r="17" spans="1:20">
      <c r="A17" t="s">
        <v>74</v>
      </c>
      <c r="B17">
        <v>29574.400000000001</v>
      </c>
      <c r="C17">
        <v>0.13413993442371488</v>
      </c>
      <c r="D17">
        <v>-6.2069710000000002</v>
      </c>
      <c r="E17">
        <v>9.344422700587085E-2</v>
      </c>
      <c r="F17">
        <v>7.8989246445110073E-2</v>
      </c>
      <c r="G17">
        <v>-1.1131526690501266</v>
      </c>
      <c r="H17">
        <v>-0.7978927136842251</v>
      </c>
      <c r="I17">
        <v>0.23581733376721997</v>
      </c>
      <c r="J17">
        <v>4.0815914657093373E-3</v>
      </c>
      <c r="K17">
        <v>4.435096178486278E-2</v>
      </c>
      <c r="R17">
        <v>2747.9</v>
      </c>
      <c r="S17">
        <v>454.52</v>
      </c>
      <c r="T17" s="72">
        <f t="shared" si="0"/>
        <v>-0.77288914159172861</v>
      </c>
    </row>
    <row r="18" spans="1:20">
      <c r="A18" t="s">
        <v>75</v>
      </c>
      <c r="B18">
        <v>29747.7</v>
      </c>
      <c r="C18">
        <v>5.8597976628435152E-3</v>
      </c>
      <c r="D18">
        <v>-4.4845420000000003</v>
      </c>
      <c r="E18">
        <v>0.10895813047711789</v>
      </c>
      <c r="F18">
        <v>0.10788889161520099</v>
      </c>
      <c r="G18">
        <v>-0.82431134492728608</v>
      </c>
      <c r="H18">
        <v>-0.81363441617318355</v>
      </c>
      <c r="I18">
        <v>-0.160010532783288</v>
      </c>
      <c r="J18">
        <v>4.3422582982759958E-3</v>
      </c>
      <c r="K18">
        <v>-8.2834568385925303E-3</v>
      </c>
      <c r="R18">
        <v>2792.82</v>
      </c>
      <c r="S18">
        <v>484.66</v>
      </c>
      <c r="T18" s="72">
        <f t="shared" si="0"/>
        <v>-0.80528810702622988</v>
      </c>
    </row>
    <row r="19" spans="1:20">
      <c r="A19" t="s">
        <v>76</v>
      </c>
      <c r="B19">
        <v>27872.2</v>
      </c>
      <c r="C19">
        <v>-6.3046891020146087E-2</v>
      </c>
      <c r="D19">
        <v>-5.5790249999999997</v>
      </c>
      <c r="E19">
        <v>0.17643622200584219</v>
      </c>
      <c r="F19">
        <v>0.12413141492245239</v>
      </c>
      <c r="G19">
        <v>-1.1036586745841475</v>
      </c>
      <c r="H19">
        <v>-0.81938796620688958</v>
      </c>
      <c r="I19">
        <v>-2.6227795193312486E-2</v>
      </c>
      <c r="J19">
        <v>1.1516107352290066E-2</v>
      </c>
      <c r="K19">
        <v>5.1172869954624375E-2</v>
      </c>
      <c r="R19">
        <v>2910.91</v>
      </c>
      <c r="S19">
        <v>461.13</v>
      </c>
      <c r="T19" s="72">
        <f t="shared" si="0"/>
        <v>-0.7978927136842251</v>
      </c>
    </row>
    <row r="20" spans="1:20">
      <c r="A20" t="s">
        <v>77</v>
      </c>
      <c r="B20">
        <v>27216.2</v>
      </c>
      <c r="C20">
        <v>-2.3535996440898099E-2</v>
      </c>
      <c r="D20">
        <v>-5.6948949999999998</v>
      </c>
      <c r="E20">
        <v>0.18854368932038823</v>
      </c>
      <c r="F20">
        <v>0.12246647298681923</v>
      </c>
      <c r="G20">
        <v>-0.87957788760178701</v>
      </c>
      <c r="H20">
        <v>-0.76856197854065955</v>
      </c>
      <c r="I20">
        <v>5.6765747397789529E-2</v>
      </c>
      <c r="J20">
        <v>1.660428373528533E-3</v>
      </c>
      <c r="K20">
        <v>3.6741749488756405E-3</v>
      </c>
      <c r="R20">
        <v>2848.53</v>
      </c>
      <c r="S20">
        <v>432.54</v>
      </c>
      <c r="T20" s="72">
        <f t="shared" si="0"/>
        <v>-0.81363441617318355</v>
      </c>
    </row>
    <row r="21" spans="1:20">
      <c r="A21" t="s">
        <v>78</v>
      </c>
      <c r="B21">
        <v>27780.1</v>
      </c>
      <c r="C21">
        <v>2.0719277489142415E-2</v>
      </c>
      <c r="D21">
        <v>-6.2730069999999998</v>
      </c>
      <c r="E21">
        <v>0.14912451361867696</v>
      </c>
      <c r="F21">
        <v>0.13305466069939209</v>
      </c>
      <c r="G21">
        <v>-0.98813474726928352</v>
      </c>
      <c r="H21">
        <v>-0.81314270344085582</v>
      </c>
      <c r="I21">
        <v>6.4886271324126735E-2</v>
      </c>
      <c r="J21">
        <v>1.344184970002189E-2</v>
      </c>
      <c r="K21">
        <v>0.19504353771004329</v>
      </c>
      <c r="R21">
        <v>2179.66</v>
      </c>
      <c r="S21">
        <v>427.6</v>
      </c>
      <c r="T21" s="72">
        <f t="shared" si="0"/>
        <v>-0.81938796620688958</v>
      </c>
    </row>
    <row r="22" spans="1:20">
      <c r="A22" t="s">
        <v>79</v>
      </c>
      <c r="B22">
        <v>26429.9</v>
      </c>
      <c r="C22">
        <v>-4.8603136777765274E-2</v>
      </c>
      <c r="D22">
        <v>-4.9862120000000001</v>
      </c>
      <c r="E22">
        <v>0.11002921129503429</v>
      </c>
      <c r="F22">
        <v>0.12823265550617213</v>
      </c>
      <c r="G22">
        <v>-0.8633974369954307</v>
      </c>
      <c r="H22">
        <v>-0.79007713558480264</v>
      </c>
      <c r="I22">
        <v>-0.16029369695813867</v>
      </c>
      <c r="J22">
        <v>6.2885813482816549E-3</v>
      </c>
      <c r="K22">
        <v>3.8243293396289804E-2</v>
      </c>
      <c r="R22">
        <v>2316.5500000000002</v>
      </c>
      <c r="S22">
        <v>351.55</v>
      </c>
      <c r="T22" s="72">
        <f t="shared" si="0"/>
        <v>-0.76856197854065955</v>
      </c>
    </row>
    <row r="23" spans="1:20">
      <c r="A23" t="s">
        <v>80</v>
      </c>
      <c r="B23">
        <v>26832.7</v>
      </c>
      <c r="C23">
        <v>1.5240314946329696E-2</v>
      </c>
      <c r="D23">
        <v>-5.1217600000000001</v>
      </c>
      <c r="E23">
        <v>4.39453125E-2</v>
      </c>
      <c r="F23">
        <v>0.10232749921720541</v>
      </c>
      <c r="G23">
        <v>-0.95540598529495968</v>
      </c>
      <c r="H23">
        <v>-0.77909858249602482</v>
      </c>
      <c r="I23">
        <v>-2.0667726550079573E-2</v>
      </c>
      <c r="J23">
        <v>1.1409033073082343E-2</v>
      </c>
      <c r="K23">
        <v>3.0917138065924828E-2</v>
      </c>
      <c r="R23">
        <v>2477.2800000000002</v>
      </c>
      <c r="S23">
        <v>441.03</v>
      </c>
      <c r="T23" s="72">
        <f t="shared" si="0"/>
        <v>-0.81314270344085582</v>
      </c>
    </row>
    <row r="24" spans="1:20">
      <c r="A24" t="s">
        <v>81</v>
      </c>
      <c r="B24">
        <v>27472</v>
      </c>
      <c r="C24">
        <v>2.3825407059297025E-2</v>
      </c>
      <c r="D24">
        <v>-5.1486479999999997</v>
      </c>
      <c r="E24">
        <v>3.7816764132553526E-2</v>
      </c>
      <c r="F24">
        <v>9.6069725021614039E-2</v>
      </c>
      <c r="G24">
        <v>-0.94570568694790713</v>
      </c>
      <c r="H24">
        <v>-0.80715745460524779</v>
      </c>
      <c r="I24">
        <v>0.13044990723562153</v>
      </c>
      <c r="J24">
        <v>1.3772082006401266E-2</v>
      </c>
      <c r="K24">
        <v>8.6242478094692182E-2</v>
      </c>
      <c r="R24">
        <v>2264.7199999999998</v>
      </c>
      <c r="S24">
        <v>422.37</v>
      </c>
      <c r="T24" s="72">
        <f t="shared" si="0"/>
        <v>-0.79007713558480264</v>
      </c>
    </row>
    <row r="25" spans="1:20">
      <c r="A25" t="s">
        <v>82</v>
      </c>
      <c r="B25">
        <v>26821.7</v>
      </c>
      <c r="C25">
        <v>-2.3671374490390189E-2</v>
      </c>
      <c r="D25">
        <v>-5.8428960000000005</v>
      </c>
      <c r="E25">
        <v>4.5107632093933425E-2</v>
      </c>
      <c r="F25">
        <v>8.7877237013658238E-2</v>
      </c>
      <c r="G25">
        <v>-0.94542462665616034</v>
      </c>
      <c r="H25">
        <v>-0.81222838303611566</v>
      </c>
      <c r="I25">
        <v>-4.1337573084418926E-2</v>
      </c>
      <c r="J25">
        <v>9.0116567843382678E-3</v>
      </c>
      <c r="K25">
        <v>3.7688094117342051E-2</v>
      </c>
      <c r="R25">
        <v>2454.2600000000002</v>
      </c>
      <c r="S25">
        <v>392.57</v>
      </c>
      <c r="T25" s="72">
        <f t="shared" si="0"/>
        <v>-0.77909858249602482</v>
      </c>
    </row>
    <row r="26" spans="1:20">
      <c r="A26" t="s">
        <v>83</v>
      </c>
      <c r="B26">
        <v>27537.9</v>
      </c>
      <c r="C26">
        <v>2.6702259737451418E-2</v>
      </c>
      <c r="D26">
        <v>-5.1194429999999995</v>
      </c>
      <c r="E26">
        <v>4.8574237954769117E-2</v>
      </c>
      <c r="F26">
        <v>7.7721305262019813E-2</v>
      </c>
      <c r="G26">
        <v>-0.95643568087163078</v>
      </c>
      <c r="H26">
        <v>-0.78302655633952756</v>
      </c>
      <c r="I26">
        <v>0.12379627648191749</v>
      </c>
      <c r="J26">
        <v>5.0926875746021743E-3</v>
      </c>
      <c r="K26">
        <v>3.4100375778708267E-2</v>
      </c>
      <c r="R26">
        <v>2635.93</v>
      </c>
      <c r="S26">
        <v>413.73</v>
      </c>
      <c r="T26" s="72">
        <f t="shared" si="0"/>
        <v>-0.80715745460524779</v>
      </c>
    </row>
    <row r="27" spans="1:20">
      <c r="A27" t="s">
        <v>84</v>
      </c>
      <c r="B27">
        <v>28554</v>
      </c>
      <c r="C27">
        <v>3.6898238427766766E-2</v>
      </c>
      <c r="D27">
        <v>-4.3803020000000004</v>
      </c>
      <c r="E27">
        <v>5.0098425196850371E-2</v>
      </c>
      <c r="F27">
        <v>6.7791870356349149E-2</v>
      </c>
      <c r="G27">
        <v>-0.98925410104139666</v>
      </c>
      <c r="H27">
        <v>-0.78497293337132157</v>
      </c>
      <c r="I27">
        <v>-8.2357421689041282E-2</v>
      </c>
      <c r="J27">
        <v>8.0391922262425669E-3</v>
      </c>
      <c r="K27">
        <v>2.8198927430552148E-2</v>
      </c>
      <c r="R27">
        <v>2624.02</v>
      </c>
      <c r="S27">
        <v>491.04</v>
      </c>
      <c r="T27" s="72">
        <f t="shared" si="0"/>
        <v>-0.81222838303611566</v>
      </c>
    </row>
    <row r="28" spans="1:20">
      <c r="A28" t="s">
        <v>85</v>
      </c>
      <c r="B28">
        <v>28967.599999999999</v>
      </c>
      <c r="C28">
        <v>1.4484835749807332E-2</v>
      </c>
      <c r="D28">
        <v>-5.2276170000000004</v>
      </c>
      <c r="E28">
        <v>5.143422354104854E-2</v>
      </c>
      <c r="F28">
        <v>6.7613753317757208E-2</v>
      </c>
      <c r="G28">
        <v>-0.95472728239771198</v>
      </c>
      <c r="H28">
        <v>-0.80200457711775219</v>
      </c>
      <c r="I28">
        <v>1.1516912222452786E-2</v>
      </c>
      <c r="J28">
        <v>1.2645260445736193E-3</v>
      </c>
      <c r="K28">
        <v>7.7149995985799524E-2</v>
      </c>
      <c r="R28">
        <v>2602.59</v>
      </c>
      <c r="S28">
        <v>481.13</v>
      </c>
      <c r="T28" s="72">
        <f t="shared" si="0"/>
        <v>-0.78302655633952756</v>
      </c>
    </row>
    <row r="29" spans="1:20">
      <c r="A29" t="s">
        <v>86</v>
      </c>
      <c r="B29">
        <v>29020.3</v>
      </c>
      <c r="C29">
        <v>1.8192739474447565E-3</v>
      </c>
      <c r="D29">
        <v>-5.7205360000000001</v>
      </c>
      <c r="E29">
        <v>5.1984126984127021E-2</v>
      </c>
      <c r="F29">
        <v>6.7428539601467774E-2</v>
      </c>
      <c r="G29">
        <v>-0.96279295962153755</v>
      </c>
      <c r="H29">
        <v>-0.8115830476784045</v>
      </c>
      <c r="I29">
        <v>2.3079290183608575E-2</v>
      </c>
      <c r="J29">
        <v>8.0236267817812984E-3</v>
      </c>
      <c r="K29">
        <v>2.8221243386267431E-2</v>
      </c>
      <c r="R29">
        <v>2893.15</v>
      </c>
      <c r="S29">
        <v>492.63</v>
      </c>
      <c r="T29" s="72">
        <f t="shared" si="0"/>
        <v>-0.78497293337132157</v>
      </c>
    </row>
    <row r="30" spans="1:20">
      <c r="A30" t="s">
        <v>87</v>
      </c>
      <c r="B30">
        <v>29161.8</v>
      </c>
      <c r="C30">
        <v>4.8758972167758435E-3</v>
      </c>
      <c r="D30">
        <v>-4.6645349999999999</v>
      </c>
      <c r="E30">
        <v>3.8706467661691724E-2</v>
      </c>
      <c r="F30">
        <v>6.1865801191569592E-2</v>
      </c>
      <c r="G30">
        <v>-0.94426631363088998</v>
      </c>
      <c r="H30">
        <v>-0.78796602894285006</v>
      </c>
      <c r="I30">
        <v>-1.5740926408662453E-2</v>
      </c>
      <c r="J30">
        <v>8.335278949694545E-3</v>
      </c>
      <c r="K30">
        <v>4.0534510821821988E-2</v>
      </c>
      <c r="R30">
        <v>3109</v>
      </c>
      <c r="S30">
        <v>504.63</v>
      </c>
      <c r="T30" s="72">
        <f t="shared" si="0"/>
        <v>-0.80200457711775219</v>
      </c>
    </row>
    <row r="31" spans="1:20">
      <c r="A31" t="s">
        <v>88</v>
      </c>
      <c r="B31">
        <v>26746.1</v>
      </c>
      <c r="C31">
        <v>-8.2837822082313189E-2</v>
      </c>
      <c r="D31">
        <v>-5.1333950000000002</v>
      </c>
      <c r="E31">
        <v>4.4577114427860831E-2</v>
      </c>
      <c r="F31">
        <v>6.1829553923576475E-2</v>
      </c>
      <c r="G31">
        <v>-0.95929562119488521</v>
      </c>
      <c r="H31">
        <v>-0.79624966949498832</v>
      </c>
      <c r="I31">
        <v>-0.17958643170011201</v>
      </c>
      <c r="J31">
        <v>1.2757774238638966E-2</v>
      </c>
      <c r="K31">
        <v>2.9462444929686922E-2</v>
      </c>
      <c r="R31">
        <v>3161.6</v>
      </c>
      <c r="S31">
        <v>591.57000000000005</v>
      </c>
      <c r="T31" s="72">
        <f t="shared" si="0"/>
        <v>-0.8115830476784045</v>
      </c>
    </row>
    <row r="32" spans="1:20">
      <c r="A32" t="s">
        <v>89</v>
      </c>
      <c r="B32">
        <v>25851.3</v>
      </c>
      <c r="C32">
        <v>-3.3455344891404705E-2</v>
      </c>
      <c r="D32">
        <v>-5.6062260000000004</v>
      </c>
      <c r="E32">
        <v>3.310069790628134E-2</v>
      </c>
      <c r="F32">
        <v>6.3250223935537919E-2</v>
      </c>
      <c r="G32">
        <v>-0.95683313684271598</v>
      </c>
      <c r="H32">
        <v>-0.78989335313731801</v>
      </c>
      <c r="I32">
        <v>-0.40104296001986595</v>
      </c>
      <c r="J32">
        <v>2.0326835666603323E-2</v>
      </c>
      <c r="K32">
        <v>6.8536792835676041E-2</v>
      </c>
      <c r="R32">
        <v>3228.24</v>
      </c>
      <c r="S32">
        <v>578.13</v>
      </c>
      <c r="T32" s="72">
        <f t="shared" si="0"/>
        <v>-0.78796602894285006</v>
      </c>
    </row>
    <row r="33" spans="1:20">
      <c r="A33" t="s">
        <v>90</v>
      </c>
      <c r="B33">
        <v>23091</v>
      </c>
      <c r="C33">
        <v>-0.10677606155203025</v>
      </c>
      <c r="D33">
        <v>-6.6011790000000001</v>
      </c>
      <c r="E33">
        <v>2.0440881763527097E-2</v>
      </c>
      <c r="F33">
        <v>6.413303854915875E-2</v>
      </c>
      <c r="G33">
        <v>-0.97418709187644403</v>
      </c>
      <c r="H33">
        <v>-0.80112616012050153</v>
      </c>
      <c r="I33">
        <v>0.2361111111111111</v>
      </c>
      <c r="J33">
        <v>1.4495466303906211E-2</v>
      </c>
      <c r="K33">
        <v>2.3478650050509576E-2</v>
      </c>
      <c r="R33">
        <v>3225.93</v>
      </c>
      <c r="S33">
        <v>598.79999999999995</v>
      </c>
      <c r="T33" s="72">
        <f t="shared" si="0"/>
        <v>-0.79624966949498832</v>
      </c>
    </row>
    <row r="34" spans="1:20">
      <c r="A34" t="s">
        <v>91</v>
      </c>
      <c r="B34">
        <v>24263.200000000001</v>
      </c>
      <c r="C34">
        <v>5.0764367069421015E-2</v>
      </c>
      <c r="D34">
        <v>-5.5041590000000005</v>
      </c>
      <c r="E34">
        <v>1.0310310310310378E-2</v>
      </c>
      <c r="F34">
        <v>6.4510153287442584E-2</v>
      </c>
      <c r="G34">
        <v>-1.0004077557987239</v>
      </c>
      <c r="H34">
        <v>-0.82853177717268223</v>
      </c>
      <c r="I34">
        <v>-0.20979372798926724</v>
      </c>
      <c r="J34">
        <v>1.3369311109999511E-2</v>
      </c>
      <c r="K34">
        <v>3.6204607704812299E-2</v>
      </c>
      <c r="R34">
        <v>3146.43</v>
      </c>
      <c r="S34">
        <v>545.63</v>
      </c>
      <c r="T34" s="72">
        <f t="shared" si="0"/>
        <v>-0.78989335313731801</v>
      </c>
    </row>
    <row r="35" spans="1:20">
      <c r="A35" t="s">
        <v>92</v>
      </c>
      <c r="B35">
        <v>25118.1</v>
      </c>
      <c r="C35">
        <v>3.523442909426612E-2</v>
      </c>
      <c r="D35">
        <v>-5.9690759999999994</v>
      </c>
      <c r="E35">
        <v>4.9751243781095411E-3</v>
      </c>
      <c r="F35">
        <v>6.5069504703227921E-2</v>
      </c>
      <c r="G35">
        <v>-0.98003227893533895</v>
      </c>
      <c r="H35">
        <v>-0.80335102006072134</v>
      </c>
      <c r="I35">
        <v>-1.1247877758913286E-2</v>
      </c>
      <c r="J35">
        <v>1.1287918529136362E-2</v>
      </c>
      <c r="K35">
        <v>3.6964854095348929E-2</v>
      </c>
      <c r="R35">
        <v>3697.38</v>
      </c>
      <c r="S35">
        <v>551.13</v>
      </c>
      <c r="T35" s="72">
        <f t="shared" si="0"/>
        <v>-0.80112616012050153</v>
      </c>
    </row>
    <row r="36" spans="1:20">
      <c r="A36" t="s">
        <v>93</v>
      </c>
      <c r="B36">
        <v>24413.3</v>
      </c>
      <c r="C36">
        <v>-2.8059447171561516E-2</v>
      </c>
      <c r="D36">
        <v>-6.4705200000000005</v>
      </c>
      <c r="E36">
        <v>-1.9960079840319889E-3</v>
      </c>
      <c r="F36">
        <v>6.5296334374927989E-2</v>
      </c>
      <c r="G36">
        <v>-0.97332758027781707</v>
      </c>
      <c r="H36">
        <v>-0.79296834725229404</v>
      </c>
      <c r="I36">
        <v>-0.27838591972526305</v>
      </c>
      <c r="J36">
        <v>1.5743899265130281E-2</v>
      </c>
      <c r="K36">
        <v>5.6856238376240327E-2</v>
      </c>
      <c r="R36">
        <v>3424.3</v>
      </c>
      <c r="S36">
        <v>593.04999999999995</v>
      </c>
      <c r="T36" s="72">
        <f t="shared" si="0"/>
        <v>-0.82853177717268223</v>
      </c>
    </row>
    <row r="37" spans="1:20">
      <c r="A37" t="s">
        <v>94</v>
      </c>
      <c r="B37">
        <v>25357</v>
      </c>
      <c r="C37">
        <v>3.86551592779346E-2</v>
      </c>
      <c r="D37">
        <v>-6.519012</v>
      </c>
      <c r="E37">
        <v>2.9910269192423566E-3</v>
      </c>
      <c r="F37">
        <v>6.5950572574813071E-2</v>
      </c>
      <c r="G37">
        <v>-0.97329241466398753</v>
      </c>
      <c r="H37">
        <v>-0.78409838828141643</v>
      </c>
      <c r="I37">
        <v>0.36585365853658552</v>
      </c>
      <c r="J37">
        <v>1.2236961649096767E-2</v>
      </c>
      <c r="K37">
        <v>4.1256666338295396E-2</v>
      </c>
      <c r="R37">
        <v>3100.67</v>
      </c>
      <c r="S37">
        <v>562.64</v>
      </c>
      <c r="T37" s="72">
        <f t="shared" si="0"/>
        <v>-0.80335102006072134</v>
      </c>
    </row>
    <row r="38" spans="1:20">
      <c r="A38" t="s">
        <v>95</v>
      </c>
      <c r="B38">
        <v>24765.3</v>
      </c>
      <c r="C38">
        <v>-2.3334779350869611E-2</v>
      </c>
      <c r="D38">
        <v>-4.9857970000000007</v>
      </c>
      <c r="E38">
        <v>1.6899999999999915E-2</v>
      </c>
      <c r="F38">
        <v>6.6985465183518222E-2</v>
      </c>
      <c r="G38">
        <v>-0.9612730024569186</v>
      </c>
      <c r="H38">
        <v>-0.78704189788497647</v>
      </c>
      <c r="I38">
        <v>-9.4076655052264813E-2</v>
      </c>
      <c r="J38">
        <v>1.0510702288524907E-2</v>
      </c>
      <c r="K38">
        <v>5.1761036050337286E-2</v>
      </c>
      <c r="R38">
        <v>3045.09</v>
      </c>
      <c r="S38">
        <v>579.03</v>
      </c>
      <c r="T38" s="72">
        <f t="shared" si="0"/>
        <v>-0.79296834725229404</v>
      </c>
    </row>
    <row r="39" spans="1:20">
      <c r="A39" t="s">
        <v>96</v>
      </c>
      <c r="B39">
        <v>25064.1</v>
      </c>
      <c r="C39">
        <v>1.2065268742958869E-2</v>
      </c>
      <c r="D39">
        <v>-5.5047420000000002</v>
      </c>
      <c r="E39">
        <v>2.4000000000000021E-2</v>
      </c>
      <c r="F39">
        <v>6.7755811496225116E-2</v>
      </c>
      <c r="G39">
        <v>-0.98025611394774115</v>
      </c>
      <c r="H39">
        <v>-0.75301038202338144</v>
      </c>
      <c r="I39">
        <v>0.12644230769230763</v>
      </c>
      <c r="J39">
        <v>1.1087893392110021E-2</v>
      </c>
      <c r="K39">
        <v>3.6026214452594914E-2</v>
      </c>
      <c r="R39">
        <v>3004.93</v>
      </c>
      <c r="S39">
        <v>561.22</v>
      </c>
      <c r="T39" s="72">
        <f t="shared" si="0"/>
        <v>-0.78409838828141643</v>
      </c>
    </row>
    <row r="40" spans="1:20">
      <c r="A40" t="s">
        <v>97</v>
      </c>
      <c r="B40">
        <v>23938.1</v>
      </c>
      <c r="C40">
        <v>-4.4924812780031999E-2</v>
      </c>
      <c r="D40">
        <v>-6.1345909999999995</v>
      </c>
      <c r="E40">
        <v>2.9282868525896566E-2</v>
      </c>
      <c r="F40">
        <v>6.8184534273875164E-2</v>
      </c>
      <c r="G40">
        <v>-0.95942924083999048</v>
      </c>
      <c r="H40">
        <v>-0.74672172365774403</v>
      </c>
      <c r="I40">
        <v>0.12697396500213406</v>
      </c>
      <c r="J40">
        <v>1.3471885435601056E-2</v>
      </c>
      <c r="K40">
        <v>4.3325422521260579E-2</v>
      </c>
      <c r="R40">
        <v>2864.74</v>
      </c>
      <c r="S40">
        <v>632.26</v>
      </c>
      <c r="T40" s="72">
        <f t="shared" si="0"/>
        <v>-0.78704189788497647</v>
      </c>
    </row>
    <row r="41" spans="1:20">
      <c r="A41" t="s">
        <v>98</v>
      </c>
      <c r="B41">
        <v>24231</v>
      </c>
      <c r="C41">
        <v>1.2235724639800213E-2</v>
      </c>
      <c r="D41">
        <v>-5.9406609999999995</v>
      </c>
      <c r="E41">
        <v>3.6003956478734223E-2</v>
      </c>
      <c r="F41">
        <v>6.833835695569368E-2</v>
      </c>
      <c r="G41">
        <v>-0.98637911522300992</v>
      </c>
      <c r="H41">
        <v>-0.77440923516156812</v>
      </c>
      <c r="I41">
        <v>-6.5896610490437491E-2</v>
      </c>
      <c r="J41">
        <v>1.5918779795830861E-2</v>
      </c>
      <c r="K41">
        <v>3.4874114503057267E-2</v>
      </c>
      <c r="R41">
        <v>3002.24</v>
      </c>
      <c r="S41">
        <v>685.73</v>
      </c>
      <c r="T41" s="72">
        <f t="shared" si="0"/>
        <v>-0.75301038202338144</v>
      </c>
    </row>
    <row r="42" spans="1:20">
      <c r="A42" t="s">
        <v>99</v>
      </c>
      <c r="B42">
        <v>25964.5</v>
      </c>
      <c r="C42">
        <v>7.154058850233172E-2</v>
      </c>
      <c r="D42">
        <v>-4.3897130000000004</v>
      </c>
      <c r="E42">
        <v>3.1034482758620863E-2</v>
      </c>
      <c r="F42">
        <v>6.8502884691434618E-2</v>
      </c>
      <c r="G42">
        <v>-1.0024596994815889</v>
      </c>
      <c r="H42">
        <v>-0.77163954867214857</v>
      </c>
      <c r="I42">
        <v>1.7028177579566258E-2</v>
      </c>
      <c r="J42">
        <v>9.7408693997767474E-3</v>
      </c>
      <c r="K42">
        <v>3.2891090647568649E-2</v>
      </c>
      <c r="R42">
        <v>3290.52</v>
      </c>
      <c r="S42">
        <v>664.87</v>
      </c>
      <c r="T42" s="72">
        <f t="shared" si="0"/>
        <v>-0.74672172365774403</v>
      </c>
    </row>
    <row r="43" spans="1:20">
      <c r="A43" t="s">
        <v>100</v>
      </c>
      <c r="B43">
        <v>26842.799999999999</v>
      </c>
      <c r="C43">
        <v>3.3826956036126218E-2</v>
      </c>
      <c r="D43">
        <v>-5.5224500000000001</v>
      </c>
      <c r="E43">
        <v>1.2240868706811625E-2</v>
      </c>
      <c r="F43">
        <v>6.8525576755263939E-2</v>
      </c>
      <c r="G43">
        <v>-0.98489555897107706</v>
      </c>
      <c r="H43">
        <v>-0.7525410234112957</v>
      </c>
      <c r="I43">
        <v>8.3914690053817034E-2</v>
      </c>
      <c r="J43">
        <v>9.9268925149936064E-3</v>
      </c>
      <c r="K43">
        <v>3.4252584005789267E-2</v>
      </c>
      <c r="R43">
        <v>3500.93</v>
      </c>
      <c r="S43">
        <v>722.31</v>
      </c>
      <c r="T43" s="72">
        <f t="shared" si="0"/>
        <v>-0.77440923516156812</v>
      </c>
    </row>
    <row r="44" spans="1:20">
      <c r="A44" t="s">
        <v>101</v>
      </c>
      <c r="B44">
        <v>27240.5</v>
      </c>
      <c r="C44">
        <v>1.4815891039682921E-2</v>
      </c>
      <c r="D44">
        <v>-6.7118700000000002</v>
      </c>
      <c r="E44">
        <v>1.7716535433070835E-2</v>
      </c>
      <c r="F44">
        <v>6.6013924727155837E-2</v>
      </c>
      <c r="G44">
        <v>-0.95385566641839548</v>
      </c>
      <c r="H44">
        <v>-0.75522145689270204</v>
      </c>
      <c r="I44">
        <v>0.19032732622287607</v>
      </c>
      <c r="J44">
        <v>1.0309260696166668E-2</v>
      </c>
      <c r="K44">
        <v>3.9959998745835265E-2</v>
      </c>
      <c r="R44">
        <v>3441.88</v>
      </c>
      <c r="S44">
        <v>776.47</v>
      </c>
      <c r="T44" s="72">
        <f t="shared" si="0"/>
        <v>-0.77163954867214857</v>
      </c>
    </row>
    <row r="45" spans="1:20">
      <c r="A45" t="s">
        <v>102</v>
      </c>
      <c r="B45">
        <v>28083.3</v>
      </c>
      <c r="C45">
        <v>3.093922651933699E-2</v>
      </c>
      <c r="D45">
        <v>-6.8850280000000001</v>
      </c>
      <c r="E45">
        <v>1.2833168805528317E-2</v>
      </c>
      <c r="F45">
        <v>6.6005167805835097E-2</v>
      </c>
      <c r="G45">
        <v>-0.96007823974815198</v>
      </c>
      <c r="H45">
        <v>-0.69915315375309384</v>
      </c>
      <c r="I45">
        <v>5.9323343117565104E-2</v>
      </c>
      <c r="J45">
        <v>7.1632385338983922E-3</v>
      </c>
      <c r="K45">
        <v>4.0103518465805753E-2</v>
      </c>
      <c r="R45">
        <v>3594.85</v>
      </c>
      <c r="S45">
        <v>804.42</v>
      </c>
      <c r="T45" s="72">
        <f t="shared" si="0"/>
        <v>-0.7525410234112957</v>
      </c>
    </row>
    <row r="46" spans="1:20">
      <c r="A46" t="s">
        <v>103</v>
      </c>
      <c r="B46">
        <v>26819.5</v>
      </c>
      <c r="C46">
        <v>-4.5001833830069803E-2</v>
      </c>
      <c r="D46">
        <v>-7.4507950000000003</v>
      </c>
      <c r="E46">
        <v>1.2426035502958621E-2</v>
      </c>
      <c r="F46">
        <v>6.599953186867169E-2</v>
      </c>
      <c r="G46">
        <v>-0.94468327209791048</v>
      </c>
      <c r="H46">
        <v>-0.63181857576195299</v>
      </c>
      <c r="I46">
        <v>2.7708910602305958E-3</v>
      </c>
      <c r="J46">
        <v>1.8366746972541734E-2</v>
      </c>
      <c r="K46">
        <v>4.2070165135995381E-2</v>
      </c>
      <c r="R46">
        <v>3503.96</v>
      </c>
      <c r="S46">
        <v>984.24</v>
      </c>
      <c r="T46" s="72">
        <f t="shared" si="0"/>
        <v>-0.75522145689270204</v>
      </c>
    </row>
    <row r="47" spans="1:20">
      <c r="A47" t="s">
        <v>104</v>
      </c>
      <c r="B47">
        <v>27075.7</v>
      </c>
      <c r="C47">
        <v>9.5527507969947519E-3</v>
      </c>
      <c r="D47">
        <v>-6.2487830000000004</v>
      </c>
      <c r="E47">
        <v>2.6176470588235246E-2</v>
      </c>
      <c r="F47">
        <v>6.5966968349427946E-2</v>
      </c>
      <c r="G47">
        <v>-0.96879006396086964</v>
      </c>
      <c r="H47">
        <v>-0.6965385055498341</v>
      </c>
      <c r="I47">
        <v>-5.0174520069808062E-2</v>
      </c>
      <c r="J47">
        <v>5.8963528825120961E-3</v>
      </c>
      <c r="K47">
        <v>6.0648125103186165E-3</v>
      </c>
      <c r="R47">
        <v>3361.5</v>
      </c>
      <c r="S47">
        <v>1174.46</v>
      </c>
      <c r="T47" s="72">
        <f t="shared" si="0"/>
        <v>-0.69915315375309384</v>
      </c>
    </row>
    <row r="48" spans="1:20">
      <c r="A48" t="s">
        <v>105</v>
      </c>
      <c r="B48">
        <v>26596.6</v>
      </c>
      <c r="C48">
        <v>-1.7694833374575808E-2</v>
      </c>
      <c r="D48">
        <v>-6.8043570000000004</v>
      </c>
      <c r="E48">
        <v>1.8413320274241141E-2</v>
      </c>
      <c r="F48">
        <v>6.5905843722197543E-2</v>
      </c>
      <c r="G48">
        <v>-0.9254172658291564</v>
      </c>
      <c r="H48">
        <v>-0.68074702789208952</v>
      </c>
      <c r="I48">
        <v>-0.17638952687184203</v>
      </c>
      <c r="J48">
        <v>1.2574170563372025E-2</v>
      </c>
      <c r="K48">
        <v>2.1061103595649378E-2</v>
      </c>
      <c r="R48">
        <v>3395.6</v>
      </c>
      <c r="S48">
        <v>960.78</v>
      </c>
      <c r="T48" s="72">
        <f t="shared" si="0"/>
        <v>-0.63181857576195299</v>
      </c>
    </row>
    <row r="49" spans="1:20">
      <c r="A49" t="s">
        <v>106</v>
      </c>
      <c r="B49">
        <v>26026.799999999999</v>
      </c>
      <c r="C49">
        <v>-2.1423791010881064E-2</v>
      </c>
      <c r="D49">
        <v>-6.6193719999999994</v>
      </c>
      <c r="E49">
        <v>1.4581280788177553E-2</v>
      </c>
      <c r="F49">
        <v>6.5860851208985771E-2</v>
      </c>
      <c r="G49">
        <v>-0.96173250437177515</v>
      </c>
      <c r="H49">
        <v>-0.67997239973947421</v>
      </c>
      <c r="I49">
        <v>0.18813905930470343</v>
      </c>
      <c r="J49">
        <v>1.6000164641145068E-2</v>
      </c>
      <c r="K49">
        <v>3.9091241070765899E-2</v>
      </c>
      <c r="R49">
        <v>3399.2</v>
      </c>
      <c r="S49">
        <v>1017.13</v>
      </c>
      <c r="T49" s="72">
        <f t="shared" si="0"/>
        <v>-0.6965385055498341</v>
      </c>
    </row>
    <row r="50" spans="1:20">
      <c r="A50" t="s">
        <v>107</v>
      </c>
      <c r="B50">
        <v>26487.4</v>
      </c>
      <c r="C50">
        <v>1.7697142944964505E-2</v>
      </c>
      <c r="D50">
        <v>-6.1677399999999993</v>
      </c>
      <c r="E50">
        <v>1.2820512820512775E-2</v>
      </c>
      <c r="F50">
        <v>6.5788456447815502E-2</v>
      </c>
      <c r="G50">
        <v>-0.94582075920439657</v>
      </c>
      <c r="H50">
        <v>-0.68689142483001175</v>
      </c>
      <c r="I50">
        <v>-8.3398529181661685E-2</v>
      </c>
      <c r="J50">
        <v>1.5622284135298937E-2</v>
      </c>
      <c r="K50">
        <v>4.0970728803078491E-2</v>
      </c>
      <c r="R50">
        <v>3001.42</v>
      </c>
      <c r="S50">
        <v>892.54</v>
      </c>
      <c r="T50" s="72">
        <f t="shared" si="0"/>
        <v>-0.68074702789208952</v>
      </c>
    </row>
    <row r="51" spans="1:20">
      <c r="A51" t="s">
        <v>108</v>
      </c>
      <c r="B51">
        <v>25283.4</v>
      </c>
      <c r="C51">
        <v>-4.5455575103634176E-2</v>
      </c>
      <c r="D51">
        <v>-6.3935870000000001</v>
      </c>
      <c r="E51">
        <v>8.4896347482725787E-3</v>
      </c>
      <c r="F51">
        <v>6.5879597359099096E-2</v>
      </c>
      <c r="G51">
        <v>-0.96476517379518711</v>
      </c>
      <c r="H51">
        <v>-0.70620283236654546</v>
      </c>
      <c r="I51">
        <v>-7.5110959371799221E-2</v>
      </c>
      <c r="J51">
        <v>1.5667577243216463E-2</v>
      </c>
      <c r="K51">
        <v>2.2019090083154242E-2</v>
      </c>
      <c r="R51">
        <v>3351.71</v>
      </c>
      <c r="S51">
        <v>980.76</v>
      </c>
      <c r="T51" s="72">
        <f t="shared" si="0"/>
        <v>-0.67997239973947421</v>
      </c>
    </row>
    <row r="52" spans="1:20">
      <c r="A52" t="s">
        <v>109</v>
      </c>
      <c r="B52">
        <v>25974.7</v>
      </c>
      <c r="C52">
        <v>2.7342050515357874E-2</v>
      </c>
      <c r="D52">
        <v>-7.1456789999999994</v>
      </c>
      <c r="E52">
        <v>1.1706349206349165E-2</v>
      </c>
      <c r="F52">
        <v>6.4221848998301523E-2</v>
      </c>
      <c r="G52">
        <v>-0.90296952027250321</v>
      </c>
      <c r="H52">
        <v>-0.70116502473122666</v>
      </c>
      <c r="I52">
        <v>-4.8357327427094823E-2</v>
      </c>
      <c r="J52">
        <v>8.7829475624819058E-3</v>
      </c>
      <c r="K52">
        <v>4.859211393397387E-2</v>
      </c>
      <c r="R52">
        <v>3473.69</v>
      </c>
      <c r="S52">
        <v>949.94</v>
      </c>
      <c r="T52" s="72">
        <f t="shared" si="0"/>
        <v>-0.68689142483001175</v>
      </c>
    </row>
    <row r="53" spans="1:20">
      <c r="A53" t="s">
        <v>110</v>
      </c>
      <c r="B53">
        <v>26046.1</v>
      </c>
      <c r="C53">
        <v>2.7488286678959838E-3</v>
      </c>
      <c r="D53">
        <v>-6.7875050000000003</v>
      </c>
      <c r="E53">
        <v>3.8795656465942852E-2</v>
      </c>
      <c r="F53">
        <v>6.4288569520599248E-2</v>
      </c>
      <c r="G53">
        <v>-0.93198280455253124</v>
      </c>
      <c r="H53">
        <v>-0.72407058242201217</v>
      </c>
      <c r="I53">
        <v>-0.63460046547711402</v>
      </c>
      <c r="J53">
        <v>3.3006385359752484E-2</v>
      </c>
      <c r="K53">
        <v>1.7198007324760196E-2</v>
      </c>
      <c r="R53">
        <v>3569.45</v>
      </c>
      <c r="S53">
        <v>996.56</v>
      </c>
      <c r="T53" s="72">
        <f t="shared" si="0"/>
        <v>-0.70620283236654546</v>
      </c>
    </row>
    <row r="54" spans="1:20">
      <c r="A54" t="s">
        <v>111</v>
      </c>
      <c r="B54">
        <v>26060.400000000001</v>
      </c>
      <c r="C54">
        <v>5.4902653372301076E-4</v>
      </c>
      <c r="D54">
        <v>-7.8249580000000005</v>
      </c>
      <c r="E54">
        <v>4.170804369414105E-2</v>
      </c>
      <c r="F54">
        <v>5.4275518522137522E-2</v>
      </c>
      <c r="G54">
        <v>-0.92263067680561084</v>
      </c>
      <c r="H54">
        <v>-0.7358654612213793</v>
      </c>
      <c r="I54">
        <v>1.1374734607218686</v>
      </c>
      <c r="J54">
        <v>3.4142040232675641E-2</v>
      </c>
      <c r="K54">
        <v>3.373609511423474E-2</v>
      </c>
      <c r="R54">
        <v>3745.15</v>
      </c>
      <c r="S54">
        <v>960.99</v>
      </c>
      <c r="T54" s="72">
        <f t="shared" si="0"/>
        <v>-0.70116502473122666</v>
      </c>
    </row>
    <row r="55" spans="1:20">
      <c r="A55" t="s">
        <v>112</v>
      </c>
      <c r="B55">
        <v>27163.5</v>
      </c>
      <c r="C55">
        <v>4.232859050513417E-2</v>
      </c>
      <c r="D55">
        <v>-11.520375000000001</v>
      </c>
      <c r="E55">
        <v>2.8614157527417916E-2</v>
      </c>
      <c r="F55">
        <v>4.8151442002286826E-2</v>
      </c>
      <c r="G55">
        <v>-0.92496602469983813</v>
      </c>
      <c r="H55">
        <v>-0.72252832124100563</v>
      </c>
      <c r="I55">
        <v>-0.11124906878569664</v>
      </c>
      <c r="J55">
        <v>1.6466556413791997E-2</v>
      </c>
      <c r="K55">
        <v>3.3046233265275123E-2</v>
      </c>
      <c r="R55">
        <v>2786.9</v>
      </c>
      <c r="S55">
        <v>662.53</v>
      </c>
      <c r="T55" s="72">
        <f t="shared" si="0"/>
        <v>-0.72407058242201217</v>
      </c>
    </row>
    <row r="56" spans="1:20">
      <c r="A56" t="s">
        <v>113</v>
      </c>
      <c r="B56">
        <v>28175.4</v>
      </c>
      <c r="C56">
        <v>3.7252195041139816E-2</v>
      </c>
      <c r="D56">
        <v>8.9866120000000009</v>
      </c>
      <c r="E56">
        <v>3.28986960882649E-2</v>
      </c>
      <c r="F56">
        <v>4.4929308967933235E-2</v>
      </c>
      <c r="G56">
        <v>-0.86902394890623857</v>
      </c>
      <c r="H56">
        <v>-0.69479993077504609</v>
      </c>
      <c r="I56">
        <v>0.45850796311818953</v>
      </c>
      <c r="J56">
        <v>2.2567223641924181E-2</v>
      </c>
      <c r="K56">
        <v>5.4393995391719109E-2</v>
      </c>
      <c r="R56">
        <v>3234.07</v>
      </c>
      <c r="S56">
        <v>825.11</v>
      </c>
      <c r="T56" s="72">
        <f t="shared" si="0"/>
        <v>-0.7358654612213793</v>
      </c>
    </row>
    <row r="57" spans="1:20">
      <c r="A57" t="s">
        <v>114</v>
      </c>
      <c r="B57">
        <v>27061.200000000001</v>
      </c>
      <c r="C57">
        <v>-3.95451351178688E-2</v>
      </c>
      <c r="D57">
        <v>-3.5270710000000003</v>
      </c>
      <c r="E57">
        <v>4.9147442326982205E-3</v>
      </c>
      <c r="F57">
        <v>4.5464589097363062E-2</v>
      </c>
      <c r="G57">
        <v>-0.95070887022145267</v>
      </c>
      <c r="H57">
        <v>-0.67041099040693852</v>
      </c>
      <c r="I57">
        <v>0.21800766283524894</v>
      </c>
      <c r="J57">
        <v>1.9475842708439644E-2</v>
      </c>
      <c r="K57">
        <v>1.974665842485504E-2</v>
      </c>
      <c r="R57">
        <v>3193.61</v>
      </c>
      <c r="S57">
        <v>905.21</v>
      </c>
      <c r="T57" s="72">
        <f t="shared" si="0"/>
        <v>-0.72252832124100563</v>
      </c>
    </row>
    <row r="58" spans="1:20">
      <c r="A58" t="s">
        <v>115</v>
      </c>
      <c r="B58">
        <v>27283.1</v>
      </c>
      <c r="C58">
        <v>8.1999320059715688E-3</v>
      </c>
      <c r="D58">
        <v>-4.302257</v>
      </c>
      <c r="E58">
        <v>-1.3820335636720582E-3</v>
      </c>
      <c r="F58">
        <v>4.5672203403352762E-2</v>
      </c>
      <c r="G58">
        <v>-0.94580206315355142</v>
      </c>
      <c r="H58">
        <v>-0.67868312429557054</v>
      </c>
      <c r="I58">
        <v>0.16310160427807494</v>
      </c>
      <c r="J58">
        <v>1.5919591120003254E-2</v>
      </c>
      <c r="K58">
        <v>2.4126237373226177E-2</v>
      </c>
      <c r="R58">
        <v>3552.64</v>
      </c>
      <c r="S58">
        <v>1103.8699999999999</v>
      </c>
      <c r="T58" s="72">
        <f t="shared" si="0"/>
        <v>-0.69479993077504609</v>
      </c>
    </row>
    <row r="59" spans="1:20">
      <c r="A59" t="s">
        <v>116</v>
      </c>
      <c r="B59">
        <v>26346.799999999999</v>
      </c>
      <c r="C59">
        <v>-3.4317947740542656E-2</v>
      </c>
      <c r="D59">
        <v>-4.4392050000000003</v>
      </c>
      <c r="E59">
        <v>4.9067713444554961E-3</v>
      </c>
      <c r="F59">
        <v>4.565053631189242E-2</v>
      </c>
      <c r="G59">
        <v>-1.0017559005900871</v>
      </c>
      <c r="H59">
        <v>-0.63774223759095161</v>
      </c>
      <c r="I59">
        <v>0.13008789722785652</v>
      </c>
      <c r="J59">
        <v>1.7952896551835545E-2</v>
      </c>
      <c r="K59">
        <v>1.8294784436351803E-2</v>
      </c>
      <c r="R59">
        <v>3919.21</v>
      </c>
      <c r="S59">
        <v>1191.44</v>
      </c>
      <c r="T59" s="72">
        <f t="shared" si="0"/>
        <v>-0.67041099040693852</v>
      </c>
    </row>
    <row r="60" spans="1:20">
      <c r="A60" t="s">
        <v>117</v>
      </c>
      <c r="B60">
        <v>25947.5</v>
      </c>
      <c r="C60">
        <v>-1.5155540710826336E-2</v>
      </c>
      <c r="D60">
        <v>8.041777999999999</v>
      </c>
      <c r="E60">
        <v>-1.2959381044487461E-2</v>
      </c>
      <c r="F60">
        <v>4.5707662550868555E-2</v>
      </c>
      <c r="G60">
        <v>-0.97914869369843327</v>
      </c>
      <c r="H60">
        <v>-0.65235482440068659</v>
      </c>
      <c r="I60">
        <v>5.4804355630010924E-2</v>
      </c>
      <c r="J60">
        <v>1.5313938005990785E-2</v>
      </c>
      <c r="K60">
        <v>4.0609002654690668E-2</v>
      </c>
      <c r="R60">
        <v>4064.3</v>
      </c>
      <c r="S60">
        <v>1408.55</v>
      </c>
      <c r="T60" s="72">
        <f t="shared" si="0"/>
        <v>-0.67868312429557054</v>
      </c>
    </row>
    <row r="61" spans="1:20">
      <c r="A61" t="s">
        <v>118</v>
      </c>
      <c r="B61">
        <v>25270.3</v>
      </c>
      <c r="C61">
        <v>-2.6098853454090017E-2</v>
      </c>
      <c r="D61">
        <v>-4.6381809999999994</v>
      </c>
      <c r="E61">
        <v>-3.0380952380952397E-2</v>
      </c>
      <c r="F61">
        <v>4.5923867628359538E-2</v>
      </c>
      <c r="G61">
        <v>-0.75473214973895852</v>
      </c>
      <c r="H61">
        <v>-0.63662323430512391</v>
      </c>
      <c r="I61">
        <v>0.18763471355643779</v>
      </c>
      <c r="J61">
        <v>1.7646097855139341E-2</v>
      </c>
      <c r="K61">
        <v>3.4469531148744854E-2</v>
      </c>
      <c r="R61">
        <v>4048.08</v>
      </c>
      <c r="S61">
        <v>1342.06</v>
      </c>
      <c r="T61" s="72">
        <f t="shared" si="0"/>
        <v>-0.63774223759095161</v>
      </c>
    </row>
    <row r="62" spans="1:20">
      <c r="A62" t="s">
        <v>119</v>
      </c>
      <c r="B62">
        <v>24375.9</v>
      </c>
      <c r="C62">
        <v>-3.5393327344748496E-2</v>
      </c>
      <c r="D62">
        <v>-4.4550200000000002</v>
      </c>
      <c r="E62">
        <v>-4.6461824953445086E-2</v>
      </c>
      <c r="F62">
        <v>4.5531130261850183E-2</v>
      </c>
      <c r="G62">
        <v>-9.4694069965959162</v>
      </c>
      <c r="H62">
        <v>-0.6022131057433816</v>
      </c>
      <c r="I62">
        <v>-5.7980704938389464E-2</v>
      </c>
      <c r="J62">
        <v>1.1718559059566404E-2</v>
      </c>
      <c r="K62">
        <v>3.1936529996514007E-3</v>
      </c>
      <c r="R62">
        <v>4298.41</v>
      </c>
      <c r="S62">
        <v>1498.28</v>
      </c>
      <c r="T62" s="72">
        <f t="shared" si="0"/>
        <v>-0.65235482440068659</v>
      </c>
    </row>
    <row r="63" spans="1:20">
      <c r="A63" t="s">
        <v>120</v>
      </c>
      <c r="B63">
        <v>23375.5</v>
      </c>
      <c r="C63">
        <v>-4.1040535939185892E-2</v>
      </c>
      <c r="D63">
        <v>-6.9418509999999998</v>
      </c>
      <c r="E63">
        <v>-4.9034038638454347E-2</v>
      </c>
      <c r="F63">
        <v>4.3732559089763701E-2</v>
      </c>
      <c r="G63">
        <v>-1.1327341246285996</v>
      </c>
      <c r="H63">
        <v>-0.63497859268719448</v>
      </c>
      <c r="I63">
        <v>-0.12259176637598868</v>
      </c>
      <c r="J63">
        <v>1.8002129009416591E-2</v>
      </c>
      <c r="K63">
        <v>-5.4601060169806055E-3</v>
      </c>
      <c r="R63">
        <v>3902.52</v>
      </c>
      <c r="S63">
        <v>1492.15</v>
      </c>
      <c r="T63" s="72">
        <f t="shared" si="0"/>
        <v>-0.63662323430512391</v>
      </c>
    </row>
    <row r="64" spans="1:20">
      <c r="A64" t="s">
        <v>121</v>
      </c>
      <c r="B64">
        <v>25267.4</v>
      </c>
      <c r="C64">
        <v>8.0935167162199798E-2</v>
      </c>
      <c r="D64">
        <v>-13.260268</v>
      </c>
      <c r="E64">
        <v>-5.4231119199271927E-2</v>
      </c>
      <c r="F64">
        <v>4.497637425831269E-2</v>
      </c>
      <c r="G64">
        <v>-1.1744638968056702</v>
      </c>
      <c r="H64">
        <v>-0.63954420455210337</v>
      </c>
      <c r="I64">
        <v>-7.4193921183404621E-2</v>
      </c>
      <c r="J64">
        <v>-1.1332611445698963E-2</v>
      </c>
      <c r="K64">
        <v>2.8512411840117081E-2</v>
      </c>
      <c r="R64">
        <v>3454.86</v>
      </c>
      <c r="S64">
        <v>1197.5999999999999</v>
      </c>
      <c r="T64" s="72">
        <f t="shared" si="0"/>
        <v>-0.6022131057433816</v>
      </c>
    </row>
    <row r="65" spans="1:20">
      <c r="A65" t="s">
        <v>122</v>
      </c>
      <c r="B65">
        <v>25417.5</v>
      </c>
      <c r="C65">
        <v>5.9404608309520778E-3</v>
      </c>
      <c r="D65">
        <v>-5.9919310000000001</v>
      </c>
      <c r="E65">
        <v>-4.2582417582417542E-2</v>
      </c>
      <c r="F65">
        <v>4.1542580454283273E-2</v>
      </c>
      <c r="G65">
        <v>-0.15806169246766155</v>
      </c>
      <c r="H65">
        <v>-0.71566562735962935</v>
      </c>
      <c r="I65">
        <v>-4.1567844214205445E-2</v>
      </c>
      <c r="J65">
        <v>-4.4581607635815991E-3</v>
      </c>
      <c r="K65">
        <v>1.3230600405207302E-2</v>
      </c>
      <c r="R65">
        <v>3318.2</v>
      </c>
      <c r="S65">
        <v>1132.1099999999999</v>
      </c>
      <c r="T65" s="72">
        <f t="shared" si="0"/>
        <v>-0.63497859268719448</v>
      </c>
    </row>
    <row r="66" spans="1:20">
      <c r="A66" t="s">
        <v>123</v>
      </c>
      <c r="B66">
        <v>25720.3</v>
      </c>
      <c r="C66">
        <v>1.1913052031080919E-2</v>
      </c>
      <c r="D66">
        <v>-3.4022770000000002</v>
      </c>
      <c r="E66">
        <v>-3.3208606173994237E-2</v>
      </c>
      <c r="F66">
        <v>3.2817017446167718E-2</v>
      </c>
      <c r="G66">
        <v>-0.8303967460560211</v>
      </c>
      <c r="H66">
        <v>-0.73621136793467801</v>
      </c>
      <c r="I66">
        <v>6.5381609794217185E-2</v>
      </c>
      <c r="J66">
        <v>-5.4888831096148233E-3</v>
      </c>
      <c r="K66">
        <v>2.3531009770988192E-2</v>
      </c>
      <c r="R66">
        <v>3793.62</v>
      </c>
      <c r="S66">
        <v>1007.09</v>
      </c>
      <c r="T66" s="72">
        <f t="shared" si="0"/>
        <v>-0.63954420455210337</v>
      </c>
    </row>
    <row r="67" spans="1:20">
      <c r="A67" t="s">
        <v>124</v>
      </c>
      <c r="B67">
        <v>25664</v>
      </c>
      <c r="C67">
        <v>-2.1889324774594103E-3</v>
      </c>
      <c r="D67">
        <v>-4.1163879999999997</v>
      </c>
      <c r="E67">
        <v>-3.3175355450236865E-2</v>
      </c>
      <c r="F67">
        <v>1.1064305942318775E-2</v>
      </c>
      <c r="G67">
        <v>-0.79831062502900774</v>
      </c>
      <c r="H67">
        <v>-0.72879404501799261</v>
      </c>
      <c r="I67">
        <v>0.10990220048899767</v>
      </c>
      <c r="J67">
        <v>-1.6055788300457054E-3</v>
      </c>
      <c r="K67">
        <v>8.4364670964329466E-2</v>
      </c>
      <c r="R67">
        <v>4315.05</v>
      </c>
      <c r="S67">
        <v>1064.6400000000001</v>
      </c>
      <c r="T67" s="72">
        <f t="shared" si="0"/>
        <v>-0.71566562735962935</v>
      </c>
    </row>
    <row r="68" spans="1:20">
      <c r="R68">
        <v>4399.09</v>
      </c>
      <c r="S68">
        <v>1120.18</v>
      </c>
      <c r="T68" s="72">
        <f t="shared" si="0"/>
        <v>-0.73621136793467801</v>
      </c>
    </row>
    <row r="69" spans="1:20">
      <c r="R69">
        <v>4521.6499999999996</v>
      </c>
      <c r="S69">
        <v>1154.1500000000001</v>
      </c>
      <c r="T69" s="72">
        <f t="shared" ref="T69" si="1">((1+S68%)/(1+R68%))-1</f>
        <v>-0.72879404501799261</v>
      </c>
    </row>
    <row r="75" spans="1:20">
      <c r="E75" t="s">
        <v>0</v>
      </c>
    </row>
    <row r="76" spans="1:20" ht="15" thickBot="1"/>
    <row r="77" spans="1:20">
      <c r="E77" s="16" t="s">
        <v>1</v>
      </c>
      <c r="F77" s="16"/>
    </row>
    <row r="78" spans="1:20">
      <c r="E78" t="s">
        <v>2</v>
      </c>
      <c r="F78">
        <v>0.45239094137050889</v>
      </c>
    </row>
    <row r="79" spans="1:20">
      <c r="E79" t="s">
        <v>3</v>
      </c>
      <c r="F79">
        <v>0.2046575638340952</v>
      </c>
    </row>
    <row r="80" spans="1:20">
      <c r="E80" t="s">
        <v>4</v>
      </c>
      <c r="F80">
        <v>9.3030555249406802E-2</v>
      </c>
    </row>
    <row r="81" spans="5:13">
      <c r="E81" t="s">
        <v>5</v>
      </c>
      <c r="F81">
        <v>4.5848940453294351E-2</v>
      </c>
    </row>
    <row r="82" spans="5:13" ht="15" thickBot="1">
      <c r="E82" s="14" t="s">
        <v>6</v>
      </c>
      <c r="F82" s="14">
        <v>66</v>
      </c>
    </row>
    <row r="84" spans="5:13" ht="15" thickBot="1">
      <c r="E84" t="s">
        <v>7</v>
      </c>
    </row>
    <row r="85" spans="5:13">
      <c r="E85" s="15"/>
      <c r="F85" s="15" t="s">
        <v>8</v>
      </c>
      <c r="G85" s="15" t="s">
        <v>9</v>
      </c>
      <c r="H85" s="15" t="s">
        <v>10</v>
      </c>
      <c r="I85" s="15" t="s">
        <v>11</v>
      </c>
      <c r="J85" s="15" t="s">
        <v>12</v>
      </c>
    </row>
    <row r="86" spans="5:13">
      <c r="E86" t="s">
        <v>13</v>
      </c>
      <c r="F86">
        <v>8</v>
      </c>
      <c r="G86">
        <v>3.0832384137434596E-2</v>
      </c>
      <c r="H86">
        <v>3.8540480171793245E-3</v>
      </c>
      <c r="I86">
        <v>1.8334054314357715</v>
      </c>
      <c r="J86">
        <v>8.9466141494914095E-2</v>
      </c>
    </row>
    <row r="87" spans="5:13">
      <c r="E87" t="s">
        <v>14</v>
      </c>
      <c r="F87">
        <v>57</v>
      </c>
      <c r="G87">
        <v>0.11982114441931467</v>
      </c>
      <c r="H87">
        <v>2.102125340689731E-3</v>
      </c>
    </row>
    <row r="88" spans="5:13" ht="15" thickBot="1">
      <c r="E88" s="14" t="s">
        <v>15</v>
      </c>
      <c r="F88" s="14">
        <v>65</v>
      </c>
      <c r="G88" s="14">
        <v>0.15065352855674927</v>
      </c>
      <c r="H88" s="14"/>
      <c r="I88" s="14"/>
      <c r="J88" s="14"/>
    </row>
    <row r="89" spans="5:13" ht="15" thickBot="1"/>
    <row r="90" spans="5:13">
      <c r="E90" s="15"/>
      <c r="F90" s="15" t="s">
        <v>16</v>
      </c>
      <c r="G90" s="15" t="s">
        <v>5</v>
      </c>
      <c r="H90" s="15" t="s">
        <v>17</v>
      </c>
      <c r="I90" s="15" t="s">
        <v>18</v>
      </c>
      <c r="J90" s="15" t="s">
        <v>19</v>
      </c>
      <c r="K90" s="15" t="s">
        <v>20</v>
      </c>
      <c r="L90" s="15" t="s">
        <v>21</v>
      </c>
      <c r="M90" s="15" t="s">
        <v>22</v>
      </c>
    </row>
    <row r="91" spans="5:13">
      <c r="E91" t="s">
        <v>23</v>
      </c>
      <c r="F91">
        <v>5.3100578448427388E-2</v>
      </c>
      <c r="G91">
        <v>0.10410682129177645</v>
      </c>
      <c r="H91">
        <v>0.5100585897210741</v>
      </c>
      <c r="I91">
        <v>0.61197988841245798</v>
      </c>
      <c r="J91">
        <v>-0.15536973526493647</v>
      </c>
      <c r="K91">
        <v>0.26157089216179125</v>
      </c>
      <c r="L91">
        <v>-0.15536973526493647</v>
      </c>
      <c r="M91">
        <v>0.26157089216179125</v>
      </c>
    </row>
    <row r="92" spans="5:13">
      <c r="E92" t="s">
        <v>125</v>
      </c>
      <c r="F92">
        <v>-1.566168459222234E-3</v>
      </c>
      <c r="G92">
        <v>1.9653794611977637E-3</v>
      </c>
      <c r="H92">
        <v>-0.79687840956054456</v>
      </c>
      <c r="I92">
        <v>0.42882851046844339</v>
      </c>
      <c r="J92">
        <v>-5.5017729446707247E-3</v>
      </c>
      <c r="K92">
        <v>2.3694360262262572E-3</v>
      </c>
      <c r="L92">
        <v>-5.5017729446707247E-3</v>
      </c>
      <c r="M92">
        <v>2.3694360262262572E-3</v>
      </c>
    </row>
    <row r="93" spans="5:13">
      <c r="E93" t="s">
        <v>143</v>
      </c>
      <c r="F93">
        <v>0.14961303539064802</v>
      </c>
      <c r="G93">
        <v>0.14801993713081874</v>
      </c>
      <c r="H93">
        <v>1.0107627275805511</v>
      </c>
      <c r="I93">
        <v>0.3164015428404629</v>
      </c>
      <c r="J93">
        <v>-0.14679177600024285</v>
      </c>
      <c r="K93">
        <v>0.44601784678153888</v>
      </c>
      <c r="L93">
        <v>-0.14679177600024285</v>
      </c>
      <c r="M93">
        <v>0.44601784678153888</v>
      </c>
    </row>
    <row r="94" spans="5:13">
      <c r="E94" t="s">
        <v>144</v>
      </c>
      <c r="F94">
        <v>-0.6897169609875542</v>
      </c>
      <c r="G94">
        <v>0.30194750531728032</v>
      </c>
      <c r="H94">
        <v>-2.2842280490538034</v>
      </c>
      <c r="I94">
        <v>2.6102022318735103E-2</v>
      </c>
      <c r="J94">
        <v>-1.2943564109044956</v>
      </c>
      <c r="K94">
        <v>-8.5077511070612788E-2</v>
      </c>
      <c r="L94">
        <v>-1.2943564109044956</v>
      </c>
      <c r="M94">
        <v>-8.5077511070612788E-2</v>
      </c>
    </row>
    <row r="95" spans="5:13">
      <c r="E95" t="s">
        <v>147</v>
      </c>
      <c r="F95">
        <v>6.4378137442885151E-3</v>
      </c>
      <c r="G95">
        <v>4.3286702948904321E-3</v>
      </c>
      <c r="H95">
        <v>1.4872497339166069</v>
      </c>
      <c r="I95">
        <v>0.14246013740071689</v>
      </c>
      <c r="J95">
        <v>-2.2301990058885904E-3</v>
      </c>
      <c r="K95">
        <v>1.5105826494465621E-2</v>
      </c>
      <c r="L95">
        <v>-2.2301990058885904E-3</v>
      </c>
      <c r="M95">
        <v>1.5105826494465621E-2</v>
      </c>
    </row>
    <row r="96" spans="5:13">
      <c r="E96" t="s">
        <v>148</v>
      </c>
      <c r="F96">
        <v>1.4317959731962105E-2</v>
      </c>
      <c r="G96">
        <v>0.13710264330867594</v>
      </c>
      <c r="H96">
        <v>0.10443241199753044</v>
      </c>
      <c r="I96">
        <v>0.91719281021195065</v>
      </c>
      <c r="J96">
        <v>-0.2602253478711567</v>
      </c>
      <c r="K96">
        <v>0.28886126733508088</v>
      </c>
      <c r="L96">
        <v>-0.2602253478711567</v>
      </c>
      <c r="M96">
        <v>0.28886126733508088</v>
      </c>
    </row>
    <row r="97" spans="5:13">
      <c r="E97" t="s">
        <v>131</v>
      </c>
      <c r="F97">
        <v>2.7295217058110267E-2</v>
      </c>
      <c r="G97">
        <v>2.5665248149644698E-2</v>
      </c>
      <c r="H97">
        <v>1.0635087920818773</v>
      </c>
      <c r="I97">
        <v>0.29203615095386715</v>
      </c>
      <c r="J97">
        <v>-2.4098555865685659E-2</v>
      </c>
      <c r="K97">
        <v>7.8688989981906196E-2</v>
      </c>
      <c r="L97">
        <v>-2.4098555865685659E-2</v>
      </c>
      <c r="M97">
        <v>7.8688989981906196E-2</v>
      </c>
    </row>
    <row r="98" spans="5:13">
      <c r="E98" t="s">
        <v>133</v>
      </c>
      <c r="F98">
        <v>-1.3373730409534994</v>
      </c>
      <c r="G98">
        <v>0.74586052992288232</v>
      </c>
      <c r="H98">
        <v>-1.7930604815511233</v>
      </c>
      <c r="I98" s="81">
        <v>7.8269395460814448E-2</v>
      </c>
      <c r="J98">
        <v>-2.8309329895725575</v>
      </c>
      <c r="K98">
        <v>0.15618690766555865</v>
      </c>
      <c r="L98">
        <v>-2.8309329895725575</v>
      </c>
      <c r="M98">
        <v>0.15618690766555865</v>
      </c>
    </row>
    <row r="99" spans="5:13" ht="15" thickBot="1">
      <c r="E99" s="14" t="s">
        <v>134</v>
      </c>
      <c r="F99" s="14">
        <v>0.36269554719909292</v>
      </c>
      <c r="G99" s="14">
        <v>0.21066056386021131</v>
      </c>
      <c r="H99" s="14">
        <v>1.7217059546074696</v>
      </c>
      <c r="I99" s="82">
        <v>9.0546198189698654E-2</v>
      </c>
      <c r="J99" s="14">
        <v>-5.9144955565747559E-2</v>
      </c>
      <c r="K99" s="14">
        <v>0.78453604996393334</v>
      </c>
      <c r="L99" s="14">
        <v>-5.9144955565747559E-2</v>
      </c>
      <c r="M99" s="14">
        <v>0.78453604996393334</v>
      </c>
    </row>
    <row r="103" spans="5:13">
      <c r="E103" t="s">
        <v>25</v>
      </c>
    </row>
    <row r="104" spans="5:13" ht="15" thickBot="1"/>
    <row r="105" spans="5:13">
      <c r="E105" s="15" t="s">
        <v>26</v>
      </c>
      <c r="F105" s="15" t="s">
        <v>146</v>
      </c>
      <c r="G105" s="15" t="s">
        <v>28</v>
      </c>
    </row>
    <row r="106" spans="5:13">
      <c r="E106">
        <v>1</v>
      </c>
      <c r="F106">
        <v>1.7540183697638032E-2</v>
      </c>
      <c r="G106">
        <v>3.5416756195154053E-3</v>
      </c>
    </row>
    <row r="107" spans="5:13">
      <c r="E107">
        <v>2</v>
      </c>
      <c r="F107">
        <v>2.3100017899802039E-2</v>
      </c>
      <c r="G107">
        <v>2.7513886274380207E-2</v>
      </c>
    </row>
    <row r="108" spans="5:13">
      <c r="E108">
        <v>3</v>
      </c>
      <c r="F108">
        <v>1.7480298342155698E-2</v>
      </c>
      <c r="G108">
        <v>1.2827194273719797E-3</v>
      </c>
    </row>
    <row r="109" spans="5:13">
      <c r="E109">
        <v>4</v>
      </c>
      <c r="F109">
        <v>3.1518908937309839E-2</v>
      </c>
      <c r="G109">
        <v>5.5422921687155541E-2</v>
      </c>
    </row>
    <row r="110" spans="5:13">
      <c r="E110">
        <v>5</v>
      </c>
      <c r="F110">
        <v>3.8253082668873659E-2</v>
      </c>
      <c r="G110">
        <v>5.8941350608440746E-3</v>
      </c>
    </row>
    <row r="111" spans="5:13">
      <c r="E111">
        <v>6</v>
      </c>
      <c r="F111">
        <v>-3.7793304450653632E-2</v>
      </c>
      <c r="G111">
        <v>-7.923879703193884E-2</v>
      </c>
    </row>
    <row r="112" spans="5:13">
      <c r="E112">
        <v>7</v>
      </c>
      <c r="F112">
        <v>-1.6897271100953813E-2</v>
      </c>
      <c r="G112">
        <v>6.0091234189748988E-2</v>
      </c>
    </row>
    <row r="113" spans="5:7">
      <c r="E113">
        <v>8</v>
      </c>
      <c r="F113">
        <v>-1.3491542622740039E-2</v>
      </c>
      <c r="G113">
        <v>-2.2370035368520617E-2</v>
      </c>
    </row>
    <row r="114" spans="5:7">
      <c r="E114">
        <v>9</v>
      </c>
      <c r="F114">
        <v>5.4301171918271995E-2</v>
      </c>
      <c r="G114">
        <v>4.3246539993081132E-3</v>
      </c>
    </row>
    <row r="115" spans="5:7">
      <c r="E115">
        <v>10</v>
      </c>
      <c r="F115">
        <v>2.1112555920928148E-2</v>
      </c>
      <c r="G115">
        <v>2.566410745866465E-2</v>
      </c>
    </row>
    <row r="116" spans="5:7">
      <c r="E116">
        <v>11</v>
      </c>
      <c r="F116">
        <v>1.8571320434837727E-2</v>
      </c>
      <c r="G116">
        <v>-5.5586945880404127E-3</v>
      </c>
    </row>
    <row r="117" spans="5:7">
      <c r="E117">
        <v>12</v>
      </c>
      <c r="F117">
        <v>7.1969732321909841E-3</v>
      </c>
      <c r="G117">
        <v>-3.212429689046669E-2</v>
      </c>
    </row>
    <row r="118" spans="5:7">
      <c r="E118">
        <v>13</v>
      </c>
      <c r="F118">
        <v>1.5464156282127127E-2</v>
      </c>
      <c r="G118">
        <v>-0.11030587997220406</v>
      </c>
    </row>
    <row r="119" spans="5:7">
      <c r="E119">
        <v>14</v>
      </c>
      <c r="F119">
        <v>2.7144708440151565E-2</v>
      </c>
      <c r="G119">
        <v>0.11004947330326942</v>
      </c>
    </row>
    <row r="120" spans="5:7">
      <c r="E120">
        <v>15</v>
      </c>
      <c r="F120">
        <v>2.0696539037986753E-2</v>
      </c>
      <c r="G120">
        <v>-3.85419117833041E-2</v>
      </c>
    </row>
    <row r="121" spans="5:7">
      <c r="E121">
        <v>16</v>
      </c>
      <c r="F121">
        <v>2.079549806612066E-2</v>
      </c>
      <c r="G121">
        <v>0.11334443635759422</v>
      </c>
    </row>
    <row r="122" spans="5:7">
      <c r="E122">
        <v>17</v>
      </c>
      <c r="F122">
        <v>-2.8122577167995384E-2</v>
      </c>
      <c r="G122">
        <v>3.39823748308389E-2</v>
      </c>
    </row>
    <row r="123" spans="5:7">
      <c r="E123">
        <v>18</v>
      </c>
      <c r="F123">
        <v>-1.3774277791348367E-2</v>
      </c>
      <c r="G123">
        <v>-4.9272613228797724E-2</v>
      </c>
    </row>
    <row r="124" spans="5:7">
      <c r="E124">
        <v>19</v>
      </c>
      <c r="F124">
        <v>-1.0244236459501455E-2</v>
      </c>
      <c r="G124">
        <v>-1.3291759981396645E-2</v>
      </c>
    </row>
    <row r="125" spans="5:7">
      <c r="E125">
        <v>20</v>
      </c>
      <c r="F125">
        <v>2.9997847213669243E-2</v>
      </c>
      <c r="G125">
        <v>-9.2785697245268278E-3</v>
      </c>
    </row>
    <row r="126" spans="5:7">
      <c r="E126">
        <v>21</v>
      </c>
      <c r="F126">
        <v>-2.6858049444380416E-2</v>
      </c>
      <c r="G126">
        <v>-2.1745087333384858E-2</v>
      </c>
    </row>
    <row r="127" spans="5:7">
      <c r="E127">
        <v>22</v>
      </c>
      <c r="F127">
        <v>-2.479468571893121E-2</v>
      </c>
      <c r="G127">
        <v>4.0035000665260903E-2</v>
      </c>
    </row>
    <row r="128" spans="5:7">
      <c r="E128">
        <v>23</v>
      </c>
      <c r="F128">
        <v>-6.6192423810013112E-4</v>
      </c>
      <c r="G128">
        <v>2.4487331297397157E-2</v>
      </c>
    </row>
    <row r="129" spans="5:7">
      <c r="E129">
        <v>24</v>
      </c>
      <c r="F129">
        <v>-8.83707510810002E-3</v>
      </c>
      <c r="G129">
        <v>-1.4834299382290169E-2</v>
      </c>
    </row>
    <row r="130" spans="5:7">
      <c r="E130">
        <v>25</v>
      </c>
      <c r="F130">
        <v>6.347705464179368E-3</v>
      </c>
      <c r="G130">
        <v>2.0354554273272051E-2</v>
      </c>
    </row>
    <row r="131" spans="5:7">
      <c r="E131">
        <v>26</v>
      </c>
      <c r="F131">
        <v>3.1946220295849502E-4</v>
      </c>
      <c r="G131">
        <v>3.657877622480827E-2</v>
      </c>
    </row>
    <row r="132" spans="5:7">
      <c r="E132">
        <v>27</v>
      </c>
      <c r="F132">
        <v>3.1324533085516706E-2</v>
      </c>
      <c r="G132">
        <v>-1.6839697335709374E-2</v>
      </c>
    </row>
    <row r="133" spans="5:7">
      <c r="E133">
        <v>28</v>
      </c>
      <c r="F133">
        <v>5.6473933688922723E-3</v>
      </c>
      <c r="G133">
        <v>-3.8281194214475158E-3</v>
      </c>
    </row>
    <row r="134" spans="5:7">
      <c r="E134">
        <v>29</v>
      </c>
      <c r="F134">
        <v>9.2907064706516454E-3</v>
      </c>
      <c r="G134">
        <v>-4.4148092538758019E-3</v>
      </c>
    </row>
    <row r="135" spans="5:7">
      <c r="E135">
        <v>30</v>
      </c>
      <c r="F135">
        <v>-3.6895284637787802E-3</v>
      </c>
      <c r="G135">
        <v>-7.9148293618534413E-2</v>
      </c>
    </row>
    <row r="136" spans="5:7">
      <c r="E136">
        <v>31</v>
      </c>
      <c r="F136">
        <v>-7.53428539548643E-3</v>
      </c>
      <c r="G136">
        <v>-2.5921059495918275E-2</v>
      </c>
    </row>
    <row r="137" spans="5:7">
      <c r="E137">
        <v>32</v>
      </c>
      <c r="F137">
        <v>9.6047565450275291E-5</v>
      </c>
      <c r="G137">
        <v>-0.10687210911748052</v>
      </c>
    </row>
    <row r="138" spans="5:7">
      <c r="E138">
        <v>33</v>
      </c>
      <c r="F138">
        <v>-1.0008366405428128E-2</v>
      </c>
      <c r="G138">
        <v>6.0772733474849142E-2</v>
      </c>
    </row>
    <row r="139" spans="5:7">
      <c r="E139">
        <v>34</v>
      </c>
      <c r="F139">
        <v>-1.4938366089012316E-3</v>
      </c>
      <c r="G139">
        <v>3.6728265703167354E-2</v>
      </c>
    </row>
    <row r="140" spans="5:7">
      <c r="E140">
        <v>35</v>
      </c>
      <c r="F140">
        <v>-7.7524719252929711E-3</v>
      </c>
      <c r="G140">
        <v>-2.0306975246268545E-2</v>
      </c>
    </row>
    <row r="141" spans="5:7">
      <c r="E141">
        <v>36</v>
      </c>
      <c r="F141">
        <v>9.362434700861547E-3</v>
      </c>
      <c r="G141">
        <v>2.9292724577073055E-2</v>
      </c>
    </row>
    <row r="142" spans="5:7">
      <c r="E142">
        <v>37</v>
      </c>
      <c r="F142">
        <v>1.9282192187406594E-3</v>
      </c>
      <c r="G142">
        <v>-2.526299856961027E-2</v>
      </c>
    </row>
    <row r="143" spans="5:7">
      <c r="E143">
        <v>38</v>
      </c>
      <c r="F143">
        <v>3.1772016836923798E-3</v>
      </c>
      <c r="G143">
        <v>8.8880670592664888E-3</v>
      </c>
    </row>
    <row r="144" spans="5:7">
      <c r="E144">
        <v>39</v>
      </c>
      <c r="F144">
        <v>4.356075510622533E-3</v>
      </c>
      <c r="G144">
        <v>-4.928088829065453E-2</v>
      </c>
    </row>
    <row r="145" spans="5:7">
      <c r="E145">
        <v>40</v>
      </c>
      <c r="F145">
        <v>-7.2202167878927543E-3</v>
      </c>
      <c r="G145">
        <v>1.9455941427692969E-2</v>
      </c>
    </row>
    <row r="146" spans="5:7">
      <c r="E146">
        <v>41</v>
      </c>
      <c r="F146">
        <v>-7.6371881096821449E-4</v>
      </c>
      <c r="G146">
        <v>7.230430731329994E-2</v>
      </c>
    </row>
    <row r="147" spans="5:7">
      <c r="E147">
        <v>42</v>
      </c>
      <c r="F147">
        <v>6.4015114180855127E-4</v>
      </c>
      <c r="G147">
        <v>3.3186804894317669E-2</v>
      </c>
    </row>
    <row r="148" spans="5:7">
      <c r="E148">
        <v>43</v>
      </c>
      <c r="F148">
        <v>9.6792350793847917E-3</v>
      </c>
      <c r="G148">
        <v>5.1366559602981296E-3</v>
      </c>
    </row>
    <row r="149" spans="5:7">
      <c r="E149">
        <v>44</v>
      </c>
      <c r="F149">
        <v>1.0672255144112838E-2</v>
      </c>
      <c r="G149">
        <v>2.0266971375224152E-2</v>
      </c>
    </row>
    <row r="150" spans="5:7">
      <c r="E150">
        <v>45</v>
      </c>
      <c r="F150">
        <v>-3.2490675762126223E-3</v>
      </c>
      <c r="G150">
        <v>-4.1752766253857182E-2</v>
      </c>
    </row>
    <row r="151" spans="5:7">
      <c r="E151">
        <v>46</v>
      </c>
      <c r="F151">
        <v>-1.9603379958014013E-3</v>
      </c>
      <c r="G151">
        <v>1.1513088792796153E-2</v>
      </c>
    </row>
    <row r="152" spans="5:7">
      <c r="E152">
        <v>47</v>
      </c>
      <c r="F152">
        <v>-8.6409089179069476E-3</v>
      </c>
      <c r="G152">
        <v>-9.0539244566688604E-3</v>
      </c>
    </row>
    <row r="153" spans="5:7">
      <c r="E153">
        <v>48</v>
      </c>
      <c r="F153">
        <v>2.2118881458833735E-3</v>
      </c>
      <c r="G153">
        <v>-2.3635679156764438E-2</v>
      </c>
    </row>
    <row r="154" spans="5:7">
      <c r="E154">
        <v>49</v>
      </c>
      <c r="F154">
        <v>-4.9302034486094232E-3</v>
      </c>
      <c r="G154">
        <v>2.262734639357393E-2</v>
      </c>
    </row>
    <row r="155" spans="5:7">
      <c r="E155">
        <v>50</v>
      </c>
      <c r="F155">
        <v>-1.2393804555819855E-2</v>
      </c>
      <c r="G155">
        <v>-3.3061770547814319E-2</v>
      </c>
    </row>
    <row r="156" spans="5:7">
      <c r="E156">
        <v>51</v>
      </c>
      <c r="F156">
        <v>1.0454179572301995E-2</v>
      </c>
      <c r="G156">
        <v>1.6887870943055879E-2</v>
      </c>
    </row>
    <row r="157" spans="5:7">
      <c r="E157">
        <v>52</v>
      </c>
      <c r="F157">
        <v>-4.6398538059150223E-2</v>
      </c>
      <c r="G157">
        <v>4.9147366727046206E-2</v>
      </c>
    </row>
    <row r="158" spans="5:7">
      <c r="E158">
        <v>53</v>
      </c>
      <c r="F158">
        <v>1.5308158010720227E-2</v>
      </c>
      <c r="G158">
        <v>-1.4759131476997216E-2</v>
      </c>
    </row>
    <row r="159" spans="5:7">
      <c r="E159">
        <v>54</v>
      </c>
      <c r="F159">
        <v>1.2840946285987972E-2</v>
      </c>
      <c r="G159">
        <v>2.9487644219146198E-2</v>
      </c>
    </row>
    <row r="160" spans="5:7">
      <c r="E160">
        <v>55</v>
      </c>
      <c r="F160">
        <v>-5.2039644145665531E-4</v>
      </c>
      <c r="G160">
        <v>3.7772591482596471E-2</v>
      </c>
    </row>
    <row r="161" spans="5:7">
      <c r="E161">
        <v>56</v>
      </c>
      <c r="F161">
        <v>-6.5110224387587151E-4</v>
      </c>
      <c r="G161">
        <v>-3.8894032873992929E-2</v>
      </c>
    </row>
    <row r="162" spans="5:7">
      <c r="E162">
        <v>57</v>
      </c>
      <c r="F162">
        <v>4.2366595002227055E-3</v>
      </c>
      <c r="G162">
        <v>3.9632725057488633E-3</v>
      </c>
    </row>
    <row r="163" spans="5:7">
      <c r="E163">
        <v>58</v>
      </c>
      <c r="F163">
        <v>-1.0250210862155183E-4</v>
      </c>
      <c r="G163">
        <v>-3.4215445631921103E-2</v>
      </c>
    </row>
    <row r="164" spans="5:7">
      <c r="E164">
        <v>59</v>
      </c>
      <c r="F164">
        <v>-1.2858256697575322E-2</v>
      </c>
      <c r="G164">
        <v>-2.2972840132510133E-3</v>
      </c>
    </row>
    <row r="165" spans="5:7">
      <c r="E165">
        <v>60</v>
      </c>
      <c r="F165">
        <v>4.1949836238920086E-3</v>
      </c>
      <c r="G165">
        <v>-3.0293837077982028E-2</v>
      </c>
    </row>
    <row r="166" spans="5:7">
      <c r="E166">
        <v>61</v>
      </c>
      <c r="F166">
        <v>-6.3958095878303103E-2</v>
      </c>
      <c r="G166">
        <v>2.8564768533554608E-2</v>
      </c>
    </row>
    <row r="167" spans="5:7">
      <c r="E167">
        <v>62</v>
      </c>
      <c r="F167">
        <v>-1.931254884275033E-2</v>
      </c>
      <c r="G167">
        <v>-2.1727987096435562E-2</v>
      </c>
    </row>
    <row r="168" spans="5:7">
      <c r="E168">
        <v>63</v>
      </c>
      <c r="F168">
        <v>4.1487908102833579E-2</v>
      </c>
      <c r="G168">
        <v>3.9447259059366219E-2</v>
      </c>
    </row>
    <row r="169" spans="5:7">
      <c r="E169">
        <v>64</v>
      </c>
      <c r="F169">
        <v>2.5823301869603577E-2</v>
      </c>
      <c r="G169">
        <v>-1.9882841038651497E-2</v>
      </c>
    </row>
    <row r="170" spans="5:7">
      <c r="E170">
        <v>65</v>
      </c>
      <c r="F170">
        <v>3.2599121149382487E-2</v>
      </c>
      <c r="G170">
        <v>-2.0686069118301568E-2</v>
      </c>
    </row>
    <row r="171" spans="5:7" ht="15" thickBot="1">
      <c r="E171" s="14">
        <v>66</v>
      </c>
      <c r="F171" s="14">
        <v>6.7124364257036162E-2</v>
      </c>
      <c r="G171" s="14">
        <v>-6.9313296734495572E-2</v>
      </c>
    </row>
    <row r="172" spans="5:7" ht="15" thickBot="1">
      <c r="E172" s="14">
        <v>66</v>
      </c>
      <c r="F172" s="14">
        <v>7.542333963528039E-2</v>
      </c>
      <c r="G172" s="14">
        <v>-7.76122721127398E-2</v>
      </c>
    </row>
    <row r="173" spans="5:7" ht="15" thickBot="1">
      <c r="E173" s="14">
        <v>66</v>
      </c>
      <c r="F173" s="14">
        <v>7.2044377385124161E-2</v>
      </c>
    </row>
  </sheetData>
  <conditionalFormatting sqref="T4:T69">
    <cfRule type="expression" dxfId="0" priority="1">
      <formula>MOD(ROW(),2)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F5B4-BB3A-4F59-AFAC-9AB08E13B591}">
  <dimension ref="A1:AD229"/>
  <sheetViews>
    <sheetView workbookViewId="0">
      <selection activeCell="I31" sqref="I31"/>
    </sheetView>
  </sheetViews>
  <sheetFormatPr defaultRowHeight="14.5"/>
  <cols>
    <col min="2" max="2" width="18" bestFit="1" customWidth="1"/>
    <col min="3" max="3" width="20.7265625" bestFit="1" customWidth="1"/>
    <col min="4" max="4" width="14.54296875" bestFit="1" customWidth="1"/>
    <col min="5" max="5" width="12.7265625" bestFit="1" customWidth="1"/>
    <col min="6" max="6" width="12" bestFit="1" customWidth="1"/>
    <col min="7" max="7" width="13.453125" bestFit="1" customWidth="1"/>
    <col min="8" max="10" width="12.7265625" bestFit="1" customWidth="1"/>
    <col min="14" max="14" width="18" bestFit="1" customWidth="1"/>
    <col min="15" max="15" width="12.453125" customWidth="1"/>
    <col min="22" max="22" width="18" bestFit="1" customWidth="1"/>
    <col min="23" max="23" width="20.7265625" bestFit="1" customWidth="1"/>
    <col min="24" max="24" width="14.54296875" bestFit="1" customWidth="1"/>
    <col min="27" max="27" width="13.453125" bestFit="1" customWidth="1"/>
  </cols>
  <sheetData>
    <row r="1" spans="1:30">
      <c r="A1" t="s">
        <v>47</v>
      </c>
      <c r="B1" t="s">
        <v>141</v>
      </c>
      <c r="C1" t="s">
        <v>142</v>
      </c>
      <c r="D1" t="s">
        <v>125</v>
      </c>
      <c r="E1" t="s">
        <v>143</v>
      </c>
      <c r="F1" t="s">
        <v>144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133</v>
      </c>
      <c r="N1" t="s">
        <v>134</v>
      </c>
      <c r="O1" t="s">
        <v>132</v>
      </c>
      <c r="V1" t="s">
        <v>0</v>
      </c>
    </row>
    <row r="2" spans="1:30" ht="15" thickBot="1">
      <c r="A2" t="s">
        <v>59</v>
      </c>
      <c r="B2">
        <v>21843.8</v>
      </c>
      <c r="C2">
        <v>2.1081859317153437E-2</v>
      </c>
      <c r="D2">
        <v>-7.0190679999999999</v>
      </c>
      <c r="E2">
        <v>4.7941176470588154E-2</v>
      </c>
      <c r="F2">
        <v>2.5810704957139219E-2</v>
      </c>
      <c r="G2">
        <v>4.3898351877312169E-2</v>
      </c>
      <c r="H2">
        <v>1.6867442444702017</v>
      </c>
      <c r="I2">
        <v>0.9914551607445008</v>
      </c>
      <c r="J2">
        <v>7.3843048244093129E-2</v>
      </c>
      <c r="K2">
        <v>-4.3544006048556343E-2</v>
      </c>
      <c r="L2">
        <v>0.19022979759549538</v>
      </c>
      <c r="M2">
        <v>2.3654378317684275E-2</v>
      </c>
      <c r="N2">
        <v>2.2437246035472768E-2</v>
      </c>
      <c r="O2">
        <v>0.23204212539825492</v>
      </c>
    </row>
    <row r="3" spans="1:30">
      <c r="A3" t="s">
        <v>60</v>
      </c>
      <c r="B3">
        <v>22949.4</v>
      </c>
      <c r="C3">
        <v>5.0613904174182246E-2</v>
      </c>
      <c r="D3">
        <v>-7.113175</v>
      </c>
      <c r="E3">
        <v>5.9470068694799094E-2</v>
      </c>
      <c r="F3">
        <v>2.5322720673885302E-2</v>
      </c>
      <c r="G3">
        <v>4.0443940865117378E-2</v>
      </c>
      <c r="H3">
        <v>-9.7031022475161599E-2</v>
      </c>
      <c r="I3">
        <v>-7.3070223883767366E-4</v>
      </c>
      <c r="J3">
        <v>-2.4068048029186436E-2</v>
      </c>
      <c r="K3">
        <v>2.16457820978255E-2</v>
      </c>
      <c r="L3">
        <v>0.20866896816263916</v>
      </c>
      <c r="M3">
        <v>2.5034213549223857E-2</v>
      </c>
      <c r="N3">
        <v>3.5946991531461032E-2</v>
      </c>
      <c r="O3">
        <v>-8.4397906102143344E-2</v>
      </c>
      <c r="Q3">
        <v>0.23204212539825492</v>
      </c>
      <c r="V3" s="16" t="s">
        <v>1</v>
      </c>
      <c r="W3" s="16"/>
    </row>
    <row r="4" spans="1:30">
      <c r="A4" t="s">
        <v>61</v>
      </c>
      <c r="B4">
        <v>23380</v>
      </c>
      <c r="C4">
        <v>1.8763017769527678E-2</v>
      </c>
      <c r="D4">
        <v>-7.7416549999999997</v>
      </c>
      <c r="E4">
        <v>6.5851272015655438E-2</v>
      </c>
      <c r="F4">
        <v>2.248317695272628E-2</v>
      </c>
      <c r="G4">
        <v>4.0443143782305402E-2</v>
      </c>
      <c r="H4">
        <v>-0.31414948822916439</v>
      </c>
      <c r="I4">
        <v>0.93438427331241658</v>
      </c>
      <c r="J4">
        <v>4.1102674526612253E-3</v>
      </c>
      <c r="K4">
        <v>-0.11447567009915359</v>
      </c>
      <c r="L4">
        <v>-2.9408653337564806E-2</v>
      </c>
      <c r="M4">
        <v>2.7109241219383875E-2</v>
      </c>
      <c r="N4">
        <v>3.5016605589838788E-2</v>
      </c>
      <c r="O4">
        <v>-7.13093675824992E-2</v>
      </c>
      <c r="Q4">
        <v>-8.4397906102143344E-2</v>
      </c>
      <c r="V4" t="s">
        <v>2</v>
      </c>
      <c r="W4">
        <v>0.49845246869963683</v>
      </c>
    </row>
    <row r="5" spans="1:30">
      <c r="A5" t="s">
        <v>62</v>
      </c>
      <c r="B5">
        <v>25412.7</v>
      </c>
      <c r="C5">
        <v>8.694183062446538E-2</v>
      </c>
      <c r="D5">
        <v>-7.9846700000000004</v>
      </c>
      <c r="E5">
        <v>9.3598448108632493E-2</v>
      </c>
      <c r="F5">
        <v>2.1248379354990687E-2</v>
      </c>
      <c r="G5">
        <v>4.2220663739746422E-2</v>
      </c>
      <c r="H5">
        <v>-1.6243070887952413</v>
      </c>
      <c r="I5">
        <v>0.53625698348578688</v>
      </c>
      <c r="J5">
        <v>-0.17538843380942429</v>
      </c>
      <c r="K5">
        <v>-0.44246078833250629</v>
      </c>
      <c r="L5">
        <v>0.23662125340599449</v>
      </c>
      <c r="M5">
        <v>2.4556060263733359E-2</v>
      </c>
      <c r="N5">
        <v>3.3753005892054329E-2</v>
      </c>
      <c r="O5">
        <v>7.3189569330746546E-3</v>
      </c>
      <c r="Q5">
        <v>-7.13093675824992E-2</v>
      </c>
      <c r="V5" t="s">
        <v>3</v>
      </c>
      <c r="W5">
        <v>0.24845486355276244</v>
      </c>
    </row>
    <row r="6" spans="1:30">
      <c r="A6" t="s">
        <v>63</v>
      </c>
      <c r="B6">
        <v>26534.6</v>
      </c>
      <c r="C6">
        <v>4.4147217729717733E-2</v>
      </c>
      <c r="D6">
        <v>-6.9066049999999999</v>
      </c>
      <c r="E6">
        <v>0.15216972034715548</v>
      </c>
      <c r="F6">
        <v>2.8905023681965014E-2</v>
      </c>
      <c r="G6">
        <v>4.7363635814045013E-2</v>
      </c>
      <c r="H6">
        <v>-1.3645437760410206</v>
      </c>
      <c r="I6">
        <v>-0.36208869814020028</v>
      </c>
      <c r="J6">
        <v>-7.586699227686422E-2</v>
      </c>
      <c r="K6">
        <v>-0.22724194640611403</v>
      </c>
      <c r="L6">
        <v>9.3601269169751505E-2</v>
      </c>
      <c r="M6">
        <v>2.1641959573298772E-2</v>
      </c>
      <c r="N6">
        <v>3.2624838177566187E-2</v>
      </c>
      <c r="O6">
        <v>9.3307898857806701E-2</v>
      </c>
      <c r="Q6">
        <v>7.3189569330746546E-3</v>
      </c>
      <c r="V6" t="s">
        <v>4</v>
      </c>
      <c r="W6">
        <v>7.8293700583576611E-2</v>
      </c>
    </row>
    <row r="7" spans="1:30">
      <c r="A7" t="s">
        <v>64</v>
      </c>
      <c r="B7">
        <v>23429.200000000001</v>
      </c>
      <c r="C7">
        <v>-0.11703210148259247</v>
      </c>
      <c r="D7">
        <v>-6.9394799999999996</v>
      </c>
      <c r="E7">
        <v>0.21738712776176761</v>
      </c>
      <c r="F7">
        <v>9.6695465077212495E-2</v>
      </c>
      <c r="G7">
        <v>0.12051958771940874</v>
      </c>
      <c r="H7">
        <v>-6.4388180556791239</v>
      </c>
      <c r="I7">
        <v>-0.94572774164610895</v>
      </c>
      <c r="J7">
        <v>-9.3834723709366213E-2</v>
      </c>
      <c r="K7">
        <v>0.14346519779669509</v>
      </c>
      <c r="L7">
        <v>-0.4534977433913604</v>
      </c>
      <c r="M7">
        <v>2.1489098888271413E-2</v>
      </c>
      <c r="N7">
        <v>-2.4011985772266537E-5</v>
      </c>
      <c r="O7">
        <v>-9.1349009763909084E-2</v>
      </c>
      <c r="Q7">
        <v>9.3307898857806701E-2</v>
      </c>
      <c r="V7" t="s">
        <v>5</v>
      </c>
      <c r="W7">
        <v>4.6219926821509126E-2</v>
      </c>
    </row>
    <row r="8" spans="1:30" ht="15" thickBot="1">
      <c r="A8" t="s">
        <v>65</v>
      </c>
      <c r="B8">
        <v>24441.200000000001</v>
      </c>
      <c r="C8">
        <v>4.3193963088795174E-2</v>
      </c>
      <c r="D8">
        <v>-7.0634489999999994</v>
      </c>
      <c r="E8">
        <v>0.23297974927676002</v>
      </c>
      <c r="F8">
        <v>9.5428065783853766E-2</v>
      </c>
      <c r="G8">
        <v>9.4594469516444235E-2</v>
      </c>
      <c r="H8">
        <v>-1.006832697004866</v>
      </c>
      <c r="I8">
        <v>3.5123966942148761</v>
      </c>
      <c r="J8">
        <v>-0.19438483312487656</v>
      </c>
      <c r="K8">
        <v>-0.30891175826582001</v>
      </c>
      <c r="L8">
        <v>-0.38534139507447279</v>
      </c>
      <c r="M8">
        <v>2.2459105996702214E-2</v>
      </c>
      <c r="N8">
        <v>2.3693448045977738E-2</v>
      </c>
      <c r="O8">
        <v>-0.28915140126477279</v>
      </c>
      <c r="Q8">
        <v>-9.1349009763909084E-2</v>
      </c>
      <c r="V8" s="14" t="s">
        <v>6</v>
      </c>
      <c r="W8" s="14">
        <v>66</v>
      </c>
    </row>
    <row r="9" spans="1:30">
      <c r="A9" t="s">
        <v>66</v>
      </c>
      <c r="B9">
        <v>23564.7</v>
      </c>
      <c r="C9">
        <v>-3.5861577991260656E-2</v>
      </c>
      <c r="D9">
        <v>-7.9423110000000001</v>
      </c>
      <c r="E9">
        <v>0.22133726647000995</v>
      </c>
      <c r="F9">
        <v>5.0715809967101011E-2</v>
      </c>
      <c r="G9">
        <v>5.4078674134014237E-2</v>
      </c>
      <c r="H9">
        <v>-49.809630038738476</v>
      </c>
      <c r="I9">
        <v>-3.2481684981684982</v>
      </c>
      <c r="J9">
        <v>-0.15381881174365294</v>
      </c>
      <c r="K9">
        <v>-0.1107344274760788</v>
      </c>
      <c r="L9">
        <v>0.22648752399232241</v>
      </c>
      <c r="M9">
        <v>6.4395069834069472E-3</v>
      </c>
      <c r="N9">
        <v>-1.3860493827160494E-2</v>
      </c>
      <c r="O9">
        <v>-0.11606508670134179</v>
      </c>
      <c r="Q9">
        <v>-0.28915140126477279</v>
      </c>
    </row>
    <row r="10" spans="1:30" ht="15" thickBot="1">
      <c r="A10" t="s">
        <v>67</v>
      </c>
      <c r="B10">
        <v>24946.2</v>
      </c>
      <c r="C10">
        <v>5.8625825917580109E-2</v>
      </c>
      <c r="D10">
        <v>-6.181781</v>
      </c>
      <c r="E10">
        <v>0.10487077534791256</v>
      </c>
      <c r="F10">
        <v>5.8702337904220636E-2</v>
      </c>
      <c r="G10">
        <v>4.7554989992558694E-2</v>
      </c>
      <c r="H10">
        <v>-4.4105250170669352</v>
      </c>
      <c r="I10">
        <v>-2.0101832993890021</v>
      </c>
      <c r="J10">
        <v>0.1596036946014977</v>
      </c>
      <c r="K10">
        <v>0.59721380981223504</v>
      </c>
      <c r="L10">
        <v>0.35856807511737099</v>
      </c>
      <c r="M10">
        <v>7.4835928065585776E-3</v>
      </c>
      <c r="N10">
        <v>0.10241583027969148</v>
      </c>
      <c r="O10">
        <v>2.3483789548488817E-3</v>
      </c>
      <c r="Q10">
        <v>-0.11606508670134179</v>
      </c>
      <c r="V10" t="s">
        <v>7</v>
      </c>
    </row>
    <row r="11" spans="1:30">
      <c r="A11" t="s">
        <v>68</v>
      </c>
      <c r="B11">
        <v>26113.1</v>
      </c>
      <c r="C11">
        <v>4.6776663379592798E-2</v>
      </c>
      <c r="D11">
        <v>-3.9344380000000001</v>
      </c>
      <c r="E11">
        <v>3.4034034034033933E-2</v>
      </c>
      <c r="F11">
        <v>5.6157614250321286E-2</v>
      </c>
      <c r="G11">
        <v>5.296631528368656E-2</v>
      </c>
      <c r="H11">
        <v>0.15962408572341819</v>
      </c>
      <c r="I11">
        <v>0.39677419354838711</v>
      </c>
      <c r="J11">
        <v>0.19608692212566986</v>
      </c>
      <c r="K11">
        <v>0.29581297820607183</v>
      </c>
      <c r="L11">
        <v>0.10871130309575229</v>
      </c>
      <c r="M11">
        <v>4.3163856607257344E-3</v>
      </c>
      <c r="N11">
        <v>4.5806173204024622E-2</v>
      </c>
      <c r="O11">
        <v>0.28033032528300422</v>
      </c>
      <c r="Q11">
        <v>2.3483789548488817E-3</v>
      </c>
      <c r="V11" s="15"/>
      <c r="W11" s="15" t="s">
        <v>8</v>
      </c>
      <c r="X11" s="15" t="s">
        <v>9</v>
      </c>
      <c r="Y11" s="15" t="s">
        <v>10</v>
      </c>
      <c r="Z11" s="15" t="s">
        <v>11</v>
      </c>
      <c r="AA11" s="15" t="s">
        <v>12</v>
      </c>
    </row>
    <row r="12" spans="1:30">
      <c r="A12" t="s">
        <v>69</v>
      </c>
      <c r="B12">
        <v>26452.9</v>
      </c>
      <c r="C12">
        <v>1.3012625846797314E-2</v>
      </c>
      <c r="D12">
        <v>-3.9882770000000001</v>
      </c>
      <c r="E12">
        <v>2.6579739217652998E-2</v>
      </c>
      <c r="F12">
        <v>6.0779970565803865E-2</v>
      </c>
      <c r="G12">
        <v>5.0518947609798248E-2</v>
      </c>
      <c r="H12">
        <v>6.46425823543883E-2</v>
      </c>
      <c r="I12">
        <v>0.18879907621247113</v>
      </c>
      <c r="J12">
        <v>3.2141278201508694E-2</v>
      </c>
      <c r="K12">
        <v>-0.14826992597693234</v>
      </c>
      <c r="L12">
        <v>-5.3376623376623369E-2</v>
      </c>
      <c r="M12">
        <v>2.283785537848406E-3</v>
      </c>
      <c r="N12">
        <v>5.51396652897767E-2</v>
      </c>
      <c r="O12">
        <v>0.11854572244866139</v>
      </c>
      <c r="Q12">
        <v>0.28033032528300422</v>
      </c>
      <c r="V12" t="s">
        <v>13</v>
      </c>
      <c r="W12">
        <v>12</v>
      </c>
      <c r="X12">
        <v>3.7430601881309339E-2</v>
      </c>
      <c r="Y12">
        <v>3.119216823442445E-3</v>
      </c>
      <c r="Z12">
        <v>1.4601149828633615</v>
      </c>
      <c r="AA12">
        <v>0.16924959770536799</v>
      </c>
    </row>
    <row r="13" spans="1:30">
      <c r="A13" t="s">
        <v>70</v>
      </c>
      <c r="B13">
        <v>25793.5</v>
      </c>
      <c r="C13">
        <v>-2.4927323658275706E-2</v>
      </c>
      <c r="D13">
        <v>-4.9709289999999999</v>
      </c>
      <c r="E13">
        <v>5.5698711595639327E-2</v>
      </c>
      <c r="F13">
        <v>7.2259232179352928E-2</v>
      </c>
      <c r="G13">
        <v>6.9345210311137384E-2</v>
      </c>
      <c r="H13">
        <v>-0.81276227573739335</v>
      </c>
      <c r="I13">
        <v>-0.51214181641573575</v>
      </c>
      <c r="J13">
        <v>-1.1399816523663113E-2</v>
      </c>
      <c r="K13">
        <v>9.0345008791964491E-3</v>
      </c>
      <c r="L13">
        <v>0.18191795856770482</v>
      </c>
      <c r="M13">
        <v>2.7272807015833967E-3</v>
      </c>
      <c r="N13">
        <v>1.49342128960219E-2</v>
      </c>
      <c r="O13">
        <v>0.22099738316906117</v>
      </c>
      <c r="Q13">
        <v>0.11854572244866139</v>
      </c>
      <c r="V13" t="s">
        <v>14</v>
      </c>
      <c r="W13">
        <v>53</v>
      </c>
      <c r="X13">
        <v>0.11322292667543993</v>
      </c>
      <c r="Y13">
        <v>2.1362816353856589E-3</v>
      </c>
    </row>
    <row r="14" spans="1:30" ht="15" thickBot="1">
      <c r="A14" t="s">
        <v>71</v>
      </c>
      <c r="B14">
        <v>23347.200000000001</v>
      </c>
      <c r="C14">
        <v>-9.4841723690076929E-2</v>
      </c>
      <c r="D14">
        <v>-5.5364040000000001</v>
      </c>
      <c r="E14">
        <v>7.7362204724409356E-2</v>
      </c>
      <c r="F14">
        <v>7.28959747950646E-2</v>
      </c>
      <c r="G14">
        <v>7.5141906613513498E-2</v>
      </c>
      <c r="H14">
        <v>0.84189098217769098</v>
      </c>
      <c r="I14">
        <v>-0.49178695868591338</v>
      </c>
      <c r="J14">
        <v>-0.12208136028057141</v>
      </c>
      <c r="K14">
        <v>1.5824052559890989E-2</v>
      </c>
      <c r="L14">
        <v>-8.3575159605339552E-2</v>
      </c>
      <c r="M14">
        <v>1.0049374514158329E-2</v>
      </c>
      <c r="N14">
        <v>7.856214697428987E-2</v>
      </c>
      <c r="O14">
        <v>0.20930922131493732</v>
      </c>
      <c r="Q14">
        <v>0.22099738316906117</v>
      </c>
      <c r="V14" s="14" t="s">
        <v>15</v>
      </c>
      <c r="W14" s="14">
        <v>65</v>
      </c>
      <c r="X14" s="14">
        <v>0.15065352855674927</v>
      </c>
      <c r="Y14" s="14"/>
      <c r="Z14" s="14"/>
      <c r="AA14" s="14"/>
    </row>
    <row r="15" spans="1:30" ht="15" thickBot="1">
      <c r="A15" t="s">
        <v>72</v>
      </c>
      <c r="B15">
        <v>26550.3</v>
      </c>
      <c r="C15">
        <v>0.13719418174342099</v>
      </c>
      <c r="D15">
        <v>-5.1524839999999994</v>
      </c>
      <c r="E15">
        <v>7.0837438423645427E-2</v>
      </c>
      <c r="F15">
        <v>7.2638784939366152E-2</v>
      </c>
      <c r="G15">
        <v>7.1526318791866439E-2</v>
      </c>
      <c r="H15">
        <v>0.47178831222366857</v>
      </c>
      <c r="I15">
        <v>-0.5132223310479922</v>
      </c>
      <c r="J15">
        <v>6.784232042653067E-2</v>
      </c>
      <c r="K15">
        <v>-0.1037583310328509</v>
      </c>
      <c r="L15">
        <v>3.1412286257124812E-2</v>
      </c>
      <c r="M15">
        <v>6.5697341384393197E-3</v>
      </c>
      <c r="N15">
        <v>8.7086402459374726E-2</v>
      </c>
      <c r="O15">
        <v>-0.20896970421007957</v>
      </c>
      <c r="Q15">
        <v>0.20930922131493732</v>
      </c>
    </row>
    <row r="16" spans="1:30">
      <c r="A16" t="s">
        <v>73</v>
      </c>
      <c r="B16">
        <v>26076.5</v>
      </c>
      <c r="C16">
        <v>-1.7845372745317351E-2</v>
      </c>
      <c r="D16">
        <v>-6.1652889999999996</v>
      </c>
      <c r="E16">
        <v>6.8891069676153105E-2</v>
      </c>
      <c r="F16">
        <v>7.063261350012473E-2</v>
      </c>
      <c r="G16">
        <v>7.287236596260338E-2</v>
      </c>
      <c r="H16">
        <v>-5.4926839509974517E-3</v>
      </c>
      <c r="I16">
        <v>2.2374245472837022</v>
      </c>
      <c r="J16">
        <v>1.6347028640052431E-2</v>
      </c>
      <c r="K16">
        <v>6.631171345595363E-2</v>
      </c>
      <c r="L16">
        <v>0.13213803266609345</v>
      </c>
      <c r="M16">
        <v>6.6372765416371389E-3</v>
      </c>
      <c r="N16">
        <v>5.4621676139987502E-2</v>
      </c>
      <c r="O16">
        <v>0.19024431535492062</v>
      </c>
      <c r="Q16">
        <v>-0.20896970421007957</v>
      </c>
      <c r="V16" s="15"/>
      <c r="W16" s="15" t="s">
        <v>16</v>
      </c>
      <c r="X16" s="15" t="s">
        <v>5</v>
      </c>
      <c r="Y16" s="15" t="s">
        <v>17</v>
      </c>
      <c r="Z16" s="15" t="s">
        <v>18</v>
      </c>
      <c r="AA16" s="15" t="s">
        <v>19</v>
      </c>
      <c r="AB16" s="15" t="s">
        <v>20</v>
      </c>
      <c r="AC16" s="15" t="s">
        <v>21</v>
      </c>
      <c r="AD16" s="15" t="s">
        <v>22</v>
      </c>
    </row>
    <row r="17" spans="1:30">
      <c r="A17" t="s">
        <v>74</v>
      </c>
      <c r="B17">
        <v>29574.400000000001</v>
      </c>
      <c r="C17">
        <v>0.13413993442371488</v>
      </c>
      <c r="D17">
        <v>-6.2069710000000002</v>
      </c>
      <c r="E17">
        <v>9.344422700587085E-2</v>
      </c>
      <c r="F17">
        <v>7.8989246445110073E-2</v>
      </c>
      <c r="G17">
        <v>7.436296717374824E-2</v>
      </c>
      <c r="H17">
        <v>-1.5203653798477743</v>
      </c>
      <c r="I17">
        <v>-0.1920447482908639</v>
      </c>
      <c r="J17">
        <v>4.2283426787261505E-2</v>
      </c>
      <c r="K17">
        <v>-4.8549498617587644E-2</v>
      </c>
      <c r="L17">
        <v>0.23581733376721997</v>
      </c>
      <c r="M17">
        <v>4.0815914657093373E-3</v>
      </c>
      <c r="N17">
        <v>4.435096178486278E-2</v>
      </c>
      <c r="O17">
        <v>0.15149662394301566</v>
      </c>
      <c r="Q17">
        <v>0.19024431535492062</v>
      </c>
      <c r="V17" t="s">
        <v>23</v>
      </c>
      <c r="W17">
        <v>2.4784800976443581E-2</v>
      </c>
      <c r="X17">
        <v>2.6743410106662199E-2</v>
      </c>
      <c r="Y17">
        <v>0.92676292505679003</v>
      </c>
      <c r="Z17">
        <v>0.35825079631546042</v>
      </c>
      <c r="AA17">
        <v>-2.885568674613756E-2</v>
      </c>
      <c r="AB17">
        <v>7.8425288699024723E-2</v>
      </c>
      <c r="AC17">
        <v>-2.885568674613756E-2</v>
      </c>
      <c r="AD17">
        <v>7.8425288699024723E-2</v>
      </c>
    </row>
    <row r="18" spans="1:30">
      <c r="A18" t="s">
        <v>75</v>
      </c>
      <c r="B18">
        <v>29747.7</v>
      </c>
      <c r="C18">
        <v>5.8597976628435152E-3</v>
      </c>
      <c r="D18">
        <v>-4.4845420000000003</v>
      </c>
      <c r="E18">
        <v>0.10895813047711789</v>
      </c>
      <c r="F18">
        <v>0.10788889161520099</v>
      </c>
      <c r="G18">
        <v>7.2214330593466158E-2</v>
      </c>
      <c r="H18">
        <v>-2.0208370946320198</v>
      </c>
      <c r="I18">
        <v>-0.39769230769230768</v>
      </c>
      <c r="J18">
        <v>-2.1429724725257619E-2</v>
      </c>
      <c r="K18">
        <v>-6.1999869884848034E-2</v>
      </c>
      <c r="L18">
        <v>-0.160010532783288</v>
      </c>
      <c r="M18">
        <v>4.3422582982759958E-3</v>
      </c>
      <c r="N18">
        <v>-8.2834568385925303E-3</v>
      </c>
      <c r="O18">
        <v>8.3977643285187021E-3</v>
      </c>
      <c r="Q18">
        <v>0.15149662394301566</v>
      </c>
      <c r="V18" t="s">
        <v>125</v>
      </c>
      <c r="W18">
        <v>-1.1353935466406628E-3</v>
      </c>
      <c r="X18">
        <v>2.037578144891234E-3</v>
      </c>
      <c r="Y18">
        <v>-0.55722699494368111</v>
      </c>
      <c r="Z18">
        <v>0.57971814486613138</v>
      </c>
      <c r="AA18">
        <v>-5.2222577509034689E-3</v>
      </c>
      <c r="AB18">
        <v>2.9514706576221437E-3</v>
      </c>
      <c r="AC18">
        <v>-5.2222577509034689E-3</v>
      </c>
      <c r="AD18">
        <v>2.9514706576221437E-3</v>
      </c>
    </row>
    <row r="19" spans="1:30">
      <c r="A19" t="s">
        <v>76</v>
      </c>
      <c r="B19">
        <v>27872.2</v>
      </c>
      <c r="C19">
        <v>-6.3046891020146087E-2</v>
      </c>
      <c r="D19">
        <v>-5.5790249999999997</v>
      </c>
      <c r="E19">
        <v>0.17643622200584219</v>
      </c>
      <c r="F19">
        <v>0.12413141492245239</v>
      </c>
      <c r="G19">
        <v>7.1701722899981224E-2</v>
      </c>
      <c r="H19">
        <v>0.42586272244225593</v>
      </c>
      <c r="I19">
        <v>-2.6564495530012771</v>
      </c>
      <c r="J19">
        <v>-0.23481234180436938</v>
      </c>
      <c r="K19">
        <v>-1.1420909048874087E-2</v>
      </c>
      <c r="L19">
        <v>-2.6227795193312486E-2</v>
      </c>
      <c r="M19">
        <v>1.1516107352290066E-2</v>
      </c>
      <c r="N19">
        <v>5.1172869954624375E-2</v>
      </c>
      <c r="O19">
        <v>-3.4985695080720448E-2</v>
      </c>
      <c r="Q19">
        <v>8.3977643285187021E-3</v>
      </c>
      <c r="V19" t="s">
        <v>143</v>
      </c>
      <c r="W19">
        <v>0.12402567758104599</v>
      </c>
      <c r="X19">
        <v>0.17106212218369554</v>
      </c>
      <c r="Y19">
        <v>0.72503296462007327</v>
      </c>
      <c r="Z19">
        <v>0.47162086763636646</v>
      </c>
      <c r="AA19">
        <v>-0.21908148893947743</v>
      </c>
      <c r="AB19">
        <v>0.46713284410156941</v>
      </c>
      <c r="AC19">
        <v>-0.21908148893947743</v>
      </c>
      <c r="AD19">
        <v>0.46713284410156941</v>
      </c>
    </row>
    <row r="20" spans="1:30">
      <c r="A20" t="s">
        <v>77</v>
      </c>
      <c r="B20">
        <v>27216.2</v>
      </c>
      <c r="C20">
        <v>-2.3535996440898099E-2</v>
      </c>
      <c r="D20">
        <v>-5.6948949999999998</v>
      </c>
      <c r="E20">
        <v>0.18854368932038823</v>
      </c>
      <c r="F20">
        <v>0.12246647298681923</v>
      </c>
      <c r="G20">
        <v>7.3337451463304726E-2</v>
      </c>
      <c r="H20">
        <v>1.6292304151037833</v>
      </c>
      <c r="I20">
        <v>-0.74094063222821893</v>
      </c>
      <c r="J20">
        <v>6.2803373003129076E-2</v>
      </c>
      <c r="K20">
        <v>-0.17785313376987841</v>
      </c>
      <c r="L20">
        <v>5.6765747397789529E-2</v>
      </c>
      <c r="M20">
        <v>1.660428373528533E-3</v>
      </c>
      <c r="N20">
        <v>3.6741749488756405E-3</v>
      </c>
      <c r="O20">
        <v>-0.16538065174222719</v>
      </c>
      <c r="Q20">
        <v>-3.4985695080720448E-2</v>
      </c>
      <c r="V20" t="s">
        <v>144</v>
      </c>
      <c r="W20">
        <v>-0.6805725904376897</v>
      </c>
      <c r="X20">
        <v>0.37362331074860466</v>
      </c>
      <c r="Y20">
        <v>-1.8215474539692686</v>
      </c>
      <c r="Z20" s="85">
        <v>7.4169330036078646E-2</v>
      </c>
      <c r="AA20">
        <v>-1.4299660497291073</v>
      </c>
      <c r="AB20">
        <v>6.8820868853728068E-2</v>
      </c>
      <c r="AC20">
        <v>-1.4299660497291073</v>
      </c>
      <c r="AD20">
        <v>6.8820868853728068E-2</v>
      </c>
    </row>
    <row r="21" spans="1:30">
      <c r="A21" t="s">
        <v>78</v>
      </c>
      <c r="B21">
        <v>27780.1</v>
      </c>
      <c r="C21">
        <v>2.0719277489142415E-2</v>
      </c>
      <c r="D21">
        <v>-6.2730069999999998</v>
      </c>
      <c r="E21">
        <v>0.14912451361867696</v>
      </c>
      <c r="F21">
        <v>0.13305466069939209</v>
      </c>
      <c r="G21">
        <v>7.4924935599725018E-2</v>
      </c>
      <c r="H21">
        <v>-0.43360275160228784</v>
      </c>
      <c r="I21">
        <v>5.520833333333333</v>
      </c>
      <c r="J21">
        <v>6.93833502406596E-2</v>
      </c>
      <c r="K21">
        <v>0.25452993884226982</v>
      </c>
      <c r="L21">
        <v>6.4886271324126735E-2</v>
      </c>
      <c r="M21">
        <v>1.344184970002189E-2</v>
      </c>
      <c r="N21">
        <v>0.19504353771004329</v>
      </c>
      <c r="O21">
        <v>2.3524275684816656E-3</v>
      </c>
      <c r="Q21">
        <v>-0.16538065174222719</v>
      </c>
      <c r="V21" t="s">
        <v>126</v>
      </c>
      <c r="W21">
        <v>0.12615100543487742</v>
      </c>
      <c r="X21">
        <v>0.50395440999465813</v>
      </c>
      <c r="Y21">
        <v>0.25032225719825452</v>
      </c>
      <c r="Z21">
        <v>0.8033059651218516</v>
      </c>
      <c r="AA21">
        <v>-0.88465353423468784</v>
      </c>
      <c r="AB21">
        <v>1.1369555451044426</v>
      </c>
      <c r="AC21">
        <v>-0.88465353423468784</v>
      </c>
      <c r="AD21">
        <v>1.1369555451044426</v>
      </c>
    </row>
    <row r="22" spans="1:30">
      <c r="A22" t="s">
        <v>79</v>
      </c>
      <c r="B22">
        <v>26429.9</v>
      </c>
      <c r="C22">
        <v>-4.8603136777765274E-2</v>
      </c>
      <c r="D22">
        <v>-4.9862120000000001</v>
      </c>
      <c r="E22">
        <v>0.11002921129503429</v>
      </c>
      <c r="F22">
        <v>0.12823265550617213</v>
      </c>
      <c r="G22">
        <v>7.44589773887816E-2</v>
      </c>
      <c r="H22">
        <v>1.6997414579947183</v>
      </c>
      <c r="I22">
        <v>-0.11866727521679599</v>
      </c>
      <c r="J22">
        <v>-8.5803784796228272E-2</v>
      </c>
      <c r="K22">
        <v>-4.2310046935582546E-2</v>
      </c>
      <c r="L22">
        <v>-0.16029369695813867</v>
      </c>
      <c r="M22">
        <v>6.2885813482816549E-3</v>
      </c>
      <c r="N22">
        <v>3.8243293396289804E-2</v>
      </c>
      <c r="O22">
        <v>1.6155450363197491E-2</v>
      </c>
      <c r="Q22">
        <v>2.3524275684816656E-3</v>
      </c>
      <c r="V22" t="s">
        <v>127</v>
      </c>
      <c r="W22">
        <v>5.5914856756075456E-4</v>
      </c>
      <c r="X22">
        <v>8.6789220771302179E-4</v>
      </c>
      <c r="Y22">
        <v>0.64426038463251567</v>
      </c>
      <c r="Z22">
        <v>0.52218522295467884</v>
      </c>
      <c r="AA22">
        <v>-1.1816227524272236E-3</v>
      </c>
      <c r="AB22">
        <v>2.2999198875487325E-3</v>
      </c>
      <c r="AC22">
        <v>-1.1816227524272236E-3</v>
      </c>
      <c r="AD22">
        <v>2.2999198875487325E-3</v>
      </c>
    </row>
    <row r="23" spans="1:30">
      <c r="A23" t="s">
        <v>80</v>
      </c>
      <c r="B23">
        <v>26832.7</v>
      </c>
      <c r="C23">
        <v>1.5240314946329696E-2</v>
      </c>
      <c r="D23">
        <v>-5.1217600000000001</v>
      </c>
      <c r="E23">
        <v>4.39453125E-2</v>
      </c>
      <c r="F23">
        <v>0.10232749921720541</v>
      </c>
      <c r="G23">
        <v>6.2560672416492658E-2</v>
      </c>
      <c r="H23">
        <v>0.14587578378029065</v>
      </c>
      <c r="I23">
        <v>0.39513205592957018</v>
      </c>
      <c r="J23">
        <v>8.369246529372304E-2</v>
      </c>
      <c r="K23">
        <v>-7.0554253379738169E-2</v>
      </c>
      <c r="L23">
        <v>-2.0667726550079573E-2</v>
      </c>
      <c r="M23">
        <v>1.1409033073082343E-2</v>
      </c>
      <c r="N23">
        <v>3.0917138065924828E-2</v>
      </c>
      <c r="O23">
        <v>-0.10645617491469268</v>
      </c>
      <c r="Q23">
        <v>1.6155450363197491E-2</v>
      </c>
      <c r="V23" t="s">
        <v>128</v>
      </c>
      <c r="W23">
        <v>-1.0609605929798385E-3</v>
      </c>
      <c r="X23">
        <v>7.9000052391397374E-4</v>
      </c>
      <c r="Y23">
        <v>-1.3429872017342745</v>
      </c>
      <c r="Z23">
        <v>0.18499929512124011</v>
      </c>
      <c r="AA23">
        <v>-2.6455009801193102E-3</v>
      </c>
      <c r="AB23">
        <v>5.2357979415963317E-4</v>
      </c>
      <c r="AC23">
        <v>-2.6455009801193102E-3</v>
      </c>
      <c r="AD23">
        <v>5.2357979415963317E-4</v>
      </c>
    </row>
    <row r="24" spans="1:30">
      <c r="A24" t="s">
        <v>81</v>
      </c>
      <c r="B24">
        <v>27472</v>
      </c>
      <c r="C24">
        <v>2.3825407059297025E-2</v>
      </c>
      <c r="D24">
        <v>-5.1486479999999997</v>
      </c>
      <c r="E24">
        <v>3.7816764132553526E-2</v>
      </c>
      <c r="F24">
        <v>9.6069725021614039E-2</v>
      </c>
      <c r="G24">
        <v>6.7869753587051385E-2</v>
      </c>
      <c r="H24">
        <v>0.14367134349857077</v>
      </c>
      <c r="I24">
        <v>0.1495916852264291</v>
      </c>
      <c r="J24">
        <v>7.4022312224458528E-2</v>
      </c>
      <c r="K24">
        <v>5.3901215069923902E-2</v>
      </c>
      <c r="L24">
        <v>0.13044990723562153</v>
      </c>
      <c r="M24">
        <v>1.3772082006401266E-2</v>
      </c>
      <c r="N24">
        <v>8.6242478094692182E-2</v>
      </c>
      <c r="O24">
        <v>-2.2421268586961269E-2</v>
      </c>
      <c r="Q24">
        <v>-0.10645617491469268</v>
      </c>
      <c r="V24" t="s">
        <v>129</v>
      </c>
      <c r="W24">
        <v>7.2904200233554026E-2</v>
      </c>
      <c r="X24">
        <v>8.6517577611187724E-2</v>
      </c>
      <c r="Y24">
        <v>0.84265188932112067</v>
      </c>
      <c r="Z24">
        <v>0.40320988423612891</v>
      </c>
      <c r="AA24">
        <v>-0.10062808458468873</v>
      </c>
      <c r="AB24">
        <v>0.24643648505179677</v>
      </c>
      <c r="AC24">
        <v>-0.10062808458468873</v>
      </c>
      <c r="AD24">
        <v>0.24643648505179677</v>
      </c>
    </row>
    <row r="25" spans="1:30">
      <c r="A25" t="s">
        <v>82</v>
      </c>
      <c r="B25">
        <v>26821.7</v>
      </c>
      <c r="C25">
        <v>-2.3671374490390189E-2</v>
      </c>
      <c r="D25">
        <v>-5.8428960000000005</v>
      </c>
      <c r="E25">
        <v>4.5107632093933425E-2</v>
      </c>
      <c r="F25">
        <v>8.7877237013658238E-2</v>
      </c>
      <c r="G25">
        <v>7.4527256476861314E-2</v>
      </c>
      <c r="H25">
        <v>-4.9007235361597783E-2</v>
      </c>
      <c r="I25">
        <v>-0.24087826929286407</v>
      </c>
      <c r="J25">
        <v>-4.5183293941796088E-3</v>
      </c>
      <c r="K25">
        <v>0.18686099630193603</v>
      </c>
      <c r="L25">
        <v>-4.1337573084418926E-2</v>
      </c>
      <c r="M25">
        <v>9.0116567843382678E-3</v>
      </c>
      <c r="N25">
        <v>3.7688094117342051E-2</v>
      </c>
      <c r="O25">
        <v>0.12777478188205246</v>
      </c>
      <c r="Q25">
        <v>-2.2421268586961269E-2</v>
      </c>
      <c r="V25" t="s">
        <v>130</v>
      </c>
      <c r="W25">
        <v>-7.2446388930586386E-2</v>
      </c>
      <c r="X25">
        <v>4.9842856821315534E-2</v>
      </c>
      <c r="Y25">
        <v>-1.4534959179868747</v>
      </c>
      <c r="Z25">
        <v>0.15198209852164812</v>
      </c>
      <c r="AA25">
        <v>-0.17241849939514198</v>
      </c>
      <c r="AB25">
        <v>2.7525721533969205E-2</v>
      </c>
      <c r="AC25">
        <v>-0.17241849939514198</v>
      </c>
      <c r="AD25">
        <v>2.7525721533969205E-2</v>
      </c>
    </row>
    <row r="26" spans="1:30">
      <c r="A26" t="s">
        <v>83</v>
      </c>
      <c r="B26">
        <v>27537.9</v>
      </c>
      <c r="C26">
        <v>2.6702259737451418E-2</v>
      </c>
      <c r="D26">
        <v>-5.1194429999999995</v>
      </c>
      <c r="E26">
        <v>4.8574237954769117E-2</v>
      </c>
      <c r="F26">
        <v>7.7721305262019813E-2</v>
      </c>
      <c r="G26">
        <v>6.3900671579071533E-2</v>
      </c>
      <c r="H26">
        <v>0.37433911346545146</v>
      </c>
      <c r="I26">
        <v>-0.66099532113994042</v>
      </c>
      <c r="J26">
        <v>-8.1668584843102715E-3</v>
      </c>
      <c r="K26">
        <v>-2.0181655262300473E-2</v>
      </c>
      <c r="L26">
        <v>0.12379627648191749</v>
      </c>
      <c r="M26">
        <v>5.0926875746021743E-3</v>
      </c>
      <c r="N26">
        <v>3.4100375778708267E-2</v>
      </c>
      <c r="O26">
        <v>-9.0725745992991588E-2</v>
      </c>
      <c r="Q26">
        <v>0.12777478188205246</v>
      </c>
      <c r="V26" t="s">
        <v>131</v>
      </c>
      <c r="W26">
        <v>3.6378006293478739E-2</v>
      </c>
      <c r="X26">
        <v>3.0802265512486368E-2</v>
      </c>
      <c r="Y26">
        <v>1.1810172300064137</v>
      </c>
      <c r="Z26">
        <v>0.24286866474320742</v>
      </c>
      <c r="AA26">
        <v>-2.5403514404908518E-2</v>
      </c>
      <c r="AB26">
        <v>9.8159526991866003E-2</v>
      </c>
      <c r="AC26">
        <v>-2.5403514404908518E-2</v>
      </c>
      <c r="AD26">
        <v>9.8159526991866003E-2</v>
      </c>
    </row>
    <row r="27" spans="1:30">
      <c r="A27" t="s">
        <v>84</v>
      </c>
      <c r="B27">
        <v>28554</v>
      </c>
      <c r="C27">
        <v>3.6898238427766766E-2</v>
      </c>
      <c r="D27">
        <v>-4.3803020000000004</v>
      </c>
      <c r="E27">
        <v>5.0098425196850371E-2</v>
      </c>
      <c r="F27">
        <v>6.7791870356349149E-2</v>
      </c>
      <c r="G27">
        <v>5.8602012077020982E-2</v>
      </c>
      <c r="H27">
        <v>-0.16403087098624392</v>
      </c>
      <c r="I27">
        <v>2.5219573400250943</v>
      </c>
      <c r="J27">
        <v>0.11164263291567243</v>
      </c>
      <c r="K27">
        <v>2.3902063891256001E-2</v>
      </c>
      <c r="L27">
        <v>-8.2357421689041282E-2</v>
      </c>
      <c r="M27">
        <v>8.0391922262425669E-3</v>
      </c>
      <c r="N27">
        <v>2.8198927430552148E-2</v>
      </c>
      <c r="O27">
        <v>-6.5059702020568599E-2</v>
      </c>
      <c r="Q27">
        <v>-9.0725745992991588E-2</v>
      </c>
      <c r="V27" t="s">
        <v>132</v>
      </c>
      <c r="W27">
        <v>-3.2216564256297021E-2</v>
      </c>
      <c r="X27">
        <v>4.9628087984628123E-2</v>
      </c>
      <c r="Y27">
        <v>-0.64915989240358862</v>
      </c>
      <c r="Z27">
        <v>0.51903837978484701</v>
      </c>
      <c r="AA27">
        <v>-0.13175790298674775</v>
      </c>
      <c r="AB27">
        <v>6.732477447415372E-2</v>
      </c>
      <c r="AC27">
        <v>-0.13175790298674775</v>
      </c>
      <c r="AD27">
        <v>6.732477447415372E-2</v>
      </c>
    </row>
    <row r="28" spans="1:30">
      <c r="A28" t="s">
        <v>85</v>
      </c>
      <c r="B28">
        <v>28967.599999999999</v>
      </c>
      <c r="C28">
        <v>1.4484835749807332E-2</v>
      </c>
      <c r="D28">
        <v>-5.2276170000000004</v>
      </c>
      <c r="E28">
        <v>5.143422354104854E-2</v>
      </c>
      <c r="F28">
        <v>6.7613753317757208E-2</v>
      </c>
      <c r="G28">
        <v>5.5506750982691644E-2</v>
      </c>
      <c r="H28">
        <v>0.19553773623783019</v>
      </c>
      <c r="I28">
        <v>-1.7456359102244388E-2</v>
      </c>
      <c r="J28">
        <v>7.4607261980885853E-2</v>
      </c>
      <c r="K28">
        <v>2.4359052432860361E-2</v>
      </c>
      <c r="L28">
        <v>1.1516912222452786E-2</v>
      </c>
      <c r="M28">
        <v>1.2645260445736193E-3</v>
      </c>
      <c r="N28">
        <v>7.7149995985799524E-2</v>
      </c>
      <c r="O28">
        <v>3.3350457510555209E-2</v>
      </c>
      <c r="Q28">
        <v>-6.5059702020568599E-2</v>
      </c>
      <c r="V28" s="81" t="s">
        <v>133</v>
      </c>
      <c r="W28" s="81">
        <v>-1.2862373243104155</v>
      </c>
      <c r="X28" s="81">
        <v>0.76525520546162573</v>
      </c>
      <c r="Y28" s="81">
        <v>-1.680795262979645</v>
      </c>
      <c r="Z28" s="81">
        <v>9.868774100460169E-2</v>
      </c>
      <c r="AA28" s="81">
        <v>-2.8211448880612249</v>
      </c>
      <c r="AB28" s="81">
        <v>0.2486702394403939</v>
      </c>
      <c r="AC28" s="81">
        <v>-2.8211448880612249</v>
      </c>
      <c r="AD28" s="81">
        <v>0.2486702394403939</v>
      </c>
    </row>
    <row r="29" spans="1:30" ht="15" thickBot="1">
      <c r="A29" t="s">
        <v>86</v>
      </c>
      <c r="B29">
        <v>29020.3</v>
      </c>
      <c r="C29">
        <v>1.8192739474447565E-3</v>
      </c>
      <c r="D29">
        <v>-5.7205360000000001</v>
      </c>
      <c r="E29">
        <v>5.1984126984127021E-2</v>
      </c>
      <c r="F29">
        <v>6.7428539601467774E-2</v>
      </c>
      <c r="G29">
        <v>5.5527816946959296E-2</v>
      </c>
      <c r="H29">
        <v>-0.2125968368248887</v>
      </c>
      <c r="I29">
        <v>0.17947788252356781</v>
      </c>
      <c r="J29">
        <v>1.6918623351559959E-2</v>
      </c>
      <c r="K29">
        <v>0.17228464419475667</v>
      </c>
      <c r="L29">
        <v>2.3079290183608575E-2</v>
      </c>
      <c r="M29">
        <v>8.0236267817812984E-3</v>
      </c>
      <c r="N29">
        <v>2.8221243386267431E-2</v>
      </c>
      <c r="O29">
        <v>-1.0489082974852874E-2</v>
      </c>
      <c r="Q29">
        <v>3.3350457510555209E-2</v>
      </c>
      <c r="V29" s="82" t="s">
        <v>134</v>
      </c>
      <c r="W29" s="82">
        <v>0.5054770744520235</v>
      </c>
      <c r="X29" s="82">
        <v>0.21341880154179604</v>
      </c>
      <c r="Y29" s="82">
        <v>2.3684748991200317</v>
      </c>
      <c r="Z29" s="82">
        <v>2.1539895478336103E-2</v>
      </c>
      <c r="AA29" s="82">
        <v>7.7413167934026916E-2</v>
      </c>
      <c r="AB29" s="82">
        <v>0.93354098097002014</v>
      </c>
      <c r="AC29" s="82">
        <v>7.7413167934026916E-2</v>
      </c>
      <c r="AD29" s="82">
        <v>0.93354098097002014</v>
      </c>
    </row>
    <row r="30" spans="1:30">
      <c r="A30" t="s">
        <v>87</v>
      </c>
      <c r="B30">
        <v>29161.8</v>
      </c>
      <c r="C30">
        <v>4.8758972167758435E-3</v>
      </c>
      <c r="D30">
        <v>-4.6645349999999999</v>
      </c>
      <c r="E30">
        <v>3.8706467661691724E-2</v>
      </c>
      <c r="F30">
        <v>6.1865801191569592E-2</v>
      </c>
      <c r="G30">
        <v>5.2710109448548481E-2</v>
      </c>
      <c r="H30">
        <v>0.36123338108976261</v>
      </c>
      <c r="I30">
        <v>-5.8407623731939751E-3</v>
      </c>
      <c r="J30">
        <v>2.1077935222672026E-2</v>
      </c>
      <c r="K30">
        <v>-2.2719204827831116E-2</v>
      </c>
      <c r="L30">
        <v>-1.5740926408662453E-2</v>
      </c>
      <c r="M30">
        <v>8.335278949694545E-3</v>
      </c>
      <c r="N30">
        <v>4.0534510821821988E-2</v>
      </c>
      <c r="O30">
        <v>-4.0644822583467834E-2</v>
      </c>
      <c r="Q30">
        <v>-1.0489082974852874E-2</v>
      </c>
    </row>
    <row r="31" spans="1:30">
      <c r="A31" t="s">
        <v>88</v>
      </c>
      <c r="B31">
        <v>26746.1</v>
      </c>
      <c r="C31">
        <v>-8.2837822082313189E-2</v>
      </c>
      <c r="D31">
        <v>-5.1333950000000002</v>
      </c>
      <c r="E31">
        <v>4.4577114427860831E-2</v>
      </c>
      <c r="F31">
        <v>6.1829553923576475E-2</v>
      </c>
      <c r="G31">
        <v>5.9491013349319388E-2</v>
      </c>
      <c r="H31">
        <v>-5.7337285173607186E-2</v>
      </c>
      <c r="I31">
        <v>-3.0921459492888067E-4</v>
      </c>
      <c r="J31">
        <v>-7.1556018139913558E-4</v>
      </c>
      <c r="K31">
        <v>3.575320429661142E-2</v>
      </c>
      <c r="L31">
        <v>-0.17958643170011201</v>
      </c>
      <c r="M31">
        <v>1.2757774238638966E-2</v>
      </c>
      <c r="N31">
        <v>2.9462444929686922E-2</v>
      </c>
      <c r="O31">
        <v>-2.1444930660301193E-2</v>
      </c>
      <c r="Q31">
        <v>-4.0644822583467834E-2</v>
      </c>
    </row>
    <row r="32" spans="1:30">
      <c r="A32" t="s">
        <v>89</v>
      </c>
      <c r="B32">
        <v>25851.3</v>
      </c>
      <c r="C32">
        <v>-3.3455344891404705E-2</v>
      </c>
      <c r="D32">
        <v>-5.6062260000000004</v>
      </c>
      <c r="E32">
        <v>3.310069790628134E-2</v>
      </c>
      <c r="F32">
        <v>6.3250223935537919E-2</v>
      </c>
      <c r="G32">
        <v>4.5697585048450007E-2</v>
      </c>
      <c r="H32">
        <v>0.24452457857852214</v>
      </c>
      <c r="I32">
        <v>-0.25579956696566658</v>
      </c>
      <c r="J32">
        <v>-2.4644056132650121E-2</v>
      </c>
      <c r="K32">
        <v>-8.8794255177020651E-2</v>
      </c>
      <c r="L32">
        <v>-0.40104296001986595</v>
      </c>
      <c r="M32">
        <v>2.0326835666603323E-2</v>
      </c>
      <c r="N32">
        <v>6.8536792835676041E-2</v>
      </c>
      <c r="O32">
        <v>-9.8082513584895697E-2</v>
      </c>
      <c r="Q32">
        <v>-2.1444930660301193E-2</v>
      </c>
    </row>
    <row r="33" spans="1:24">
      <c r="A33" t="s">
        <v>90</v>
      </c>
      <c r="B33">
        <v>23091</v>
      </c>
      <c r="C33">
        <v>-0.10677606155203025</v>
      </c>
      <c r="D33">
        <v>-6.6011790000000001</v>
      </c>
      <c r="E33">
        <v>2.0440881763527097E-2</v>
      </c>
      <c r="F33">
        <v>6.413303854915875E-2</v>
      </c>
      <c r="G33">
        <v>5.4783340247896994E-2</v>
      </c>
      <c r="H33">
        <v>-0.10542081604177547</v>
      </c>
      <c r="I33">
        <v>-1.0141313383208646</v>
      </c>
      <c r="J33">
        <v>0.17510321221193553</v>
      </c>
      <c r="K33">
        <v>1.0080090904092518E-2</v>
      </c>
      <c r="L33">
        <v>0.2361111111111111</v>
      </c>
      <c r="M33">
        <v>1.4495466303906211E-2</v>
      </c>
      <c r="N33">
        <v>2.3478650050509576E-2</v>
      </c>
      <c r="O33">
        <v>-0.10904519523312495</v>
      </c>
      <c r="Q33">
        <v>-9.8082513584895697E-2</v>
      </c>
      <c r="V33" t="s">
        <v>25</v>
      </c>
    </row>
    <row r="34" spans="1:24" ht="15" thickBot="1">
      <c r="A34" t="s">
        <v>91</v>
      </c>
      <c r="B34">
        <v>24263.200000000001</v>
      </c>
      <c r="C34">
        <v>5.0764367069421015E-2</v>
      </c>
      <c r="D34">
        <v>-5.5041590000000005</v>
      </c>
      <c r="E34">
        <v>1.0310310310310378E-2</v>
      </c>
      <c r="F34">
        <v>6.4510153287442584E-2</v>
      </c>
      <c r="G34">
        <v>5.2722015359552898E-2</v>
      </c>
      <c r="H34">
        <v>0.17840080413133783</v>
      </c>
      <c r="I34">
        <v>-58.705882352941174</v>
      </c>
      <c r="J34">
        <v>-7.3857704644910704E-2</v>
      </c>
      <c r="K34">
        <v>7.6061909168435679E-2</v>
      </c>
      <c r="L34">
        <v>-0.20979372798926724</v>
      </c>
      <c r="M34">
        <v>1.3369311109999511E-2</v>
      </c>
      <c r="N34">
        <v>3.6204607704812299E-2</v>
      </c>
      <c r="O34">
        <v>-7.6494617522755104E-2</v>
      </c>
      <c r="Q34">
        <v>-0.10904519523312495</v>
      </c>
    </row>
    <row r="35" spans="1:24">
      <c r="A35" t="s">
        <v>92</v>
      </c>
      <c r="B35">
        <v>25118.1</v>
      </c>
      <c r="C35">
        <v>3.523442909426612E-2</v>
      </c>
      <c r="D35">
        <v>-5.9690759999999994</v>
      </c>
      <c r="E35">
        <v>4.9751243781095411E-3</v>
      </c>
      <c r="F35">
        <v>6.5069504703227921E-2</v>
      </c>
      <c r="G35">
        <v>5.4324499106420898E-2</v>
      </c>
      <c r="H35">
        <v>-7.171196321815611E-3</v>
      </c>
      <c r="I35">
        <v>0.32619775739041795</v>
      </c>
      <c r="J35">
        <v>-9.4509826825920656E-2</v>
      </c>
      <c r="K35">
        <v>-5.1277295337661191E-2</v>
      </c>
      <c r="L35">
        <v>-1.1247877758913286E-2</v>
      </c>
      <c r="M35">
        <v>1.1287918529136362E-2</v>
      </c>
      <c r="N35">
        <v>3.6964854095348929E-2</v>
      </c>
      <c r="O35">
        <v>-8.0579887080117915E-2</v>
      </c>
      <c r="Q35">
        <v>-7.6494617522755104E-2</v>
      </c>
      <c r="V35" s="15" t="s">
        <v>26</v>
      </c>
      <c r="W35" s="15" t="s">
        <v>146</v>
      </c>
      <c r="X35" s="15" t="s">
        <v>28</v>
      </c>
    </row>
    <row r="36" spans="1:24">
      <c r="A36" t="s">
        <v>93</v>
      </c>
      <c r="B36">
        <v>24413.3</v>
      </c>
      <c r="C36">
        <v>-2.8059447171561516E-2</v>
      </c>
      <c r="D36">
        <v>-6.4705200000000005</v>
      </c>
      <c r="E36">
        <v>-1.9960079840319889E-3</v>
      </c>
      <c r="F36">
        <v>6.5296334374927989E-2</v>
      </c>
      <c r="G36">
        <v>5.4931185495070478E-2</v>
      </c>
      <c r="H36">
        <v>9.1566227611541331E-2</v>
      </c>
      <c r="I36">
        <v>9.3005380476556501E-2</v>
      </c>
      <c r="J36">
        <v>-1.7925158110988892E-2</v>
      </c>
      <c r="K36">
        <v>2.913052751315226E-2</v>
      </c>
      <c r="L36">
        <v>-0.27838591972526305</v>
      </c>
      <c r="M36">
        <v>1.5743899265130281E-2</v>
      </c>
      <c r="N36">
        <v>5.6856238376240327E-2</v>
      </c>
      <c r="O36">
        <v>-3.9659263277774567E-2</v>
      </c>
      <c r="Q36">
        <v>-8.0579887080117915E-2</v>
      </c>
      <c r="V36">
        <v>1</v>
      </c>
      <c r="W36">
        <v>1.5462175361421911E-2</v>
      </c>
      <c r="X36">
        <v>5.6196839557315255E-3</v>
      </c>
    </row>
    <row r="37" spans="1:24">
      <c r="A37" t="s">
        <v>94</v>
      </c>
      <c r="B37">
        <v>25357</v>
      </c>
      <c r="C37">
        <v>3.86551592779346E-2</v>
      </c>
      <c r="D37">
        <v>-6.519012</v>
      </c>
      <c r="E37">
        <v>2.9910269192423566E-3</v>
      </c>
      <c r="F37">
        <v>6.5950572574813071E-2</v>
      </c>
      <c r="G37">
        <v>5.8001546477524313E-2</v>
      </c>
      <c r="H37">
        <v>-0.19809042817345041</v>
      </c>
      <c r="I37">
        <v>0.16279887482419128</v>
      </c>
      <c r="J37">
        <v>-1.3188444348114607E-2</v>
      </c>
      <c r="K37">
        <v>-3.0758337219142267E-2</v>
      </c>
      <c r="L37">
        <v>0.36585365853658552</v>
      </c>
      <c r="M37">
        <v>1.2236961649096767E-2</v>
      </c>
      <c r="N37">
        <v>4.1256666338295396E-2</v>
      </c>
      <c r="O37">
        <v>-0.13062111820242489</v>
      </c>
      <c r="Q37">
        <v>-3.9659263277774567E-2</v>
      </c>
      <c r="V37">
        <v>2</v>
      </c>
      <c r="W37">
        <v>2.1009075543914655E-2</v>
      </c>
      <c r="X37">
        <v>2.9604828630267591E-2</v>
      </c>
    </row>
    <row r="38" spans="1:24">
      <c r="A38" t="s">
        <v>95</v>
      </c>
      <c r="B38">
        <v>24765.3</v>
      </c>
      <c r="C38">
        <v>-2.3334779350869611E-2</v>
      </c>
      <c r="D38">
        <v>-4.9857970000000007</v>
      </c>
      <c r="E38">
        <v>1.6899999999999915E-2</v>
      </c>
      <c r="F38">
        <v>6.6985465183518222E-2</v>
      </c>
      <c r="G38">
        <v>5.7808410433541013E-2</v>
      </c>
      <c r="H38">
        <v>0.34758240004085184</v>
      </c>
      <c r="I38">
        <v>-0.31297248261263988</v>
      </c>
      <c r="J38">
        <v>-4.6653333022732661E-2</v>
      </c>
      <c r="K38">
        <v>0.12658137628737387</v>
      </c>
      <c r="L38">
        <v>-9.4076655052264813E-2</v>
      </c>
      <c r="M38">
        <v>1.0510702288524907E-2</v>
      </c>
      <c r="N38">
        <v>5.1761036050337286E-2</v>
      </c>
      <c r="O38">
        <v>0.16197532485963492</v>
      </c>
      <c r="Q38">
        <v>-0.13062111820242489</v>
      </c>
      <c r="V38">
        <v>3</v>
      </c>
      <c r="W38">
        <v>2.302707566491085E-2</v>
      </c>
      <c r="X38">
        <v>-4.264057895383172E-3</v>
      </c>
    </row>
    <row r="39" spans="1:24">
      <c r="A39" t="s">
        <v>96</v>
      </c>
      <c r="B39">
        <v>25064.1</v>
      </c>
      <c r="C39">
        <v>1.2065268742958869E-2</v>
      </c>
      <c r="D39">
        <v>-5.5047420000000002</v>
      </c>
      <c r="E39">
        <v>2.4000000000000021E-2</v>
      </c>
      <c r="F39">
        <v>6.7755811496225116E-2</v>
      </c>
      <c r="G39">
        <v>5.9051077117905804E-2</v>
      </c>
      <c r="H39">
        <v>-0.12115419718642036</v>
      </c>
      <c r="I39">
        <v>0.80589788732394363</v>
      </c>
      <c r="J39">
        <v>4.7997374979928377E-2</v>
      </c>
      <c r="K39">
        <v>8.4569639072533495E-2</v>
      </c>
      <c r="L39">
        <v>0.12644230769230763</v>
      </c>
      <c r="M39">
        <v>1.1087893392110021E-2</v>
      </c>
      <c r="N39">
        <v>3.6026214452594914E-2</v>
      </c>
      <c r="O39">
        <v>1.3828619994569538E-2</v>
      </c>
      <c r="Q39">
        <v>0.16197532485963492</v>
      </c>
      <c r="V39">
        <v>4</v>
      </c>
      <c r="W39">
        <v>4.7963692888484594E-2</v>
      </c>
      <c r="X39">
        <v>3.8978137735980786E-2</v>
      </c>
    </row>
    <row r="40" spans="1:24">
      <c r="A40" t="s">
        <v>97</v>
      </c>
      <c r="B40">
        <v>23938.1</v>
      </c>
      <c r="C40">
        <v>-4.4924812780031999E-2</v>
      </c>
      <c r="D40">
        <v>-6.1345909999999995</v>
      </c>
      <c r="E40">
        <v>2.9282868525896566E-2</v>
      </c>
      <c r="F40">
        <v>6.8184534273875164E-2</v>
      </c>
      <c r="G40">
        <v>5.5256455935160487E-2</v>
      </c>
      <c r="H40">
        <v>-1.2708886668884442E-2</v>
      </c>
      <c r="I40">
        <v>-0.66853521813307337</v>
      </c>
      <c r="J40">
        <v>9.6021637177574157E-2</v>
      </c>
      <c r="K40">
        <v>-3.0420136205211983E-2</v>
      </c>
      <c r="L40">
        <v>0.12697396500213406</v>
      </c>
      <c r="M40">
        <v>1.3471885435601056E-2</v>
      </c>
      <c r="N40">
        <v>4.3325422521260579E-2</v>
      </c>
      <c r="O40">
        <v>6.869779838490458E-3</v>
      </c>
      <c r="Q40">
        <v>1.3828619994569538E-2</v>
      </c>
      <c r="V40">
        <v>5</v>
      </c>
      <c r="W40">
        <v>3.7408866229698107E-2</v>
      </c>
      <c r="X40">
        <v>6.7383515000196265E-3</v>
      </c>
    </row>
    <row r="41" spans="1:24">
      <c r="A41" t="s">
        <v>98</v>
      </c>
      <c r="B41">
        <v>24231</v>
      </c>
      <c r="C41">
        <v>1.2235724639800213E-2</v>
      </c>
      <c r="D41">
        <v>-5.9406609999999995</v>
      </c>
      <c r="E41">
        <v>3.6003956478734223E-2</v>
      </c>
      <c r="F41">
        <v>6.833835695569368E-2</v>
      </c>
      <c r="G41">
        <v>4.9454394576152749E-2</v>
      </c>
      <c r="H41">
        <v>-0.25893640584584043</v>
      </c>
      <c r="I41">
        <v>-1.1338235294117647</v>
      </c>
      <c r="J41">
        <v>6.3944300596866108E-2</v>
      </c>
      <c r="K41">
        <v>8.6392828673274386E-2</v>
      </c>
      <c r="L41">
        <v>-6.5896610490437491E-2</v>
      </c>
      <c r="M41">
        <v>1.5918779795830861E-2</v>
      </c>
      <c r="N41">
        <v>3.4874114503057267E-2</v>
      </c>
      <c r="O41">
        <v>0.20013863357918885</v>
      </c>
      <c r="Q41">
        <v>6.869779838490458E-3</v>
      </c>
      <c r="V41">
        <v>6</v>
      </c>
      <c r="W41">
        <v>-5.2017156497606201E-2</v>
      </c>
      <c r="X41">
        <v>-6.5014944984986264E-2</v>
      </c>
    </row>
    <row r="42" spans="1:24">
      <c r="A42" t="s">
        <v>99</v>
      </c>
      <c r="B42">
        <v>25964.5</v>
      </c>
      <c r="C42">
        <v>7.154058850233172E-2</v>
      </c>
      <c r="D42">
        <v>-4.3897130000000004</v>
      </c>
      <c r="E42">
        <v>3.1034482758620863E-2</v>
      </c>
      <c r="F42">
        <v>6.8502884691434618E-2</v>
      </c>
      <c r="G42">
        <v>4.3645880873237619E-2</v>
      </c>
      <c r="H42">
        <v>0.30455921301793781</v>
      </c>
      <c r="I42">
        <v>-9.0109890109890109</v>
      </c>
      <c r="J42">
        <v>-1.6866946782711945E-2</v>
      </c>
      <c r="K42">
        <v>7.4981656075646316E-2</v>
      </c>
      <c r="L42">
        <v>1.7028177579566258E-2</v>
      </c>
      <c r="M42">
        <v>9.7408693997767474E-3</v>
      </c>
      <c r="N42">
        <v>3.2891090647568649E-2</v>
      </c>
      <c r="O42">
        <v>-3.6911952634055098E-2</v>
      </c>
      <c r="Q42">
        <v>0.20013863357918885</v>
      </c>
      <c r="V42">
        <v>7</v>
      </c>
      <c r="W42">
        <v>-9.0076173879918512E-3</v>
      </c>
      <c r="X42">
        <v>5.2201580476787024E-2</v>
      </c>
    </row>
    <row r="43" spans="1:24">
      <c r="A43" t="s">
        <v>100</v>
      </c>
      <c r="B43">
        <v>26842.799999999999</v>
      </c>
      <c r="C43">
        <v>3.3826956036126218E-2</v>
      </c>
      <c r="D43">
        <v>-5.5224500000000001</v>
      </c>
      <c r="E43">
        <v>1.2240868706811625E-2</v>
      </c>
      <c r="F43">
        <v>6.8525576755263939E-2</v>
      </c>
      <c r="G43">
        <v>4.4145488850678927E-2</v>
      </c>
      <c r="H43">
        <v>0.11534781767290143</v>
      </c>
      <c r="I43">
        <v>2.4074074074074074</v>
      </c>
      <c r="J43">
        <v>4.4443734238265073E-2</v>
      </c>
      <c r="K43">
        <v>3.5996239391090361E-2</v>
      </c>
      <c r="L43">
        <v>8.3914690053817034E-2</v>
      </c>
      <c r="M43">
        <v>9.9268925149936064E-3</v>
      </c>
      <c r="N43">
        <v>3.4252584005789267E-2</v>
      </c>
      <c r="O43">
        <v>2.5665177230881123E-3</v>
      </c>
      <c r="Q43">
        <v>-3.6911952634055098E-2</v>
      </c>
      <c r="V43">
        <v>8</v>
      </c>
      <c r="W43">
        <v>2.6531972615710161E-3</v>
      </c>
      <c r="X43">
        <v>-3.8514775252831673E-2</v>
      </c>
    </row>
    <row r="44" spans="1:24">
      <c r="A44" t="s">
        <v>101</v>
      </c>
      <c r="B44">
        <v>27240.5</v>
      </c>
      <c r="C44">
        <v>1.4815891039682921E-2</v>
      </c>
      <c r="D44">
        <v>-6.7118700000000002</v>
      </c>
      <c r="E44">
        <v>1.7716535433070835E-2</v>
      </c>
      <c r="F44">
        <v>6.6013924727155837E-2</v>
      </c>
      <c r="G44">
        <v>4.1969838253438363E-2</v>
      </c>
      <c r="H44">
        <v>7.0714598329339323E-2</v>
      </c>
      <c r="I44">
        <v>-7.3671497584541057E-2</v>
      </c>
      <c r="J44">
        <v>-2.5283391518422151E-2</v>
      </c>
      <c r="K44">
        <v>0.22353994182143663</v>
      </c>
      <c r="L44">
        <v>0.19032732622287607</v>
      </c>
      <c r="M44">
        <v>1.0309260696166668E-2</v>
      </c>
      <c r="N44">
        <v>3.9959998745835265E-2</v>
      </c>
      <c r="O44">
        <v>6.0073436362690018E-2</v>
      </c>
      <c r="Q44">
        <v>2.5665177230881123E-3</v>
      </c>
      <c r="V44">
        <v>9</v>
      </c>
      <c r="W44">
        <v>3.4006026990429081E-2</v>
      </c>
      <c r="X44">
        <v>2.4619798927151028E-2</v>
      </c>
    </row>
    <row r="45" spans="1:24">
      <c r="A45" t="s">
        <v>102</v>
      </c>
      <c r="B45">
        <v>28083.3</v>
      </c>
      <c r="C45">
        <v>3.093922651933699E-2</v>
      </c>
      <c r="D45">
        <v>-6.8850280000000001</v>
      </c>
      <c r="E45">
        <v>1.2833168805528317E-2</v>
      </c>
      <c r="F45">
        <v>6.6005167805835097E-2</v>
      </c>
      <c r="G45">
        <v>4.0217060960303641E-2</v>
      </c>
      <c r="H45">
        <v>-0.2377783552482669</v>
      </c>
      <c r="I45">
        <v>5.6156019122120815E-2</v>
      </c>
      <c r="J45">
        <v>-4.065685681343395E-2</v>
      </c>
      <c r="K45">
        <v>0.1932658701129806</v>
      </c>
      <c r="L45">
        <v>5.9323343117565104E-2</v>
      </c>
      <c r="M45">
        <v>7.1632385338983922E-3</v>
      </c>
      <c r="N45">
        <v>4.0103518465805753E-2</v>
      </c>
      <c r="O45">
        <v>9.9653948043104026E-2</v>
      </c>
      <c r="Q45">
        <v>6.0073436362690018E-2</v>
      </c>
      <c r="V45">
        <v>10</v>
      </c>
      <c r="W45">
        <v>6.9942161172684876E-3</v>
      </c>
      <c r="X45">
        <v>3.9782447262324314E-2</v>
      </c>
    </row>
    <row r="46" spans="1:24">
      <c r="A46" t="s">
        <v>103</v>
      </c>
      <c r="B46">
        <v>26819.5</v>
      </c>
      <c r="C46">
        <v>-4.5001833830069803E-2</v>
      </c>
      <c r="D46">
        <v>-7.4507950000000003</v>
      </c>
      <c r="E46">
        <v>1.2426035502958621E-2</v>
      </c>
      <c r="F46">
        <v>6.599953186867169E-2</v>
      </c>
      <c r="G46">
        <v>3.0044496068242221E-2</v>
      </c>
      <c r="H46">
        <v>7.6519119000211688E-2</v>
      </c>
      <c r="I46">
        <v>-0.39262328641704541</v>
      </c>
      <c r="J46">
        <v>1.0144280827011723E-2</v>
      </c>
      <c r="K46">
        <v>-0.18193893363758668</v>
      </c>
      <c r="L46">
        <v>2.7708910602305958E-3</v>
      </c>
      <c r="M46">
        <v>1.8366746972541734E-2</v>
      </c>
      <c r="N46">
        <v>4.2070165135995381E-2</v>
      </c>
      <c r="O46">
        <v>-1.991070925313632E-2</v>
      </c>
      <c r="Q46">
        <v>9.9653948043104026E-2</v>
      </c>
      <c r="V46">
        <v>11</v>
      </c>
      <c r="W46">
        <v>2.9711635935665115E-2</v>
      </c>
      <c r="X46">
        <v>-1.6699010088867802E-2</v>
      </c>
    </row>
    <row r="47" spans="1:24">
      <c r="A47" t="s">
        <v>104</v>
      </c>
      <c r="B47">
        <v>27075.7</v>
      </c>
      <c r="C47">
        <v>9.5527507969947519E-3</v>
      </c>
      <c r="D47">
        <v>-6.2487830000000004</v>
      </c>
      <c r="E47">
        <v>2.6176470588235246E-2</v>
      </c>
      <c r="F47">
        <v>6.5966968349427946E-2</v>
      </c>
      <c r="G47">
        <v>3.4842596118762392E-2</v>
      </c>
      <c r="H47">
        <v>-0.18073399678802937</v>
      </c>
      <c r="I47">
        <v>0.95780918881126464</v>
      </c>
      <c r="J47">
        <v>1.0601955471786751E-3</v>
      </c>
      <c r="K47">
        <v>5.8650263327712927E-2</v>
      </c>
      <c r="L47">
        <v>-5.0174520069808062E-2</v>
      </c>
      <c r="M47">
        <v>5.8963528825120961E-3</v>
      </c>
      <c r="N47">
        <v>6.0648125103186165E-3</v>
      </c>
      <c r="O47">
        <v>-5.213238638612764E-2</v>
      </c>
      <c r="Q47">
        <v>-1.991070925313632E-2</v>
      </c>
      <c r="V47">
        <v>12</v>
      </c>
      <c r="W47">
        <v>-9.5054848456143162E-4</v>
      </c>
      <c r="X47">
        <v>-2.3976775173714274E-2</v>
      </c>
    </row>
    <row r="48" spans="1:24">
      <c r="A48" t="s">
        <v>105</v>
      </c>
      <c r="B48">
        <v>26596.6</v>
      </c>
      <c r="C48">
        <v>-1.7694833374575808E-2</v>
      </c>
      <c r="D48">
        <v>-6.8043570000000004</v>
      </c>
      <c r="E48">
        <v>1.8413320274241141E-2</v>
      </c>
      <c r="F48">
        <v>6.5905843722197543E-2</v>
      </c>
      <c r="G48">
        <v>3.6855835943645276E-2</v>
      </c>
      <c r="H48">
        <v>-6.091595325285944E-3</v>
      </c>
      <c r="I48">
        <v>-0.49003766995773634</v>
      </c>
      <c r="J48">
        <v>-0.1170216521534478</v>
      </c>
      <c r="K48">
        <v>-0.12249171688967982</v>
      </c>
      <c r="L48">
        <v>-0.17638952687184203</v>
      </c>
      <c r="M48">
        <v>1.2574170563372025E-2</v>
      </c>
      <c r="N48">
        <v>2.1061103595649378E-2</v>
      </c>
      <c r="O48">
        <v>6.067296562364404E-3</v>
      </c>
      <c r="Q48">
        <v>-5.213238638612764E-2</v>
      </c>
      <c r="V48">
        <v>13</v>
      </c>
      <c r="W48">
        <v>8.4817541688410811E-3</v>
      </c>
      <c r="X48">
        <v>-0.10332347785891802</v>
      </c>
    </row>
    <row r="49" spans="1:24">
      <c r="A49" t="s">
        <v>106</v>
      </c>
      <c r="B49">
        <v>26026.799999999999</v>
      </c>
      <c r="C49">
        <v>-2.1423791010881064E-2</v>
      </c>
      <c r="D49">
        <v>-6.6193719999999994</v>
      </c>
      <c r="E49">
        <v>1.4581280788177553E-2</v>
      </c>
      <c r="F49">
        <v>6.5860851208985771E-2</v>
      </c>
      <c r="G49">
        <v>3.7231056735225643E-2</v>
      </c>
      <c r="H49">
        <v>-8.6739272732610673E-2</v>
      </c>
      <c r="I49">
        <v>0.29299742316570998</v>
      </c>
      <c r="J49">
        <v>0.11670809150335507</v>
      </c>
      <c r="K49">
        <v>9.8841508503820591E-2</v>
      </c>
      <c r="L49">
        <v>0.18813905930470343</v>
      </c>
      <c r="M49">
        <v>1.6000164641145068E-2</v>
      </c>
      <c r="N49">
        <v>3.9091241070765899E-2</v>
      </c>
      <c r="O49">
        <v>-2.1616558283645313E-2</v>
      </c>
      <c r="Q49">
        <v>6.067296562364404E-3</v>
      </c>
      <c r="V49">
        <v>14</v>
      </c>
      <c r="W49">
        <v>5.5723870231676978E-2</v>
      </c>
      <c r="X49">
        <v>8.1470311511744012E-2</v>
      </c>
    </row>
    <row r="50" spans="1:24">
      <c r="A50" t="s">
        <v>107</v>
      </c>
      <c r="B50">
        <v>26487.4</v>
      </c>
      <c r="C50">
        <v>1.7697142944964505E-2</v>
      </c>
      <c r="D50">
        <v>-6.1677399999999993</v>
      </c>
      <c r="E50">
        <v>1.2820512820512775E-2</v>
      </c>
      <c r="F50">
        <v>6.5788456447815502E-2</v>
      </c>
      <c r="G50">
        <v>3.6830328352158048E-2</v>
      </c>
      <c r="H50">
        <v>0.15032101474569284</v>
      </c>
      <c r="I50">
        <v>-0.25190238782471791</v>
      </c>
      <c r="J50">
        <v>3.6393363387643922E-2</v>
      </c>
      <c r="K50">
        <v>-3.1424609486520594E-2</v>
      </c>
      <c r="L50">
        <v>-8.3398529181661685E-2</v>
      </c>
      <c r="M50">
        <v>1.5622284135298937E-2</v>
      </c>
      <c r="N50">
        <v>4.0970728803078491E-2</v>
      </c>
      <c r="O50">
        <v>0.11959663752532633</v>
      </c>
      <c r="Q50">
        <v>-2.1616558283645313E-2</v>
      </c>
      <c r="V50">
        <v>15</v>
      </c>
      <c r="W50">
        <v>1.3213017987431453E-2</v>
      </c>
      <c r="X50">
        <v>-3.1058390732748804E-2</v>
      </c>
    </row>
    <row r="51" spans="1:24">
      <c r="A51" t="s">
        <v>108</v>
      </c>
      <c r="B51">
        <v>25283.4</v>
      </c>
      <c r="C51">
        <v>-4.5455575103634176E-2</v>
      </c>
      <c r="D51">
        <v>-6.3935870000000001</v>
      </c>
      <c r="E51">
        <v>8.4896347482725787E-3</v>
      </c>
      <c r="F51">
        <v>6.5879597359099096E-2</v>
      </c>
      <c r="G51">
        <v>3.8247436598589424E-2</v>
      </c>
      <c r="H51">
        <v>4.1248740845915573E-2</v>
      </c>
      <c r="I51">
        <v>1.8674149421255699</v>
      </c>
      <c r="J51">
        <v>2.7567226781894688E-2</v>
      </c>
      <c r="K51">
        <v>4.9076783796871262E-2</v>
      </c>
      <c r="L51">
        <v>-7.5110959371799221E-2</v>
      </c>
      <c r="M51">
        <v>1.5667577243216463E-2</v>
      </c>
      <c r="N51">
        <v>2.2019090083154242E-2</v>
      </c>
      <c r="O51">
        <v>5.6771097362431959E-2</v>
      </c>
      <c r="Q51">
        <v>0.11959663752532633</v>
      </c>
      <c r="V51">
        <v>16</v>
      </c>
      <c r="W51">
        <v>2.5864566287084372E-2</v>
      </c>
      <c r="X51">
        <v>0.10827536813663051</v>
      </c>
    </row>
    <row r="52" spans="1:24">
      <c r="A52" t="s">
        <v>109</v>
      </c>
      <c r="B52">
        <v>25974.7</v>
      </c>
      <c r="C52">
        <v>2.7342050515357874E-2</v>
      </c>
      <c r="D52">
        <v>-7.1456789999999994</v>
      </c>
      <c r="E52">
        <v>1.1706349206349165E-2</v>
      </c>
      <c r="F52">
        <v>6.4221848998301523E-2</v>
      </c>
      <c r="G52">
        <v>3.8825112408568119E-2</v>
      </c>
      <c r="H52">
        <v>0.16170636388908718</v>
      </c>
      <c r="I52">
        <v>-0.18565785932721351</v>
      </c>
      <c r="J52">
        <v>4.9223269691409118E-2</v>
      </c>
      <c r="K52">
        <v>-3.5692783174118906E-2</v>
      </c>
      <c r="L52">
        <v>-4.8357327427094823E-2</v>
      </c>
      <c r="M52">
        <v>8.7829475624819058E-3</v>
      </c>
      <c r="N52">
        <v>4.859211393397387E-2</v>
      </c>
      <c r="O52">
        <v>-0.10324770179140864</v>
      </c>
      <c r="Q52">
        <v>5.6771097362431959E-2</v>
      </c>
      <c r="V52">
        <v>17</v>
      </c>
      <c r="W52">
        <v>-3.4568531113578861E-2</v>
      </c>
      <c r="X52">
        <v>4.0428328776422377E-2</v>
      </c>
    </row>
    <row r="53" spans="1:24">
      <c r="A53" t="s">
        <v>110</v>
      </c>
      <c r="B53">
        <v>26046.1</v>
      </c>
      <c r="C53">
        <v>2.7488286678959838E-3</v>
      </c>
      <c r="D53">
        <v>-6.7875050000000003</v>
      </c>
      <c r="E53">
        <v>3.8795656465942852E-2</v>
      </c>
      <c r="F53">
        <v>6.4288569520599248E-2</v>
      </c>
      <c r="G53">
        <v>3.1029340404545636E-2</v>
      </c>
      <c r="H53">
        <v>-0.17399520839121188</v>
      </c>
      <c r="I53">
        <v>-6.0422423863802525E-2</v>
      </c>
      <c r="J53">
        <v>-0.25586425109808686</v>
      </c>
      <c r="K53">
        <v>-0.31057555229502914</v>
      </c>
      <c r="L53">
        <v>-0.63460046547711402</v>
      </c>
      <c r="M53">
        <v>3.3006385359752484E-2</v>
      </c>
      <c r="N53">
        <v>1.7198007324760196E-2</v>
      </c>
      <c r="O53">
        <v>3.6215509442818219E-3</v>
      </c>
      <c r="Q53">
        <v>-0.10324770179140864</v>
      </c>
      <c r="V53">
        <v>18</v>
      </c>
      <c r="W53">
        <v>-2.4441006288524931E-2</v>
      </c>
      <c r="X53">
        <v>-3.860588473162116E-2</v>
      </c>
    </row>
    <row r="54" spans="1:24">
      <c r="A54" t="s">
        <v>111</v>
      </c>
      <c r="B54">
        <v>26060.400000000001</v>
      </c>
      <c r="C54">
        <v>5.4902653372301076E-4</v>
      </c>
      <c r="D54">
        <v>-7.8249580000000005</v>
      </c>
      <c r="E54">
        <v>4.170804369414105E-2</v>
      </c>
      <c r="F54">
        <v>5.4275518522137522E-2</v>
      </c>
      <c r="G54">
        <v>3.2356161737753242E-2</v>
      </c>
      <c r="H54">
        <v>-0.27433935795693537</v>
      </c>
      <c r="I54">
        <v>-0.29624300559552358</v>
      </c>
      <c r="J54">
        <v>0.16045426818328612</v>
      </c>
      <c r="K54">
        <v>0.2453926614643866</v>
      </c>
      <c r="L54">
        <v>1.1374734607218686</v>
      </c>
      <c r="M54">
        <v>3.4142040232675641E-2</v>
      </c>
      <c r="N54">
        <v>3.373609511423474E-2</v>
      </c>
      <c r="O54">
        <v>-0.12757489668839034</v>
      </c>
      <c r="Q54">
        <v>3.6215509442818219E-3</v>
      </c>
      <c r="V54">
        <v>19</v>
      </c>
      <c r="W54">
        <v>6.8143403187926497E-3</v>
      </c>
      <c r="X54">
        <v>-3.035033675969075E-2</v>
      </c>
    </row>
    <row r="55" spans="1:24">
      <c r="A55" t="s">
        <v>112</v>
      </c>
      <c r="B55">
        <v>27163.5</v>
      </c>
      <c r="C55">
        <v>4.232859050513417E-2</v>
      </c>
      <c r="D55">
        <v>-11.520375000000001</v>
      </c>
      <c r="E55">
        <v>2.8614157527417916E-2</v>
      </c>
      <c r="F55">
        <v>4.8151442002286826E-2</v>
      </c>
      <c r="G55">
        <v>2.560311267380988E-2</v>
      </c>
      <c r="H55">
        <v>0.77304865725434535</v>
      </c>
      <c r="I55">
        <v>2.0949568378009995</v>
      </c>
      <c r="J55">
        <v>-1.2510551719659759E-2</v>
      </c>
      <c r="K55">
        <v>9.7077965362194152E-2</v>
      </c>
      <c r="L55">
        <v>-0.11124906878569664</v>
      </c>
      <c r="M55">
        <v>1.6466556413791997E-2</v>
      </c>
      <c r="N55">
        <v>3.3046233265275123E-2</v>
      </c>
      <c r="O55">
        <v>0.20611823017512296</v>
      </c>
      <c r="Q55">
        <v>-0.12757489668839034</v>
      </c>
      <c r="V55">
        <v>20</v>
      </c>
      <c r="W55">
        <v>3.3404904187458506E-2</v>
      </c>
      <c r="X55">
        <v>-1.2685626698316091E-2</v>
      </c>
    </row>
    <row r="56" spans="1:24">
      <c r="A56" t="s">
        <v>113</v>
      </c>
      <c r="B56">
        <v>28175.4</v>
      </c>
      <c r="C56">
        <v>3.7252195041139816E-2</v>
      </c>
      <c r="D56">
        <v>8.9866120000000009</v>
      </c>
      <c r="E56">
        <v>3.28986960882649E-2</v>
      </c>
      <c r="F56">
        <v>4.4929308967933235E-2</v>
      </c>
      <c r="G56">
        <v>2.5706328126112288E-2</v>
      </c>
      <c r="H56">
        <v>0.25350707193099348</v>
      </c>
      <c r="I56">
        <v>-0.52825895478567231</v>
      </c>
      <c r="J56">
        <v>0.11242136641606199</v>
      </c>
      <c r="K56">
        <v>0.21946288706487979</v>
      </c>
      <c r="L56">
        <v>0.45850796311818953</v>
      </c>
      <c r="M56">
        <v>2.2567223641924181E-2</v>
      </c>
      <c r="N56">
        <v>5.4393995391719109E-2</v>
      </c>
      <c r="O56">
        <v>7.8731212925064673E-2</v>
      </c>
      <c r="Q56">
        <v>0.20611823017512296</v>
      </c>
      <c r="V56">
        <v>21</v>
      </c>
      <c r="W56">
        <v>-3.1009069379981786E-2</v>
      </c>
      <c r="X56">
        <v>-1.7594067397783488E-2</v>
      </c>
    </row>
    <row r="57" spans="1:24">
      <c r="A57" t="s">
        <v>114</v>
      </c>
      <c r="B57">
        <v>27061.200000000001</v>
      </c>
      <c r="C57">
        <v>-3.95451351178688E-2</v>
      </c>
      <c r="D57">
        <v>-3.5270710000000003</v>
      </c>
      <c r="E57">
        <v>4.9147442326982205E-3</v>
      </c>
      <c r="F57">
        <v>4.5464589097363062E-2</v>
      </c>
      <c r="G57">
        <v>2.5010048898791881E-2</v>
      </c>
      <c r="H57">
        <v>-0.17091087877290848</v>
      </c>
      <c r="I57">
        <v>-8.8377158861054919E-2</v>
      </c>
      <c r="J57">
        <v>0.10318242208611066</v>
      </c>
      <c r="K57">
        <v>7.932999356808336E-2</v>
      </c>
      <c r="L57">
        <v>0.21800766283524894</v>
      </c>
      <c r="M57">
        <v>1.9475842708439644E-2</v>
      </c>
      <c r="N57">
        <v>1.974665842485504E-2</v>
      </c>
      <c r="O57">
        <v>0.25531509061202096</v>
      </c>
      <c r="Q57">
        <v>7.8731212925064673E-2</v>
      </c>
      <c r="V57">
        <v>22</v>
      </c>
      <c r="W57">
        <v>-1.1192576437774632E-2</v>
      </c>
      <c r="X57">
        <v>2.6432891384104328E-2</v>
      </c>
    </row>
    <row r="58" spans="1:24">
      <c r="A58" t="s">
        <v>115</v>
      </c>
      <c r="B58">
        <v>27283.1</v>
      </c>
      <c r="C58">
        <v>8.1999320059715688E-3</v>
      </c>
      <c r="D58">
        <v>-4.302257</v>
      </c>
      <c r="E58">
        <v>-1.3820335636720582E-3</v>
      </c>
      <c r="F58">
        <v>4.5672203403352762E-2</v>
      </c>
      <c r="G58">
        <v>2.3352947473780805E-2</v>
      </c>
      <c r="H58">
        <v>-7.2803581542019546E-2</v>
      </c>
      <c r="I58">
        <v>-1.0300392558457074</v>
      </c>
      <c r="J58">
        <v>3.7020215808798239E-2</v>
      </c>
      <c r="K58">
        <v>0.18222487074464505</v>
      </c>
      <c r="L58">
        <v>0.16310160427807494</v>
      </c>
      <c r="M58">
        <v>1.5919591120003254E-2</v>
      </c>
      <c r="N58">
        <v>2.4126237373226177E-2</v>
      </c>
      <c r="O58">
        <v>9.8026853448798981E-2</v>
      </c>
      <c r="Q58">
        <v>0.25531509061202096</v>
      </c>
      <c r="V58">
        <v>23</v>
      </c>
      <c r="W58">
        <v>1.1260693739528982E-2</v>
      </c>
      <c r="X58">
        <v>1.2564713319768044E-2</v>
      </c>
    </row>
    <row r="59" spans="1:24">
      <c r="A59" t="s">
        <v>116</v>
      </c>
      <c r="B59">
        <v>26346.799999999999</v>
      </c>
      <c r="C59">
        <v>-3.4317947740542656E-2</v>
      </c>
      <c r="D59">
        <v>-4.4392050000000003</v>
      </c>
      <c r="E59">
        <v>4.9067713444554961E-3</v>
      </c>
      <c r="F59">
        <v>4.565053631189242E-2</v>
      </c>
      <c r="G59">
        <v>1.8731682483617673E-2</v>
      </c>
      <c r="H59">
        <v>-0.16937694475155388</v>
      </c>
      <c r="I59">
        <v>-10.863636363636363</v>
      </c>
      <c r="J59">
        <v>-3.9908471323475761E-3</v>
      </c>
      <c r="K59">
        <v>-4.7204572077668532E-2</v>
      </c>
      <c r="L59">
        <v>0.13008789722785652</v>
      </c>
      <c r="M59">
        <v>1.7952896551835545E-2</v>
      </c>
      <c r="N59">
        <v>1.8294784436351803E-2</v>
      </c>
      <c r="O59">
        <v>0.14731892529258372</v>
      </c>
      <c r="Q59">
        <v>9.8026853448798981E-2</v>
      </c>
      <c r="V59">
        <v>24</v>
      </c>
      <c r="W59">
        <v>-2.5191412772363499E-2</v>
      </c>
      <c r="X59">
        <v>1.5200382819733106E-3</v>
      </c>
    </row>
    <row r="60" spans="1:24">
      <c r="A60" t="s">
        <v>117</v>
      </c>
      <c r="B60">
        <v>25947.5</v>
      </c>
      <c r="C60">
        <v>-1.5155540710826336E-2</v>
      </c>
      <c r="D60">
        <v>8.041777999999999</v>
      </c>
      <c r="E60">
        <v>-1.2959381044487461E-2</v>
      </c>
      <c r="F60">
        <v>4.5707662550868555E-2</v>
      </c>
      <c r="G60">
        <v>1.9890521961789309E-2</v>
      </c>
      <c r="H60">
        <v>-0.5079839119564068</v>
      </c>
      <c r="I60">
        <v>4.7874423963133639</v>
      </c>
      <c r="J60">
        <v>6.1839192901326043E-2</v>
      </c>
      <c r="K60">
        <v>0.11640314143927993</v>
      </c>
      <c r="L60">
        <v>5.4804355630010924E-2</v>
      </c>
      <c r="M60">
        <v>1.5313938005990785E-2</v>
      </c>
      <c r="N60">
        <v>4.0609002654690668E-2</v>
      </c>
      <c r="O60">
        <v>-0.17715058930839661</v>
      </c>
      <c r="Q60">
        <v>0.14731892529258372</v>
      </c>
      <c r="V60">
        <v>25</v>
      </c>
      <c r="W60">
        <v>1.1678158034063101E-2</v>
      </c>
      <c r="X60">
        <v>1.5024101703388318E-2</v>
      </c>
    </row>
    <row r="61" spans="1:24">
      <c r="A61" t="s">
        <v>118</v>
      </c>
      <c r="B61">
        <v>25270.3</v>
      </c>
      <c r="C61">
        <v>-2.6098853454090017E-2</v>
      </c>
      <c r="D61">
        <v>-4.6381809999999994</v>
      </c>
      <c r="E61">
        <v>-3.0380952380952397E-2</v>
      </c>
      <c r="F61">
        <v>4.5923867628359538E-2</v>
      </c>
      <c r="G61">
        <v>1.7798356153416739E-2</v>
      </c>
      <c r="H61">
        <v>-1.0173605766703964</v>
      </c>
      <c r="I61">
        <v>-0.4005175674330646</v>
      </c>
      <c r="J61">
        <v>-9.2101497995770498E-2</v>
      </c>
      <c r="K61">
        <v>-4.0913580906104877E-3</v>
      </c>
      <c r="L61">
        <v>0.18763471355643779</v>
      </c>
      <c r="M61">
        <v>1.7646097855139341E-2</v>
      </c>
      <c r="N61">
        <v>3.4469531148744854E-2</v>
      </c>
      <c r="O61">
        <v>6.3161677097759092E-2</v>
      </c>
      <c r="Q61">
        <v>-0.17715058930839661</v>
      </c>
      <c r="V61">
        <v>26</v>
      </c>
      <c r="W61">
        <v>3.8808598293386988E-3</v>
      </c>
      <c r="X61">
        <v>3.3017378598428071E-2</v>
      </c>
    </row>
    <row r="62" spans="1:24">
      <c r="A62" t="s">
        <v>119</v>
      </c>
      <c r="B62">
        <v>24375.9</v>
      </c>
      <c r="C62">
        <v>-3.5393327344748496E-2</v>
      </c>
      <c r="D62">
        <v>-4.4550200000000002</v>
      </c>
      <c r="E62">
        <v>-4.6461824953445086E-2</v>
      </c>
      <c r="F62">
        <v>4.5531130261850183E-2</v>
      </c>
      <c r="G62">
        <v>1.6211976253872162E-2</v>
      </c>
      <c r="H62">
        <v>42.011394920218031</v>
      </c>
      <c r="I62">
        <v>-0.32591731695168519</v>
      </c>
      <c r="J62">
        <v>-0.11471049475723374</v>
      </c>
      <c r="K62">
        <v>-0.19739972522869695</v>
      </c>
      <c r="L62">
        <v>-5.7980704938389464E-2</v>
      </c>
      <c r="M62">
        <v>1.1718559059566404E-2</v>
      </c>
      <c r="N62">
        <v>3.1936529996514007E-3</v>
      </c>
      <c r="O62">
        <v>0.10795160512786886</v>
      </c>
      <c r="Q62">
        <v>6.3161677097759092E-2</v>
      </c>
      <c r="V62">
        <v>27</v>
      </c>
      <c r="W62">
        <v>3.8603444559059341E-2</v>
      </c>
      <c r="X62">
        <v>-2.4118608809252009E-2</v>
      </c>
    </row>
    <row r="63" spans="1:24">
      <c r="A63" t="s">
        <v>120</v>
      </c>
      <c r="B63">
        <v>23375.5</v>
      </c>
      <c r="C63">
        <v>-4.1040535939185892E-2</v>
      </c>
      <c r="D63">
        <v>-6.9418509999999998</v>
      </c>
      <c r="E63">
        <v>-4.9034038638454347E-2</v>
      </c>
      <c r="F63">
        <v>4.3732559089763701E-2</v>
      </c>
      <c r="G63">
        <v>1.3810185557495247E-2</v>
      </c>
      <c r="H63">
        <v>0.88684976312230113</v>
      </c>
      <c r="I63">
        <v>1.4800492610837439</v>
      </c>
      <c r="J63">
        <v>-3.9555872017968979E-2</v>
      </c>
      <c r="K63">
        <v>-5.468436873747496E-2</v>
      </c>
      <c r="L63">
        <v>-0.12259176637598868</v>
      </c>
      <c r="M63">
        <v>1.8002129009416591E-2</v>
      </c>
      <c r="N63">
        <v>-5.4601060169806055E-3</v>
      </c>
      <c r="O63">
        <v>-0.25479616954552781</v>
      </c>
      <c r="Q63">
        <v>0.10795160512786886</v>
      </c>
      <c r="V63">
        <v>28</v>
      </c>
      <c r="W63">
        <v>-7.5927484543317214E-3</v>
      </c>
      <c r="X63">
        <v>9.4120224017764775E-3</v>
      </c>
    </row>
    <row r="64" spans="1:24">
      <c r="A64" t="s">
        <v>121</v>
      </c>
      <c r="B64">
        <v>25267.4</v>
      </c>
      <c r="C64">
        <v>8.0935167162199798E-2</v>
      </c>
      <c r="D64">
        <v>-13.260268</v>
      </c>
      <c r="E64">
        <v>-5.4231119199271927E-2</v>
      </c>
      <c r="F64">
        <v>4.497637425831269E-2</v>
      </c>
      <c r="G64">
        <v>2.6333708956284507E-2</v>
      </c>
      <c r="H64">
        <v>-1.1902798684484845</v>
      </c>
      <c r="I64">
        <v>-8.1736021451981333E-2</v>
      </c>
      <c r="J64">
        <v>0.1432764751973962</v>
      </c>
      <c r="K64">
        <v>-0.11043096518889496</v>
      </c>
      <c r="L64">
        <v>-7.4193921183404621E-2</v>
      </c>
      <c r="M64">
        <v>-1.1332611445698963E-2</v>
      </c>
      <c r="N64">
        <v>2.8512411840117081E-2</v>
      </c>
      <c r="O64">
        <v>-6.29675091131843E-2</v>
      </c>
      <c r="Q64">
        <v>-0.25479616954552781</v>
      </c>
      <c r="V64">
        <v>29</v>
      </c>
      <c r="W64">
        <v>1.3322450893946097E-2</v>
      </c>
      <c r="X64">
        <v>-8.4465536771702529E-3</v>
      </c>
    </row>
    <row r="65" spans="1:24">
      <c r="A65" t="s">
        <v>122</v>
      </c>
      <c r="B65">
        <v>25417.5</v>
      </c>
      <c r="C65">
        <v>5.9404608309520778E-3</v>
      </c>
      <c r="D65">
        <v>-5.9919310000000001</v>
      </c>
      <c r="E65">
        <v>-4.2582417582417542E-2</v>
      </c>
      <c r="F65">
        <v>4.1542580454283273E-2</v>
      </c>
      <c r="G65">
        <v>1.9383180710828674E-2</v>
      </c>
      <c r="H65">
        <v>3.5700801749693949</v>
      </c>
      <c r="I65">
        <v>-7.9385680294181263E-2</v>
      </c>
      <c r="J65">
        <v>0.13744919101016978</v>
      </c>
      <c r="K65">
        <v>5.7144843062685628E-2</v>
      </c>
      <c r="L65">
        <v>-4.1567844214205445E-2</v>
      </c>
      <c r="M65">
        <v>-4.4581607635815991E-3</v>
      </c>
      <c r="N65">
        <v>1.3230600405207302E-2</v>
      </c>
      <c r="O65">
        <v>0.23024579558554259</v>
      </c>
      <c r="Q65">
        <v>-6.29675091131843E-2</v>
      </c>
      <c r="V65">
        <v>30</v>
      </c>
      <c r="W65">
        <v>-8.4658563484201442E-3</v>
      </c>
      <c r="X65">
        <v>-7.4371965733893042E-2</v>
      </c>
    </row>
    <row r="66" spans="1:24">
      <c r="A66" t="s">
        <v>123</v>
      </c>
      <c r="B66">
        <v>25720.3</v>
      </c>
      <c r="C66">
        <v>1.1913052031080919E-2</v>
      </c>
      <c r="D66">
        <v>-3.4022770000000002</v>
      </c>
      <c r="E66">
        <v>-3.3208606173994237E-2</v>
      </c>
      <c r="F66">
        <v>3.2817017446167718E-2</v>
      </c>
      <c r="G66">
        <v>2.9306922255238899E-3</v>
      </c>
      <c r="H66">
        <v>0.16267706784077615</v>
      </c>
      <c r="I66">
        <v>0.38263627819548873</v>
      </c>
      <c r="J66">
        <v>1.9476019976593543E-2</v>
      </c>
      <c r="K66">
        <v>5.2167868951006877E-2</v>
      </c>
      <c r="L66">
        <v>6.5381609794217185E-2</v>
      </c>
      <c r="M66">
        <v>-5.4888831096148233E-3</v>
      </c>
      <c r="N66">
        <v>2.3531009770988192E-2</v>
      </c>
      <c r="O66">
        <v>-1.6547639345960801E-2</v>
      </c>
      <c r="Q66">
        <v>0.23024579558554259</v>
      </c>
      <c r="V66">
        <v>31</v>
      </c>
      <c r="W66">
        <v>8.7505698072920524E-5</v>
      </c>
      <c r="X66">
        <v>-3.3542850589477625E-2</v>
      </c>
    </row>
    <row r="67" spans="1:24">
      <c r="A67" t="s">
        <v>124</v>
      </c>
      <c r="B67">
        <v>25664</v>
      </c>
      <c r="C67">
        <v>-2.1889324774594103E-3</v>
      </c>
      <c r="D67">
        <v>-4.1163879999999997</v>
      </c>
      <c r="E67">
        <v>-3.3175355450236865E-2</v>
      </c>
      <c r="F67">
        <v>1.1064305942318775E-2</v>
      </c>
      <c r="G67">
        <v>-4.2719407101956541E-3</v>
      </c>
      <c r="H67">
        <v>0.32312777043958313</v>
      </c>
      <c r="I67">
        <v>8.3694451525193309E-2</v>
      </c>
      <c r="J67">
        <v>2.7860307472681735E-2</v>
      </c>
      <c r="K67">
        <v>3.0325483404452878E-2</v>
      </c>
      <c r="L67">
        <v>0.10990220048899767</v>
      </c>
      <c r="M67">
        <v>-1.6055788300457054E-3</v>
      </c>
      <c r="N67">
        <v>8.4364670964329466E-2</v>
      </c>
      <c r="O67">
        <v>-8.0038909650135381E-2</v>
      </c>
      <c r="Q67">
        <v>-1.6547639345960801E-2</v>
      </c>
      <c r="V67">
        <v>32</v>
      </c>
      <c r="W67">
        <v>1.6456840017253352E-2</v>
      </c>
      <c r="X67">
        <v>-0.1232329015692836</v>
      </c>
    </row>
    <row r="68" spans="1:24">
      <c r="Q68">
        <v>-8.0038909650135381E-2</v>
      </c>
      <c r="V68">
        <v>33</v>
      </c>
      <c r="W68">
        <v>4.2486465122717545E-2</v>
      </c>
      <c r="X68">
        <v>8.2779019467034698E-3</v>
      </c>
    </row>
    <row r="69" spans="1:24">
      <c r="V69">
        <v>34</v>
      </c>
      <c r="W69">
        <v>-2.4249619402389594E-3</v>
      </c>
      <c r="X69">
        <v>3.765939103450508E-2</v>
      </c>
    </row>
    <row r="70" spans="1:24">
      <c r="V70">
        <v>35</v>
      </c>
      <c r="W70">
        <v>-9.4504418895093693E-3</v>
      </c>
      <c r="X70">
        <v>-1.8609005282052147E-2</v>
      </c>
    </row>
    <row r="71" spans="1:24">
      <c r="V71">
        <v>36</v>
      </c>
      <c r="W71">
        <v>1.8605415496083716E-2</v>
      </c>
      <c r="X71">
        <v>2.0049743781850884E-2</v>
      </c>
    </row>
    <row r="72" spans="1:24">
      <c r="V72">
        <v>37</v>
      </c>
      <c r="W72">
        <v>-1.3795241800639669E-2</v>
      </c>
      <c r="X72">
        <v>-9.5395375502299422E-3</v>
      </c>
    </row>
    <row r="73" spans="1:24">
      <c r="V73">
        <v>38</v>
      </c>
      <c r="W73">
        <v>-9.9281843086555105E-5</v>
      </c>
      <c r="X73">
        <v>1.2164550586045424E-2</v>
      </c>
    </row>
    <row r="74" spans="1:24">
      <c r="V74">
        <v>39</v>
      </c>
      <c r="W74">
        <v>1.482403396577112E-2</v>
      </c>
      <c r="X74">
        <v>-5.9748846745803122E-2</v>
      </c>
    </row>
    <row r="75" spans="1:24">
      <c r="V75">
        <v>40</v>
      </c>
      <c r="W75">
        <v>-1.650639881060547E-2</v>
      </c>
      <c r="X75">
        <v>2.8742123450405683E-2</v>
      </c>
    </row>
    <row r="76" spans="1:24">
      <c r="B76" t="s">
        <v>0</v>
      </c>
      <c r="V76">
        <v>41</v>
      </c>
      <c r="W76">
        <v>1.4767381448077231E-3</v>
      </c>
      <c r="X76">
        <v>7.0063850357523993E-2</v>
      </c>
    </row>
    <row r="77" spans="1:24" ht="15" thickBot="1">
      <c r="V77">
        <v>42</v>
      </c>
      <c r="W77">
        <v>-2.8363038302048581E-3</v>
      </c>
      <c r="X77">
        <v>3.666325986633108E-2</v>
      </c>
    </row>
    <row r="78" spans="1:24">
      <c r="B78" s="16" t="s">
        <v>1</v>
      </c>
      <c r="C78" s="16"/>
      <c r="V78">
        <v>43</v>
      </c>
      <c r="W78">
        <v>-1.1023158457356179E-2</v>
      </c>
      <c r="X78">
        <v>2.58390494970391E-2</v>
      </c>
    </row>
    <row r="79" spans="1:24">
      <c r="B79" t="s">
        <v>2</v>
      </c>
      <c r="C79">
        <v>0.49242182044238431</v>
      </c>
      <c r="V79">
        <v>44</v>
      </c>
      <c r="W79">
        <v>-1.28068867878539E-2</v>
      </c>
      <c r="X79">
        <v>4.3746113307190887E-2</v>
      </c>
    </row>
    <row r="80" spans="1:24">
      <c r="B80" t="s">
        <v>3</v>
      </c>
      <c r="C80">
        <v>0.24247924924779177</v>
      </c>
      <c r="V80">
        <v>45</v>
      </c>
      <c r="W80">
        <v>6.4216894929379157E-3</v>
      </c>
      <c r="X80">
        <v>-5.1423523323007717E-2</v>
      </c>
    </row>
    <row r="81" spans="2:24">
      <c r="B81" t="s">
        <v>4</v>
      </c>
      <c r="C81">
        <v>8.816946668715675E-2</v>
      </c>
      <c r="V81">
        <v>46</v>
      </c>
      <c r="W81">
        <v>-1.532686877096468E-2</v>
      </c>
      <c r="X81">
        <v>2.4879619567959432E-2</v>
      </c>
    </row>
    <row r="82" spans="2:24">
      <c r="B82" t="s">
        <v>5</v>
      </c>
      <c r="C82">
        <v>4.5971644653460424E-2</v>
      </c>
      <c r="V82">
        <v>47</v>
      </c>
      <c r="W82">
        <v>-1.6690573586147756E-2</v>
      </c>
      <c r="X82">
        <v>-1.0042597884280524E-3</v>
      </c>
    </row>
    <row r="83" spans="2:24" ht="15" thickBot="1">
      <c r="B83" s="14" t="s">
        <v>6</v>
      </c>
      <c r="C83" s="14">
        <v>66</v>
      </c>
      <c r="V83">
        <v>48</v>
      </c>
      <c r="W83">
        <v>1.6911847659691163E-3</v>
      </c>
      <c r="X83">
        <v>-2.3114975776850181E-2</v>
      </c>
    </row>
    <row r="84" spans="2:24">
      <c r="V84">
        <v>49</v>
      </c>
      <c r="W84">
        <v>-7.7398782842631221E-3</v>
      </c>
      <c r="X84">
        <v>2.5437021229227627E-2</v>
      </c>
    </row>
    <row r="85" spans="2:24" ht="15" thickBot="1">
      <c r="B85" t="s">
        <v>7</v>
      </c>
      <c r="V85">
        <v>50</v>
      </c>
      <c r="W85">
        <v>-2.4001217239681575E-2</v>
      </c>
      <c r="X85">
        <v>-2.1454357863952601E-2</v>
      </c>
    </row>
    <row r="86" spans="2:24">
      <c r="B86" s="15"/>
      <c r="C86" s="15" t="s">
        <v>8</v>
      </c>
      <c r="D86" s="15" t="s">
        <v>9</v>
      </c>
      <c r="E86" s="15" t="s">
        <v>10</v>
      </c>
      <c r="F86" s="15" t="s">
        <v>11</v>
      </c>
      <c r="G86" s="15" t="s">
        <v>12</v>
      </c>
      <c r="V86">
        <v>51</v>
      </c>
      <c r="W86">
        <v>1.6834221116613458E-2</v>
      </c>
      <c r="X86">
        <v>1.0507829398744416E-2</v>
      </c>
    </row>
    <row r="87" spans="2:24">
      <c r="B87" t="s">
        <v>13</v>
      </c>
      <c r="C87">
        <v>11</v>
      </c>
      <c r="D87">
        <v>3.6530354500971321E-2</v>
      </c>
      <c r="E87">
        <v>3.3209413182701199E-3</v>
      </c>
      <c r="F87">
        <v>1.5713796314404831</v>
      </c>
      <c r="G87">
        <v>0.13409326464372887</v>
      </c>
      <c r="V87">
        <v>52</v>
      </c>
      <c r="W87">
        <v>-5.5685412591213998E-2</v>
      </c>
      <c r="X87">
        <v>5.8434241259109981E-2</v>
      </c>
    </row>
    <row r="88" spans="2:24">
      <c r="B88" t="s">
        <v>14</v>
      </c>
      <c r="C88">
        <v>54</v>
      </c>
      <c r="D88">
        <v>0.11412317405577795</v>
      </c>
      <c r="E88">
        <v>2.1133921121440362E-3</v>
      </c>
      <c r="V88">
        <v>53</v>
      </c>
      <c r="W88">
        <v>1.8693389623912732E-2</v>
      </c>
      <c r="X88">
        <v>-1.814436309018972E-2</v>
      </c>
    </row>
    <row r="89" spans="2:24" ht="15" thickBot="1">
      <c r="B89" s="14" t="s">
        <v>15</v>
      </c>
      <c r="C89" s="14">
        <v>65</v>
      </c>
      <c r="D89" s="14">
        <v>0.15065352855674927</v>
      </c>
      <c r="E89" s="14"/>
      <c r="F89" s="14"/>
      <c r="G89" s="14"/>
      <c r="V89">
        <v>54</v>
      </c>
      <c r="W89">
        <v>-1.3025506611986665E-2</v>
      </c>
      <c r="X89">
        <v>5.5354097117120832E-2</v>
      </c>
    </row>
    <row r="90" spans="2:24" ht="15" thickBot="1">
      <c r="V90">
        <v>55</v>
      </c>
      <c r="W90">
        <v>-3.0628593949191818E-3</v>
      </c>
      <c r="X90">
        <v>4.0315054436058997E-2</v>
      </c>
    </row>
    <row r="91" spans="2:24">
      <c r="B91" s="15"/>
      <c r="C91" s="15" t="s">
        <v>16</v>
      </c>
      <c r="D91" s="15" t="s">
        <v>5</v>
      </c>
      <c r="E91" s="15" t="s">
        <v>17</v>
      </c>
      <c r="F91" s="15" t="s">
        <v>18</v>
      </c>
      <c r="G91" s="15" t="s">
        <v>19</v>
      </c>
      <c r="H91" s="15" t="s">
        <v>20</v>
      </c>
      <c r="I91" s="15" t="s">
        <v>21</v>
      </c>
      <c r="J91" s="15" t="s">
        <v>22</v>
      </c>
      <c r="V91">
        <v>56</v>
      </c>
      <c r="W91">
        <v>-1.1978244321207226E-2</v>
      </c>
      <c r="X91">
        <v>-2.7566890796661574E-2</v>
      </c>
    </row>
    <row r="92" spans="2:24">
      <c r="B92" t="s">
        <v>23</v>
      </c>
      <c r="C92">
        <v>2.1940458210171401E-2</v>
      </c>
      <c r="D92">
        <v>2.6240317405374688E-2</v>
      </c>
      <c r="E92">
        <v>0.8361353969627453</v>
      </c>
      <c r="F92">
        <v>0.40676347905799604</v>
      </c>
      <c r="G92">
        <v>-3.0668210671344908E-2</v>
      </c>
      <c r="H92">
        <v>7.4549127091687706E-2</v>
      </c>
      <c r="I92">
        <v>-3.0668210671344908E-2</v>
      </c>
      <c r="J92">
        <v>7.4549127091687706E-2</v>
      </c>
      <c r="V92">
        <v>57</v>
      </c>
      <c r="W92">
        <v>-1.3595475045335769E-2</v>
      </c>
      <c r="X92">
        <v>2.1795407051307336E-2</v>
      </c>
    </row>
    <row r="93" spans="2:24">
      <c r="B93" t="s">
        <v>125</v>
      </c>
      <c r="C93">
        <v>-1.0639481190819729E-3</v>
      </c>
      <c r="D93">
        <v>2.0236742206834824E-3</v>
      </c>
      <c r="E93">
        <v>-0.52575069060405955</v>
      </c>
      <c r="F93">
        <v>0.60121392673857144</v>
      </c>
      <c r="G93">
        <v>-5.1211706501703954E-3</v>
      </c>
      <c r="H93">
        <v>2.9932744120064496E-3</v>
      </c>
      <c r="I93">
        <v>-5.1211706501703954E-3</v>
      </c>
      <c r="J93">
        <v>2.9932744120064496E-3</v>
      </c>
      <c r="V93">
        <v>58</v>
      </c>
      <c r="W93">
        <v>2.4302998357446474E-3</v>
      </c>
      <c r="X93">
        <v>-3.6748247576287307E-2</v>
      </c>
    </row>
    <row r="94" spans="2:24">
      <c r="B94" t="s">
        <v>143</v>
      </c>
      <c r="C94">
        <v>0.12748183970300173</v>
      </c>
      <c r="D94">
        <v>0.17006079168008617</v>
      </c>
      <c r="E94">
        <v>0.74962511019481293</v>
      </c>
      <c r="F94">
        <v>0.45673400426715438</v>
      </c>
      <c r="G94">
        <v>-0.21346951926926702</v>
      </c>
      <c r="H94">
        <v>0.46843319867527045</v>
      </c>
      <c r="I94">
        <v>-0.21346951926926702</v>
      </c>
      <c r="J94">
        <v>0.46843319867527045</v>
      </c>
      <c r="V94">
        <v>59</v>
      </c>
      <c r="W94">
        <v>-1.5308809650255464E-2</v>
      </c>
      <c r="X94">
        <v>1.5326893942912805E-4</v>
      </c>
    </row>
    <row r="95" spans="2:24">
      <c r="B95" s="81" t="s">
        <v>144</v>
      </c>
      <c r="C95" s="81">
        <v>-0.63040682951750093</v>
      </c>
      <c r="D95" s="81">
        <v>0.36358049189075664</v>
      </c>
      <c r="E95" s="81">
        <v>-1.7338851879514932</v>
      </c>
      <c r="F95" s="81">
        <v>8.8644845551800799E-2</v>
      </c>
      <c r="G95" s="81">
        <v>-1.3593418272985049</v>
      </c>
      <c r="H95" s="81">
        <v>9.852816826350308E-2</v>
      </c>
      <c r="I95" s="81">
        <v>-1.3593418272985049</v>
      </c>
      <c r="J95" s="81">
        <v>9.852816826350308E-2</v>
      </c>
      <c r="V95">
        <v>60</v>
      </c>
      <c r="W95">
        <v>-9.7709931340595191E-3</v>
      </c>
      <c r="X95">
        <v>-1.6327860320030498E-2</v>
      </c>
    </row>
    <row r="96" spans="2:24">
      <c r="B96" t="s">
        <v>126</v>
      </c>
      <c r="C96">
        <v>9.5131972591506936E-2</v>
      </c>
      <c r="D96">
        <v>0.49898903947720963</v>
      </c>
      <c r="E96">
        <v>0.19064942326423967</v>
      </c>
      <c r="F96">
        <v>0.84951522139583946</v>
      </c>
      <c r="G96">
        <v>-0.90528081768920377</v>
      </c>
      <c r="H96">
        <v>1.0955447628722177</v>
      </c>
      <c r="I96">
        <v>-0.90528081768920377</v>
      </c>
      <c r="J96">
        <v>1.0955447628722177</v>
      </c>
      <c r="V96">
        <v>61</v>
      </c>
      <c r="W96">
        <v>5.8672956137139293E-3</v>
      </c>
      <c r="X96">
        <v>-4.1260622958462424E-2</v>
      </c>
    </row>
    <row r="97" spans="2:24">
      <c r="B97" t="s">
        <v>127</v>
      </c>
      <c r="C97">
        <v>4.4999993669874778E-4</v>
      </c>
      <c r="D97">
        <v>8.4687580887602592E-4</v>
      </c>
      <c r="E97">
        <v>0.53136473138368179</v>
      </c>
      <c r="F97">
        <v>0.5973451342713616</v>
      </c>
      <c r="G97">
        <v>-1.2478838321843045E-3</v>
      </c>
      <c r="H97">
        <v>2.1478837055818002E-3</v>
      </c>
      <c r="I97">
        <v>-1.2478838321843045E-3</v>
      </c>
      <c r="J97">
        <v>2.1478837055818002E-3</v>
      </c>
      <c r="V97">
        <v>62</v>
      </c>
      <c r="W97">
        <v>-2.3598411175930631E-2</v>
      </c>
      <c r="X97">
        <v>-1.7442124763255261E-2</v>
      </c>
    </row>
    <row r="98" spans="2:24">
      <c r="B98" t="s">
        <v>128</v>
      </c>
      <c r="C98">
        <v>-1.1040401900808932E-3</v>
      </c>
      <c r="D98">
        <v>7.8297960612428385E-4</v>
      </c>
      <c r="E98">
        <v>-1.4100497400511436</v>
      </c>
      <c r="F98">
        <v>0.16425911543130495</v>
      </c>
      <c r="G98">
        <v>-2.6738197854731132E-3</v>
      </c>
      <c r="H98">
        <v>4.6573940531132677E-4</v>
      </c>
      <c r="I98">
        <v>-2.6738197854731132E-3</v>
      </c>
      <c r="J98">
        <v>4.6573940531132677E-4</v>
      </c>
      <c r="V98">
        <v>63</v>
      </c>
      <c r="W98">
        <v>5.2012033832377763E-2</v>
      </c>
      <c r="X98">
        <v>2.8923133329822034E-2</v>
      </c>
    </row>
    <row r="99" spans="2:24">
      <c r="B99" t="s">
        <v>129</v>
      </c>
      <c r="C99">
        <v>7.7641946621962582E-2</v>
      </c>
      <c r="D99">
        <v>8.574610680784113E-2</v>
      </c>
      <c r="E99">
        <v>0.90548655224615449</v>
      </c>
      <c r="F99">
        <v>0.36923017012427728</v>
      </c>
      <c r="G99">
        <v>-9.4268646959839109E-2</v>
      </c>
      <c r="H99">
        <v>0.24955254020376427</v>
      </c>
      <c r="I99">
        <v>-9.4268646959839109E-2</v>
      </c>
      <c r="J99">
        <v>0.24955254020376427</v>
      </c>
      <c r="V99">
        <v>64</v>
      </c>
      <c r="W99">
        <v>1.1932404017127834E-2</v>
      </c>
      <c r="X99">
        <v>-5.9919431861757567E-3</v>
      </c>
    </row>
    <row r="100" spans="2:24">
      <c r="B100" s="81" t="s">
        <v>130</v>
      </c>
      <c r="C100" s="81">
        <v>-8.124747008355887E-2</v>
      </c>
      <c r="D100" s="81">
        <v>4.7705885287551396E-2</v>
      </c>
      <c r="E100" s="81">
        <v>-1.7030911300321259</v>
      </c>
      <c r="F100" s="81">
        <v>9.4300831987204681E-2</v>
      </c>
      <c r="G100" s="81">
        <v>-0.17689201142124605</v>
      </c>
      <c r="H100" s="81">
        <v>1.4397071254128313E-2</v>
      </c>
      <c r="I100" s="81">
        <v>-0.17689201142124605</v>
      </c>
      <c r="J100" s="81">
        <v>1.4397071254128313E-2</v>
      </c>
      <c r="V100">
        <v>65</v>
      </c>
      <c r="W100">
        <v>2.1755813215394298E-2</v>
      </c>
      <c r="X100">
        <v>-9.842761184313379E-3</v>
      </c>
    </row>
    <row r="101" spans="2:24" ht="15" thickBot="1">
      <c r="B101" t="s">
        <v>131</v>
      </c>
      <c r="C101">
        <v>3.6215519483399315E-2</v>
      </c>
      <c r="D101">
        <v>3.0635791706794174E-2</v>
      </c>
      <c r="E101">
        <v>1.1821310129670228</v>
      </c>
      <c r="F101">
        <v>0.24233310433217456</v>
      </c>
      <c r="G101">
        <v>-2.5205544786795792E-2</v>
      </c>
      <c r="H101">
        <v>9.7636583753594422E-2</v>
      </c>
      <c r="I101">
        <v>-2.5205544786795792E-2</v>
      </c>
      <c r="J101">
        <v>9.7636583753594422E-2</v>
      </c>
      <c r="V101" s="14">
        <v>66</v>
      </c>
      <c r="W101" s="14">
        <v>6.8487158121775166E-2</v>
      </c>
      <c r="X101" s="14">
        <v>-7.0676090599234576E-2</v>
      </c>
    </row>
    <row r="102" spans="2:24">
      <c r="B102" t="s">
        <v>133</v>
      </c>
      <c r="C102">
        <v>-1.2206251667298222</v>
      </c>
      <c r="D102">
        <v>0.75447643070914672</v>
      </c>
      <c r="E102">
        <v>-1.6178440002195078</v>
      </c>
      <c r="F102">
        <v>0.11152334547473372</v>
      </c>
      <c r="G102">
        <v>-2.7332593360846427</v>
      </c>
      <c r="H102">
        <v>0.29200900262499818</v>
      </c>
      <c r="I102">
        <v>-2.7332593360846427</v>
      </c>
      <c r="J102">
        <v>0.29200900262499818</v>
      </c>
    </row>
    <row r="103" spans="2:24" ht="15" thickBot="1">
      <c r="B103" s="82" t="s">
        <v>134</v>
      </c>
      <c r="C103" s="82">
        <v>0.51123128750763747</v>
      </c>
      <c r="D103" s="82">
        <v>0.21208919794461253</v>
      </c>
      <c r="E103" s="82">
        <v>2.410454150716089</v>
      </c>
      <c r="F103" s="82">
        <v>1.9367394644875458E-2</v>
      </c>
      <c r="G103" s="82">
        <v>8.6018047300066625E-2</v>
      </c>
      <c r="H103" s="82">
        <v>0.93644452771520825</v>
      </c>
      <c r="I103" s="82">
        <v>8.6018047300066625E-2</v>
      </c>
      <c r="J103" s="82">
        <v>0.93644452771520825</v>
      </c>
    </row>
    <row r="107" spans="2:24">
      <c r="B107" t="s">
        <v>25</v>
      </c>
    </row>
    <row r="108" spans="2:24" ht="15" thickBot="1"/>
    <row r="109" spans="2:24">
      <c r="B109" s="15" t="s">
        <v>26</v>
      </c>
      <c r="C109" s="15" t="s">
        <v>146</v>
      </c>
      <c r="D109" s="15" t="s">
        <v>28</v>
      </c>
    </row>
    <row r="110" spans="2:24">
      <c r="B110">
        <v>1</v>
      </c>
      <c r="C110">
        <v>2.1847254348541997E-2</v>
      </c>
      <c r="D110">
        <v>-7.6539503138856047E-4</v>
      </c>
    </row>
    <row r="111" spans="2:24">
      <c r="B111">
        <v>2</v>
      </c>
      <c r="C111">
        <v>1.6680435349811056E-2</v>
      </c>
      <c r="D111">
        <v>3.3933468824371191E-2</v>
      </c>
    </row>
    <row r="112" spans="2:24">
      <c r="B112">
        <v>3</v>
      </c>
      <c r="C112">
        <v>2.043924186079326E-2</v>
      </c>
      <c r="D112">
        <v>-1.6762240912655824E-3</v>
      </c>
    </row>
    <row r="113" spans="2:4">
      <c r="B113">
        <v>4</v>
      </c>
      <c r="C113">
        <v>4.9848788777363144E-2</v>
      </c>
      <c r="D113">
        <v>3.7093041847102236E-2</v>
      </c>
    </row>
    <row r="114" spans="2:4">
      <c r="B114">
        <v>5</v>
      </c>
      <c r="C114">
        <v>4.0981499514656891E-2</v>
      </c>
      <c r="D114">
        <v>3.1657182150608421E-3</v>
      </c>
    </row>
    <row r="115" spans="2:4">
      <c r="B115">
        <v>6</v>
      </c>
      <c r="C115">
        <v>-5.5916707784589278E-2</v>
      </c>
      <c r="D115">
        <v>-6.1115393698003187E-2</v>
      </c>
    </row>
    <row r="116" spans="2:4">
      <c r="B116">
        <v>7</v>
      </c>
      <c r="C116">
        <v>-1.5584933993286573E-2</v>
      </c>
      <c r="D116">
        <v>5.8778897082081748E-2</v>
      </c>
    </row>
    <row r="117" spans="2:4">
      <c r="B117">
        <v>8</v>
      </c>
      <c r="C117">
        <v>3.262264224247329E-3</v>
      </c>
      <c r="D117">
        <v>-3.9123842215507985E-2</v>
      </c>
    </row>
    <row r="118" spans="2:4">
      <c r="B118">
        <v>9</v>
      </c>
      <c r="C118">
        <v>2.9717978863747961E-2</v>
      </c>
      <c r="D118">
        <v>2.8907847053832147E-2</v>
      </c>
    </row>
    <row r="119" spans="2:4">
      <c r="B119">
        <v>10</v>
      </c>
      <c r="C119">
        <v>1.3012050559772607E-2</v>
      </c>
      <c r="D119">
        <v>3.376461281982019E-2</v>
      </c>
    </row>
    <row r="120" spans="2:4">
      <c r="B120">
        <v>11</v>
      </c>
      <c r="C120">
        <v>3.3893199677434864E-2</v>
      </c>
      <c r="D120">
        <v>-2.0880573830637551E-2</v>
      </c>
    </row>
    <row r="121" spans="2:4">
      <c r="B121">
        <v>12</v>
      </c>
      <c r="C121">
        <v>4.8487268665513509E-3</v>
      </c>
      <c r="D121">
        <v>-2.9776050524827055E-2</v>
      </c>
    </row>
    <row r="122" spans="2:4">
      <c r="B122">
        <v>13</v>
      </c>
      <c r="C122">
        <v>1.3915153504256407E-2</v>
      </c>
      <c r="D122">
        <v>-0.10875687719433333</v>
      </c>
    </row>
    <row r="123" spans="2:4">
      <c r="B123">
        <v>14</v>
      </c>
      <c r="C123">
        <v>4.9581532124828118E-2</v>
      </c>
      <c r="D123">
        <v>8.7612649618592872E-2</v>
      </c>
    </row>
    <row r="124" spans="2:4">
      <c r="B124">
        <v>15</v>
      </c>
      <c r="C124">
        <v>1.7704584501137551E-2</v>
      </c>
      <c r="D124">
        <v>-3.5549957246454905E-2</v>
      </c>
    </row>
    <row r="125" spans="2:4">
      <c r="B125">
        <v>16</v>
      </c>
      <c r="C125">
        <v>3.0722836212232908E-2</v>
      </c>
      <c r="D125">
        <v>0.10341709821148198</v>
      </c>
    </row>
    <row r="126" spans="2:4">
      <c r="B126">
        <v>17</v>
      </c>
      <c r="C126">
        <v>-3.2968759099485892E-2</v>
      </c>
      <c r="D126">
        <v>3.8828556762329408E-2</v>
      </c>
    </row>
    <row r="127" spans="2:4">
      <c r="B127">
        <v>18</v>
      </c>
      <c r="C127">
        <v>-2.4087933417449386E-2</v>
      </c>
      <c r="D127">
        <v>-3.89589576026967E-2</v>
      </c>
    </row>
    <row r="128" spans="2:4">
      <c r="B128">
        <v>19</v>
      </c>
      <c r="C128">
        <v>4.5933315574387098E-3</v>
      </c>
      <c r="D128">
        <v>-2.8129327998336808E-2</v>
      </c>
    </row>
    <row r="129" spans="2:22">
      <c r="B129">
        <v>20</v>
      </c>
      <c r="C129">
        <v>3.494606025211322E-2</v>
      </c>
      <c r="D129">
        <v>-1.4226782762970805E-2</v>
      </c>
      <c r="N129" t="s">
        <v>0</v>
      </c>
    </row>
    <row r="130" spans="2:22" ht="15" thickBot="1">
      <c r="B130">
        <v>21</v>
      </c>
      <c r="C130">
        <v>-2.8741500693604205E-2</v>
      </c>
      <c r="D130">
        <v>-1.9861636084161069E-2</v>
      </c>
    </row>
    <row r="131" spans="2:22">
      <c r="B131">
        <v>22</v>
      </c>
      <c r="C131">
        <v>-1.2573493882006744E-2</v>
      </c>
      <c r="D131">
        <v>2.781380882833644E-2</v>
      </c>
      <c r="N131" s="16" t="s">
        <v>1</v>
      </c>
      <c r="O131" s="16"/>
    </row>
    <row r="132" spans="2:22">
      <c r="B132">
        <v>23</v>
      </c>
      <c r="C132">
        <v>1.1403886297970914E-2</v>
      </c>
      <c r="D132">
        <v>1.2421520761326112E-2</v>
      </c>
      <c r="N132" t="s">
        <v>2</v>
      </c>
      <c r="O132">
        <v>0.49845246869963683</v>
      </c>
    </row>
    <row r="133" spans="2:22">
      <c r="B133">
        <v>24</v>
      </c>
      <c r="C133">
        <v>-2.2919578036792707E-2</v>
      </c>
      <c r="D133">
        <v>-7.5179645359748151E-4</v>
      </c>
      <c r="N133" t="s">
        <v>3</v>
      </c>
      <c r="O133">
        <v>0.24845486355276244</v>
      </c>
    </row>
    <row r="134" spans="2:22">
      <c r="B134">
        <v>25</v>
      </c>
      <c r="C134">
        <v>8.2666669543659983E-3</v>
      </c>
      <c r="D134">
        <v>1.843559278308542E-2</v>
      </c>
      <c r="N134" t="s">
        <v>4</v>
      </c>
      <c r="O134">
        <v>7.8293700583576611E-2</v>
      </c>
    </row>
    <row r="135" spans="2:22">
      <c r="B135">
        <v>26</v>
      </c>
      <c r="C135">
        <v>1.3147084400702887E-3</v>
      </c>
      <c r="D135">
        <v>3.5583529987696476E-2</v>
      </c>
      <c r="N135" t="s">
        <v>5</v>
      </c>
      <c r="O135">
        <v>4.6219926821509126E-2</v>
      </c>
    </row>
    <row r="136" spans="2:22" ht="15" thickBot="1">
      <c r="B136">
        <v>27</v>
      </c>
      <c r="C136">
        <v>3.8951472361110913E-2</v>
      </c>
      <c r="D136">
        <v>-2.4466636611303581E-2</v>
      </c>
      <c r="N136" s="14" t="s">
        <v>6</v>
      </c>
      <c r="O136" s="14">
        <v>66</v>
      </c>
    </row>
    <row r="137" spans="2:22">
      <c r="B137">
        <v>28</v>
      </c>
      <c r="C137">
        <v>-1.0079442924584753E-2</v>
      </c>
      <c r="D137">
        <v>1.189871687202951E-2</v>
      </c>
    </row>
    <row r="138" spans="2:22" ht="15" thickBot="1">
      <c r="B138">
        <v>29</v>
      </c>
      <c r="C138">
        <v>1.1481052600585961E-2</v>
      </c>
      <c r="D138">
        <v>-6.6051553838101179E-3</v>
      </c>
      <c r="N138" t="s">
        <v>7</v>
      </c>
    </row>
    <row r="139" spans="2:22">
      <c r="B139">
        <v>30</v>
      </c>
      <c r="C139">
        <v>-1.0233406727264371E-2</v>
      </c>
      <c r="D139">
        <v>-7.2604415355048815E-2</v>
      </c>
      <c r="N139" s="15"/>
      <c r="O139" s="15" t="s">
        <v>8</v>
      </c>
      <c r="P139" s="15" t="s">
        <v>9</v>
      </c>
      <c r="Q139" s="15" t="s">
        <v>10</v>
      </c>
      <c r="R139" s="15" t="s">
        <v>11</v>
      </c>
      <c r="S139" s="15" t="s">
        <v>12</v>
      </c>
    </row>
    <row r="140" spans="2:22">
      <c r="B140">
        <v>31</v>
      </c>
      <c r="C140">
        <v>-2.0050703627673763E-3</v>
      </c>
      <c r="D140">
        <v>-3.1450274528637329E-2</v>
      </c>
      <c r="N140" t="s">
        <v>13</v>
      </c>
      <c r="O140">
        <v>12</v>
      </c>
      <c r="P140">
        <v>3.7430601881309339E-2</v>
      </c>
      <c r="Q140">
        <v>3.119216823442445E-3</v>
      </c>
      <c r="R140">
        <v>1.4601149828633615</v>
      </c>
      <c r="S140">
        <v>0.16924959770536799</v>
      </c>
    </row>
    <row r="141" spans="2:22">
      <c r="B141">
        <v>32</v>
      </c>
      <c r="C141">
        <v>1.306030395877353E-2</v>
      </c>
      <c r="D141">
        <v>-0.11983636551080377</v>
      </c>
      <c r="N141" t="s">
        <v>14</v>
      </c>
      <c r="O141">
        <v>53</v>
      </c>
      <c r="P141">
        <v>0.11322292667543993</v>
      </c>
      <c r="Q141">
        <v>2.1362816353856589E-3</v>
      </c>
    </row>
    <row r="142" spans="2:22" ht="15" thickBot="1">
      <c r="B142">
        <v>33</v>
      </c>
      <c r="C142">
        <v>4.1030745241642012E-2</v>
      </c>
      <c r="D142">
        <v>9.7336218277790029E-3</v>
      </c>
      <c r="N142" s="14" t="s">
        <v>15</v>
      </c>
      <c r="O142" s="14">
        <v>65</v>
      </c>
      <c r="P142" s="14">
        <v>0.15065352855674927</v>
      </c>
      <c r="Q142" s="14"/>
      <c r="R142" s="14"/>
      <c r="S142" s="14"/>
    </row>
    <row r="143" spans="2:22" ht="15" thickBot="1">
      <c r="B143">
        <v>34</v>
      </c>
      <c r="C143">
        <v>-5.7499941005033604E-3</v>
      </c>
      <c r="D143">
        <v>4.0984423194769484E-2</v>
      </c>
    </row>
    <row r="144" spans="2:22">
      <c r="B144">
        <v>35</v>
      </c>
      <c r="C144">
        <v>-1.1419847206152224E-2</v>
      </c>
      <c r="D144">
        <v>-1.6639599965409292E-2</v>
      </c>
      <c r="N144" s="15"/>
      <c r="O144" s="15" t="s">
        <v>16</v>
      </c>
      <c r="P144" s="15" t="s">
        <v>5</v>
      </c>
      <c r="Q144" s="15" t="s">
        <v>17</v>
      </c>
      <c r="R144" s="15" t="s">
        <v>18</v>
      </c>
      <c r="S144" s="15" t="s">
        <v>19</v>
      </c>
      <c r="T144" s="15" t="s">
        <v>20</v>
      </c>
      <c r="U144" s="15" t="s">
        <v>21</v>
      </c>
      <c r="V144" s="15" t="s">
        <v>22</v>
      </c>
    </row>
    <row r="145" spans="2:22">
      <c r="B145">
        <v>36</v>
      </c>
      <c r="C145">
        <v>1.3810479554217442E-2</v>
      </c>
      <c r="D145">
        <v>2.4844679723717157E-2</v>
      </c>
      <c r="N145" t="s">
        <v>23</v>
      </c>
      <c r="O145">
        <v>2.4784800976443581E-2</v>
      </c>
      <c r="P145">
        <v>2.6743410106662199E-2</v>
      </c>
      <c r="Q145">
        <v>0.92676292505679003</v>
      </c>
      <c r="R145">
        <v>0.35825079631546042</v>
      </c>
      <c r="S145">
        <v>-2.885568674613756E-2</v>
      </c>
      <c r="T145">
        <v>7.8425288699024723E-2</v>
      </c>
      <c r="U145">
        <v>-2.885568674613756E-2</v>
      </c>
      <c r="V145">
        <v>7.8425288699024723E-2</v>
      </c>
    </row>
    <row r="146" spans="2:22">
      <c r="B146">
        <v>37</v>
      </c>
      <c r="C146">
        <v>-1.0508663454483241E-2</v>
      </c>
      <c r="D146">
        <v>-1.282611589638637E-2</v>
      </c>
      <c r="N146" t="s">
        <v>125</v>
      </c>
      <c r="O146">
        <v>-1.1353935466406628E-3</v>
      </c>
      <c r="P146">
        <v>2.037578144891234E-3</v>
      </c>
      <c r="Q146">
        <v>-0.55722699494368111</v>
      </c>
      <c r="R146">
        <v>0.57971814486613138</v>
      </c>
      <c r="S146">
        <v>-5.2222577509034689E-3</v>
      </c>
      <c r="T146">
        <v>2.9514706576221437E-3</v>
      </c>
      <c r="U146">
        <v>-5.2222577509034689E-3</v>
      </c>
      <c r="V146">
        <v>2.9514706576221437E-3</v>
      </c>
    </row>
    <row r="147" spans="2:22">
      <c r="B147">
        <v>38</v>
      </c>
      <c r="C147">
        <v>-8.6528109301856407E-4</v>
      </c>
      <c r="D147">
        <v>1.2930549835977433E-2</v>
      </c>
      <c r="N147" t="s">
        <v>143</v>
      </c>
      <c r="O147">
        <v>0.12402567758104599</v>
      </c>
      <c r="P147">
        <v>0.17106212218369554</v>
      </c>
      <c r="Q147">
        <v>0.72503296462007327</v>
      </c>
      <c r="R147">
        <v>0.47162086763636646</v>
      </c>
      <c r="S147">
        <v>-0.21908148893947743</v>
      </c>
      <c r="T147">
        <v>0.46713284410156941</v>
      </c>
      <c r="U147">
        <v>-0.21908148893947743</v>
      </c>
      <c r="V147">
        <v>0.46713284410156941</v>
      </c>
    </row>
    <row r="148" spans="2:22">
      <c r="B148">
        <v>39</v>
      </c>
      <c r="C148">
        <v>1.5435892215679901E-2</v>
      </c>
      <c r="D148">
        <v>-6.0360704995711903E-2</v>
      </c>
      <c r="N148" t="s">
        <v>144</v>
      </c>
      <c r="O148">
        <v>-0.6805725904376897</v>
      </c>
      <c r="P148">
        <v>0.37362331074860466</v>
      </c>
      <c r="Q148">
        <v>-1.8215474539692686</v>
      </c>
      <c r="R148" s="83">
        <v>7.4169330036078646E-2</v>
      </c>
      <c r="S148">
        <v>-1.4299660497291073</v>
      </c>
      <c r="T148">
        <v>6.8820868853728068E-2</v>
      </c>
      <c r="U148">
        <v>-1.4299660497291073</v>
      </c>
      <c r="V148">
        <v>6.8820868853728068E-2</v>
      </c>
    </row>
    <row r="149" spans="2:22">
      <c r="B149">
        <v>40</v>
      </c>
      <c r="C149">
        <v>-1.0433187093901099E-2</v>
      </c>
      <c r="D149">
        <v>2.2668911733701311E-2</v>
      </c>
      <c r="N149" t="s">
        <v>126</v>
      </c>
      <c r="O149">
        <v>0.12615100543487742</v>
      </c>
      <c r="P149">
        <v>0.50395440999465813</v>
      </c>
      <c r="Q149">
        <v>0.25032225719825452</v>
      </c>
      <c r="R149">
        <v>0.8033059651218516</v>
      </c>
      <c r="S149">
        <v>-0.88465353423468784</v>
      </c>
      <c r="T149">
        <v>1.1369555451044426</v>
      </c>
      <c r="U149">
        <v>-0.88465353423468784</v>
      </c>
      <c r="V149">
        <v>1.1369555451044426</v>
      </c>
    </row>
    <row r="150" spans="2:22">
      <c r="B150">
        <v>41</v>
      </c>
      <c r="C150">
        <v>-2.3976776455582327E-4</v>
      </c>
      <c r="D150">
        <v>7.1780356266887543E-2</v>
      </c>
      <c r="N150" t="s">
        <v>127</v>
      </c>
      <c r="O150">
        <v>5.5914856756075456E-4</v>
      </c>
      <c r="P150">
        <v>8.6789220771302179E-4</v>
      </c>
      <c r="Q150">
        <v>0.64426038463251567</v>
      </c>
      <c r="R150">
        <v>0.52218522295467884</v>
      </c>
      <c r="S150">
        <v>-1.1816227524272236E-3</v>
      </c>
      <c r="T150">
        <v>2.2999198875487325E-3</v>
      </c>
      <c r="U150">
        <v>-1.1816227524272236E-3</v>
      </c>
      <c r="V150">
        <v>2.2999198875487325E-3</v>
      </c>
    </row>
    <row r="151" spans="2:22">
      <c r="B151">
        <v>42</v>
      </c>
      <c r="C151">
        <v>-3.2696786646175084E-3</v>
      </c>
      <c r="D151">
        <v>3.709663470074373E-2</v>
      </c>
      <c r="N151" t="s">
        <v>128</v>
      </c>
      <c r="O151">
        <v>-1.0609605929798385E-3</v>
      </c>
      <c r="P151">
        <v>7.9000052391397374E-4</v>
      </c>
      <c r="Q151">
        <v>-1.3429872017342745</v>
      </c>
      <c r="R151">
        <v>0.18499929512124011</v>
      </c>
      <c r="S151">
        <v>-2.6455009801193102E-3</v>
      </c>
      <c r="T151">
        <v>5.2357979415963317E-4</v>
      </c>
      <c r="U151">
        <v>-2.6455009801193102E-3</v>
      </c>
      <c r="V151">
        <v>5.2357979415963317E-4</v>
      </c>
    </row>
    <row r="152" spans="2:22">
      <c r="B152">
        <v>43</v>
      </c>
      <c r="C152">
        <v>-1.1556966355271137E-2</v>
      </c>
      <c r="D152">
        <v>2.6372857394954059E-2</v>
      </c>
      <c r="N152" t="s">
        <v>129</v>
      </c>
      <c r="O152">
        <v>7.2904200233554026E-2</v>
      </c>
      <c r="P152">
        <v>8.6517577611187724E-2</v>
      </c>
      <c r="Q152">
        <v>0.84265188932112067</v>
      </c>
      <c r="R152">
        <v>0.40320988423612891</v>
      </c>
      <c r="S152">
        <v>-0.10062808458468873</v>
      </c>
      <c r="T152">
        <v>0.24643648505179677</v>
      </c>
      <c r="U152">
        <v>-0.10062808458468873</v>
      </c>
      <c r="V152">
        <v>0.24643648505179677</v>
      </c>
    </row>
    <row r="153" spans="2:22">
      <c r="B153">
        <v>44</v>
      </c>
      <c r="C153">
        <v>-1.2003482874063585E-2</v>
      </c>
      <c r="D153">
        <v>4.2942709393400572E-2</v>
      </c>
      <c r="N153" t="s">
        <v>130</v>
      </c>
      <c r="O153">
        <v>-7.2446388930586386E-2</v>
      </c>
      <c r="P153">
        <v>4.9842856821315534E-2</v>
      </c>
      <c r="Q153">
        <v>-1.4534959179868747</v>
      </c>
      <c r="R153">
        <v>0.15198209852164812</v>
      </c>
      <c r="S153">
        <v>-0.17241849939514198</v>
      </c>
      <c r="T153">
        <v>2.7525721533969205E-2</v>
      </c>
      <c r="U153">
        <v>-0.17241849939514198</v>
      </c>
      <c r="V153">
        <v>2.7525721533969205E-2</v>
      </c>
    </row>
    <row r="154" spans="2:22">
      <c r="B154">
        <v>45</v>
      </c>
      <c r="C154">
        <v>7.9300735701244764E-3</v>
      </c>
      <c r="D154">
        <v>-5.2931907400194281E-2</v>
      </c>
      <c r="N154" t="s">
        <v>131</v>
      </c>
      <c r="O154">
        <v>3.6378006293478739E-2</v>
      </c>
      <c r="P154">
        <v>3.0802265512486368E-2</v>
      </c>
      <c r="Q154">
        <v>1.1810172300064137</v>
      </c>
      <c r="R154">
        <v>0.24286866474320742</v>
      </c>
      <c r="S154">
        <v>-2.5403514404908518E-2</v>
      </c>
      <c r="T154">
        <v>9.8159526991866003E-2</v>
      </c>
      <c r="U154">
        <v>-2.5403514404908518E-2</v>
      </c>
      <c r="V154">
        <v>9.8159526991866003E-2</v>
      </c>
    </row>
    <row r="155" spans="2:22">
      <c r="B155">
        <v>46</v>
      </c>
      <c r="C155">
        <v>-1.8080989830313178E-2</v>
      </c>
      <c r="D155">
        <v>2.7633740627307932E-2</v>
      </c>
      <c r="N155" t="s">
        <v>133</v>
      </c>
      <c r="O155">
        <v>-1.2862373243104155</v>
      </c>
      <c r="P155">
        <v>0.76525520546162573</v>
      </c>
      <c r="Q155">
        <v>-1.680795262979645</v>
      </c>
      <c r="R155" s="83">
        <v>9.868774100460169E-2</v>
      </c>
      <c r="S155">
        <v>-2.8211448880612249</v>
      </c>
      <c r="T155">
        <v>0.2486702394403939</v>
      </c>
      <c r="U155">
        <v>-2.8211448880612249</v>
      </c>
      <c r="V155">
        <v>0.2486702394403939</v>
      </c>
    </row>
    <row r="156" spans="2:22">
      <c r="B156">
        <v>47</v>
      </c>
      <c r="C156">
        <v>-1.6078679609096109E-2</v>
      </c>
      <c r="D156">
        <v>-1.6161537654796991E-3</v>
      </c>
      <c r="N156" t="s">
        <v>134</v>
      </c>
      <c r="O156">
        <v>0.5054770744520235</v>
      </c>
      <c r="P156">
        <v>0.21341880154179604</v>
      </c>
      <c r="Q156">
        <v>2.3684748991200317</v>
      </c>
      <c r="R156" s="83">
        <v>2.1539895478336103E-2</v>
      </c>
      <c r="S156">
        <v>7.7413167934026916E-2</v>
      </c>
      <c r="T156">
        <v>0.93354098097002014</v>
      </c>
      <c r="U156">
        <v>7.7413167934026916E-2</v>
      </c>
      <c r="V156">
        <v>0.93354098097002014</v>
      </c>
    </row>
    <row r="157" spans="2:22" ht="15" thickBot="1">
      <c r="B157">
        <v>48</v>
      </c>
      <c r="C157">
        <v>8.0103151367318104E-4</v>
      </c>
      <c r="D157">
        <v>-2.2224822524554246E-2</v>
      </c>
      <c r="N157" s="14" t="s">
        <v>132</v>
      </c>
      <c r="O157" s="14">
        <v>-3.2216564256297021E-2</v>
      </c>
      <c r="P157" s="14">
        <v>4.9628087984628123E-2</v>
      </c>
      <c r="Q157" s="14">
        <v>-0.64915989240358862</v>
      </c>
      <c r="R157" s="14">
        <v>0.51903837978484701</v>
      </c>
      <c r="S157" s="14">
        <v>-0.13175790298674775</v>
      </c>
      <c r="T157" s="14">
        <v>6.732477447415372E-2</v>
      </c>
      <c r="U157" s="14">
        <v>-0.13175790298674775</v>
      </c>
      <c r="V157" s="14">
        <v>6.732477447415372E-2</v>
      </c>
    </row>
    <row r="158" spans="2:22">
      <c r="B158">
        <v>49</v>
      </c>
      <c r="C158">
        <v>-3.2519337140854768E-3</v>
      </c>
      <c r="D158">
        <v>2.0949076659049982E-2</v>
      </c>
    </row>
    <row r="159" spans="2:22">
      <c r="B159">
        <v>50</v>
      </c>
      <c r="C159">
        <v>-2.2544920995977012E-2</v>
      </c>
      <c r="D159">
        <v>-2.2910654107657163E-2</v>
      </c>
    </row>
    <row r="160" spans="2:22">
      <c r="B160">
        <v>51</v>
      </c>
      <c r="C160">
        <v>1.3612370997200213E-2</v>
      </c>
      <c r="D160">
        <v>1.3729679518157661E-2</v>
      </c>
    </row>
    <row r="161" spans="2:16">
      <c r="B161">
        <v>52</v>
      </c>
      <c r="C161">
        <v>-5.259087828609324E-2</v>
      </c>
      <c r="D161">
        <v>5.5339706953989223E-2</v>
      </c>
      <c r="N161" t="s">
        <v>25</v>
      </c>
    </row>
    <row r="162" spans="2:16" ht="15" thickBot="1">
      <c r="B162">
        <v>53</v>
      </c>
      <c r="C162">
        <v>1.3935839999192477E-2</v>
      </c>
      <c r="D162">
        <v>-1.3386813465469466E-2</v>
      </c>
    </row>
    <row r="163" spans="2:16">
      <c r="B163">
        <v>54</v>
      </c>
      <c r="C163">
        <v>-8.1318932911675287E-3</v>
      </c>
      <c r="D163">
        <v>5.0460483796301699E-2</v>
      </c>
      <c r="N163" s="15" t="s">
        <v>26</v>
      </c>
      <c r="O163" s="15" t="s">
        <v>146</v>
      </c>
      <c r="P163" s="15" t="s">
        <v>28</v>
      </c>
    </row>
    <row r="164" spans="2:16">
      <c r="B164">
        <v>55</v>
      </c>
      <c r="C164">
        <v>-8.4309202894700813E-4</v>
      </c>
      <c r="D164">
        <v>3.8095287070086824E-2</v>
      </c>
      <c r="N164">
        <v>1</v>
      </c>
      <c r="O164">
        <v>1.5462175361421911E-2</v>
      </c>
      <c r="P164">
        <v>5.6196839557315255E-3</v>
      </c>
    </row>
    <row r="165" spans="2:16">
      <c r="B165">
        <v>56</v>
      </c>
      <c r="C165">
        <v>-4.1580612812071784E-3</v>
      </c>
      <c r="D165">
        <v>-3.538707383666162E-2</v>
      </c>
      <c r="N165">
        <v>2</v>
      </c>
      <c r="O165">
        <v>2.1009075543914655E-2</v>
      </c>
      <c r="P165">
        <v>2.9604828630267591E-2</v>
      </c>
    </row>
    <row r="166" spans="2:16">
      <c r="B166">
        <v>57</v>
      </c>
      <c r="C166">
        <v>-1.2246306542084294E-2</v>
      </c>
      <c r="D166">
        <v>2.0446238548055863E-2</v>
      </c>
      <c r="N166">
        <v>3</v>
      </c>
      <c r="O166">
        <v>2.302707566491085E-2</v>
      </c>
      <c r="P166">
        <v>-4.264057895383172E-3</v>
      </c>
    </row>
    <row r="167" spans="2:16">
      <c r="B167">
        <v>58</v>
      </c>
      <c r="C167">
        <v>7.8860143915415112E-3</v>
      </c>
      <c r="D167">
        <v>-4.2203962132084168E-2</v>
      </c>
      <c r="N167">
        <v>4</v>
      </c>
      <c r="O167">
        <v>4.7963692888484587E-2</v>
      </c>
      <c r="P167">
        <v>3.8978137735980793E-2</v>
      </c>
    </row>
    <row r="168" spans="2:16">
      <c r="B168">
        <v>59</v>
      </c>
      <c r="C168">
        <v>-2.1307344337197949E-2</v>
      </c>
      <c r="D168">
        <v>6.1518036263716134E-3</v>
      </c>
      <c r="N168">
        <v>5</v>
      </c>
      <c r="O168">
        <v>3.7408866229698107E-2</v>
      </c>
      <c r="P168">
        <v>6.7383515000196265E-3</v>
      </c>
    </row>
    <row r="169" spans="2:16">
      <c r="B169">
        <v>60</v>
      </c>
      <c r="C169">
        <v>-8.2115361253666634E-3</v>
      </c>
      <c r="D169">
        <v>-1.7887317328723354E-2</v>
      </c>
      <c r="N169">
        <v>6</v>
      </c>
      <c r="O169">
        <v>-5.2017156497606201E-2</v>
      </c>
      <c r="P169">
        <v>-6.5014944984986264E-2</v>
      </c>
    </row>
    <row r="170" spans="2:16">
      <c r="B170">
        <v>61</v>
      </c>
      <c r="C170">
        <v>5.2222301565100406E-3</v>
      </c>
      <c r="D170">
        <v>-4.0615557501258538E-2</v>
      </c>
      <c r="N170">
        <v>7</v>
      </c>
      <c r="O170">
        <v>-9.0076173879918529E-3</v>
      </c>
      <c r="P170">
        <v>5.2201580476787024E-2</v>
      </c>
    </row>
    <row r="171" spans="2:16">
      <c r="B171">
        <v>62</v>
      </c>
      <c r="C171">
        <v>-3.2248368734986682E-2</v>
      </c>
      <c r="D171">
        <v>-8.7921672041992097E-3</v>
      </c>
      <c r="N171">
        <v>8</v>
      </c>
      <c r="O171">
        <v>2.6531972615710174E-3</v>
      </c>
      <c r="P171">
        <v>-3.8514775252831673E-2</v>
      </c>
    </row>
    <row r="172" spans="2:16">
      <c r="B172">
        <v>63</v>
      </c>
      <c r="C172">
        <v>4.8660428061246257E-2</v>
      </c>
      <c r="D172">
        <v>3.2274739100953541E-2</v>
      </c>
      <c r="N172">
        <v>9</v>
      </c>
      <c r="O172">
        <v>3.4006026990429081E-2</v>
      </c>
      <c r="P172">
        <v>2.4619798927151028E-2</v>
      </c>
    </row>
    <row r="173" spans="2:16">
      <c r="B173">
        <v>64</v>
      </c>
      <c r="C173">
        <v>1.6965679468612258E-2</v>
      </c>
      <c r="D173">
        <v>-1.102521863766018E-2</v>
      </c>
      <c r="N173">
        <v>10</v>
      </c>
      <c r="O173">
        <v>6.9942161172684876E-3</v>
      </c>
      <c r="P173">
        <v>3.9782447262324314E-2</v>
      </c>
    </row>
    <row r="174" spans="2:16">
      <c r="B174">
        <v>65</v>
      </c>
      <c r="C174">
        <v>1.8939434644098155E-2</v>
      </c>
      <c r="D174">
        <v>-7.0263826130172354E-3</v>
      </c>
      <c r="N174">
        <v>11</v>
      </c>
      <c r="O174">
        <v>2.9711635935665118E-2</v>
      </c>
      <c r="P174">
        <v>-1.6699010088867802E-2</v>
      </c>
    </row>
    <row r="175" spans="2:16" ht="15" thickBot="1">
      <c r="B175" s="14">
        <v>66</v>
      </c>
      <c r="C175" s="14">
        <v>6.3531513663640127E-2</v>
      </c>
      <c r="D175" s="14">
        <v>-6.5720446141099537E-2</v>
      </c>
      <c r="N175">
        <v>12</v>
      </c>
      <c r="O175">
        <v>-9.5054848456143076E-4</v>
      </c>
      <c r="P175">
        <v>-2.3976775173714274E-2</v>
      </c>
    </row>
    <row r="176" spans="2:16">
      <c r="N176">
        <v>13</v>
      </c>
      <c r="O176">
        <v>8.4817541688410811E-3</v>
      </c>
      <c r="P176">
        <v>-0.10332347785891802</v>
      </c>
    </row>
    <row r="177" spans="14:16">
      <c r="N177">
        <v>14</v>
      </c>
      <c r="O177">
        <v>5.5723870231676978E-2</v>
      </c>
      <c r="P177">
        <v>8.1470311511744012E-2</v>
      </c>
    </row>
    <row r="178" spans="14:16">
      <c r="N178">
        <v>15</v>
      </c>
      <c r="O178">
        <v>1.3213017987431453E-2</v>
      </c>
      <c r="P178">
        <v>-3.1058390732748804E-2</v>
      </c>
    </row>
    <row r="179" spans="14:16">
      <c r="N179">
        <v>16</v>
      </c>
      <c r="O179">
        <v>2.5864566287084372E-2</v>
      </c>
      <c r="P179">
        <v>0.10827536813663051</v>
      </c>
    </row>
    <row r="180" spans="14:16">
      <c r="N180">
        <v>17</v>
      </c>
      <c r="O180">
        <v>-3.4568531113578861E-2</v>
      </c>
      <c r="P180">
        <v>4.0428328776422377E-2</v>
      </c>
    </row>
    <row r="181" spans="14:16">
      <c r="N181">
        <v>18</v>
      </c>
      <c r="O181">
        <v>-2.4441006288524931E-2</v>
      </c>
      <c r="P181">
        <v>-3.860588473162116E-2</v>
      </c>
    </row>
    <row r="182" spans="14:16">
      <c r="N182">
        <v>19</v>
      </c>
      <c r="O182">
        <v>6.8143403187926497E-3</v>
      </c>
      <c r="P182">
        <v>-3.035033675969075E-2</v>
      </c>
    </row>
    <row r="183" spans="14:16">
      <c r="N183">
        <v>20</v>
      </c>
      <c r="O183">
        <v>3.3404904187458492E-2</v>
      </c>
      <c r="P183">
        <v>-1.2685626698316077E-2</v>
      </c>
    </row>
    <row r="184" spans="14:16">
      <c r="N184">
        <v>21</v>
      </c>
      <c r="O184">
        <v>-3.1009069379981786E-2</v>
      </c>
      <c r="P184">
        <v>-1.7594067397783488E-2</v>
      </c>
    </row>
    <row r="185" spans="14:16">
      <c r="N185">
        <v>22</v>
      </c>
      <c r="O185">
        <v>-1.1192576437774632E-2</v>
      </c>
      <c r="P185">
        <v>2.6432891384104328E-2</v>
      </c>
    </row>
    <row r="186" spans="14:16">
      <c r="N186">
        <v>23</v>
      </c>
      <c r="O186">
        <v>1.1260693739528977E-2</v>
      </c>
      <c r="P186">
        <v>1.2564713319768049E-2</v>
      </c>
    </row>
    <row r="187" spans="14:16">
      <c r="N187">
        <v>24</v>
      </c>
      <c r="O187">
        <v>-2.5191412772363499E-2</v>
      </c>
      <c r="P187">
        <v>1.5200382819733106E-3</v>
      </c>
    </row>
    <row r="188" spans="14:16">
      <c r="N188">
        <v>25</v>
      </c>
      <c r="O188">
        <v>1.1678158034063101E-2</v>
      </c>
      <c r="P188">
        <v>1.5024101703388318E-2</v>
      </c>
    </row>
    <row r="189" spans="14:16">
      <c r="N189">
        <v>26</v>
      </c>
      <c r="O189">
        <v>3.8808598293386997E-3</v>
      </c>
      <c r="P189">
        <v>3.3017378598428064E-2</v>
      </c>
    </row>
    <row r="190" spans="14:16">
      <c r="N190">
        <v>27</v>
      </c>
      <c r="O190">
        <v>3.8603444559059341E-2</v>
      </c>
      <c r="P190">
        <v>-2.4118608809252009E-2</v>
      </c>
    </row>
    <row r="191" spans="14:16">
      <c r="N191">
        <v>28</v>
      </c>
      <c r="O191">
        <v>-7.5927484543317179E-3</v>
      </c>
      <c r="P191">
        <v>9.412022401776474E-3</v>
      </c>
    </row>
    <row r="192" spans="14:16">
      <c r="N192">
        <v>29</v>
      </c>
      <c r="O192">
        <v>1.3322450893946097E-2</v>
      </c>
      <c r="P192">
        <v>-8.4465536771702529E-3</v>
      </c>
    </row>
    <row r="193" spans="14:16">
      <c r="N193">
        <v>30</v>
      </c>
      <c r="O193">
        <v>-8.4658563484201425E-3</v>
      </c>
      <c r="P193">
        <v>-7.4371965733893042E-2</v>
      </c>
    </row>
    <row r="194" spans="14:16">
      <c r="N194">
        <v>31</v>
      </c>
      <c r="O194">
        <v>8.7505698072916187E-5</v>
      </c>
      <c r="P194">
        <v>-3.3542850589477619E-2</v>
      </c>
    </row>
    <row r="195" spans="14:16">
      <c r="N195">
        <v>32</v>
      </c>
      <c r="O195">
        <v>1.6456840017253352E-2</v>
      </c>
      <c r="P195">
        <v>-0.1232329015692836</v>
      </c>
    </row>
    <row r="196" spans="14:16">
      <c r="N196">
        <v>33</v>
      </c>
      <c r="O196">
        <v>4.2486465122717545E-2</v>
      </c>
      <c r="P196">
        <v>8.2779019467034698E-3</v>
      </c>
    </row>
    <row r="197" spans="14:16">
      <c r="N197">
        <v>34</v>
      </c>
      <c r="O197">
        <v>-2.4249619402389572E-3</v>
      </c>
      <c r="P197">
        <v>3.765939103450508E-2</v>
      </c>
    </row>
    <row r="198" spans="14:16">
      <c r="N198">
        <v>35</v>
      </c>
      <c r="O198">
        <v>-9.4504418895093711E-3</v>
      </c>
      <c r="P198">
        <v>-1.8609005282052143E-2</v>
      </c>
    </row>
    <row r="199" spans="14:16">
      <c r="N199">
        <v>36</v>
      </c>
      <c r="O199">
        <v>1.8605415496083716E-2</v>
      </c>
      <c r="P199">
        <v>2.0049743781850884E-2</v>
      </c>
    </row>
    <row r="200" spans="14:16">
      <c r="N200">
        <v>37</v>
      </c>
      <c r="O200">
        <v>-1.3795241800639669E-2</v>
      </c>
      <c r="P200">
        <v>-9.5395375502299422E-3</v>
      </c>
    </row>
    <row r="201" spans="14:16">
      <c r="N201">
        <v>38</v>
      </c>
      <c r="O201">
        <v>-9.928184308655375E-5</v>
      </c>
      <c r="P201">
        <v>1.2164550586045422E-2</v>
      </c>
    </row>
    <row r="202" spans="14:16">
      <c r="N202">
        <v>39</v>
      </c>
      <c r="O202">
        <v>1.482403396577112E-2</v>
      </c>
      <c r="P202">
        <v>-5.9748846745803122E-2</v>
      </c>
    </row>
    <row r="203" spans="14:16">
      <c r="N203">
        <v>40</v>
      </c>
      <c r="O203">
        <v>-1.650639881060547E-2</v>
      </c>
      <c r="P203">
        <v>2.8742123450405683E-2</v>
      </c>
    </row>
    <row r="204" spans="14:16">
      <c r="N204">
        <v>41</v>
      </c>
      <c r="O204">
        <v>1.476738144807722E-3</v>
      </c>
      <c r="P204">
        <v>7.0063850357523993E-2</v>
      </c>
    </row>
    <row r="205" spans="14:16">
      <c r="N205">
        <v>42</v>
      </c>
      <c r="O205">
        <v>-2.8363038302048585E-3</v>
      </c>
      <c r="P205">
        <v>3.666325986633108E-2</v>
      </c>
    </row>
    <row r="206" spans="14:16">
      <c r="N206">
        <v>43</v>
      </c>
      <c r="O206">
        <v>-1.1023158457356177E-2</v>
      </c>
      <c r="P206">
        <v>2.58390494970391E-2</v>
      </c>
    </row>
    <row r="207" spans="14:16">
      <c r="N207">
        <v>44</v>
      </c>
      <c r="O207">
        <v>-1.2806886787853902E-2</v>
      </c>
      <c r="P207">
        <v>4.3746113307190894E-2</v>
      </c>
    </row>
    <row r="208" spans="14:16">
      <c r="N208">
        <v>45</v>
      </c>
      <c r="O208">
        <v>6.4216894929379148E-3</v>
      </c>
      <c r="P208">
        <v>-5.1423523323007717E-2</v>
      </c>
    </row>
    <row r="209" spans="14:16">
      <c r="N209">
        <v>46</v>
      </c>
      <c r="O209">
        <v>-1.5326868770964678E-2</v>
      </c>
      <c r="P209">
        <v>2.4879619567959428E-2</v>
      </c>
    </row>
    <row r="210" spans="14:16">
      <c r="N210">
        <v>47</v>
      </c>
      <c r="O210">
        <v>-1.6690573586147756E-2</v>
      </c>
      <c r="P210">
        <v>-1.0042597884280524E-3</v>
      </c>
    </row>
    <row r="211" spans="14:16">
      <c r="N211">
        <v>48</v>
      </c>
      <c r="O211">
        <v>1.6911847659691163E-3</v>
      </c>
      <c r="P211">
        <v>-2.3114975776850181E-2</v>
      </c>
    </row>
    <row r="212" spans="14:16">
      <c r="N212">
        <v>49</v>
      </c>
      <c r="O212">
        <v>-7.7398782842631238E-3</v>
      </c>
      <c r="P212">
        <v>2.5437021229227627E-2</v>
      </c>
    </row>
    <row r="213" spans="14:16">
      <c r="N213">
        <v>50</v>
      </c>
      <c r="O213">
        <v>-2.4001217239681578E-2</v>
      </c>
      <c r="P213">
        <v>-2.1454357863952597E-2</v>
      </c>
    </row>
    <row r="214" spans="14:16">
      <c r="N214">
        <v>51</v>
      </c>
      <c r="O214">
        <v>1.6834221116613458E-2</v>
      </c>
      <c r="P214">
        <v>1.0507829398744416E-2</v>
      </c>
    </row>
    <row r="215" spans="14:16">
      <c r="N215">
        <v>52</v>
      </c>
      <c r="O215">
        <v>-5.5685412591214005E-2</v>
      </c>
      <c r="P215">
        <v>5.8434241259109988E-2</v>
      </c>
    </row>
    <row r="216" spans="14:16">
      <c r="N216">
        <v>53</v>
      </c>
      <c r="O216">
        <v>1.8693389623912732E-2</v>
      </c>
      <c r="P216">
        <v>-1.814436309018972E-2</v>
      </c>
    </row>
    <row r="217" spans="14:16">
      <c r="N217">
        <v>54</v>
      </c>
      <c r="O217">
        <v>-1.3025506611986667E-2</v>
      </c>
      <c r="P217">
        <v>5.5354097117120839E-2</v>
      </c>
    </row>
    <row r="218" spans="14:16">
      <c r="N218">
        <v>55</v>
      </c>
      <c r="O218">
        <v>-3.0628593949191801E-3</v>
      </c>
      <c r="P218">
        <v>4.0315054436058997E-2</v>
      </c>
    </row>
    <row r="219" spans="14:16">
      <c r="N219">
        <v>56</v>
      </c>
      <c r="O219">
        <v>-1.1978244321207228E-2</v>
      </c>
      <c r="P219">
        <v>-2.7566890796661574E-2</v>
      </c>
    </row>
    <row r="220" spans="14:16">
      <c r="N220">
        <v>57</v>
      </c>
      <c r="O220">
        <v>-1.3595475045335767E-2</v>
      </c>
      <c r="P220">
        <v>2.1795407051307336E-2</v>
      </c>
    </row>
    <row r="221" spans="14:16">
      <c r="N221">
        <v>58</v>
      </c>
      <c r="O221">
        <v>2.4302998357446492E-3</v>
      </c>
      <c r="P221">
        <v>-3.6748247576287307E-2</v>
      </c>
    </row>
    <row r="222" spans="14:16">
      <c r="N222">
        <v>59</v>
      </c>
      <c r="O222">
        <v>-1.530880965025546E-2</v>
      </c>
      <c r="P222">
        <v>1.5326893942912458E-4</v>
      </c>
    </row>
    <row r="223" spans="14:16">
      <c r="N223">
        <v>60</v>
      </c>
      <c r="O223">
        <v>-9.7709931340595173E-3</v>
      </c>
      <c r="P223">
        <v>-1.6327860320030502E-2</v>
      </c>
    </row>
    <row r="224" spans="14:16">
      <c r="N224">
        <v>61</v>
      </c>
      <c r="O224">
        <v>5.8672956137139302E-3</v>
      </c>
      <c r="P224">
        <v>-4.1260622958462424E-2</v>
      </c>
    </row>
    <row r="225" spans="14:16">
      <c r="N225">
        <v>62</v>
      </c>
      <c r="O225">
        <v>-2.3598411175930631E-2</v>
      </c>
      <c r="P225">
        <v>-1.7442124763255261E-2</v>
      </c>
    </row>
    <row r="226" spans="14:16">
      <c r="N226">
        <v>63</v>
      </c>
      <c r="O226">
        <v>5.2012033832377763E-2</v>
      </c>
      <c r="P226">
        <v>2.8923133329822034E-2</v>
      </c>
    </row>
    <row r="227" spans="14:16">
      <c r="N227">
        <v>64</v>
      </c>
      <c r="O227">
        <v>1.1932404017127834E-2</v>
      </c>
      <c r="P227">
        <v>-5.9919431861757567E-3</v>
      </c>
    </row>
    <row r="228" spans="14:16">
      <c r="N228">
        <v>65</v>
      </c>
      <c r="O228">
        <v>2.1755813215394298E-2</v>
      </c>
      <c r="P228">
        <v>-9.842761184313379E-3</v>
      </c>
    </row>
    <row r="229" spans="14:16" ht="15" thickBot="1">
      <c r="N229" s="14">
        <v>66</v>
      </c>
      <c r="O229" s="14">
        <v>6.8487158121775166E-2</v>
      </c>
      <c r="P229" s="14">
        <v>-7.0676090599234576E-2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823-92A7-4B21-98A7-49EDDA7956ED}">
  <dimension ref="A1:Q104"/>
  <sheetViews>
    <sheetView topLeftCell="A82" zoomScale="115" zoomScaleNormal="115" workbookViewId="0">
      <selection activeCell="F86" sqref="F86"/>
    </sheetView>
  </sheetViews>
  <sheetFormatPr defaultRowHeight="14.5"/>
  <cols>
    <col min="2" max="2" width="10.7265625" bestFit="1" customWidth="1"/>
    <col min="3" max="3" width="16.1796875" bestFit="1" customWidth="1"/>
    <col min="4" max="4" width="9.453125" bestFit="1" customWidth="1"/>
    <col min="6" max="6" width="11" bestFit="1" customWidth="1"/>
    <col min="10" max="10" width="14.26953125" bestFit="1" customWidth="1"/>
    <col min="13" max="13" width="10.453125" bestFit="1" customWidth="1"/>
    <col min="15" max="15" width="16.1796875" bestFit="1" customWidth="1"/>
    <col min="16" max="16" width="10.26953125" bestFit="1" customWidth="1"/>
  </cols>
  <sheetData>
    <row r="1" spans="1:15">
      <c r="B1" t="s">
        <v>515</v>
      </c>
      <c r="C1" t="s">
        <v>503</v>
      </c>
      <c r="D1" t="s">
        <v>504</v>
      </c>
      <c r="E1" t="s">
        <v>505</v>
      </c>
      <c r="G1" t="s">
        <v>512</v>
      </c>
      <c r="H1" t="s">
        <v>506</v>
      </c>
      <c r="I1" t="s">
        <v>507</v>
      </c>
      <c r="J1" t="s">
        <v>509</v>
      </c>
      <c r="K1" t="s">
        <v>510</v>
      </c>
      <c r="L1" t="s">
        <v>511</v>
      </c>
    </row>
    <row r="2" spans="1:15">
      <c r="A2">
        <v>2001</v>
      </c>
      <c r="B2" s="107">
        <v>8.2770132000000007</v>
      </c>
      <c r="C2" s="99">
        <v>-30031.166666666668</v>
      </c>
      <c r="D2" s="108">
        <v>84613.833333333328</v>
      </c>
      <c r="E2" s="108">
        <v>114644.83333333333</v>
      </c>
      <c r="F2" s="105">
        <f>D2-E2</f>
        <v>-30031</v>
      </c>
      <c r="G2" s="107">
        <v>8.2770132000000007</v>
      </c>
      <c r="H2" s="98">
        <v>9.3366399999999992</v>
      </c>
      <c r="I2" s="98">
        <v>1.5487352000000001</v>
      </c>
      <c r="J2" s="99">
        <v>3042.25</v>
      </c>
      <c r="K2">
        <f>1/L2</f>
        <v>1.1166945840312674</v>
      </c>
      <c r="L2" s="107">
        <v>0.89549999999999996</v>
      </c>
    </row>
    <row r="3" spans="1:15">
      <c r="A3">
        <v>2002</v>
      </c>
      <c r="B3" s="107">
        <v>8.2770509960159355</v>
      </c>
      <c r="C3" s="99">
        <v>-35055.5</v>
      </c>
      <c r="D3" s="108">
        <v>82174.5</v>
      </c>
      <c r="E3" s="108">
        <v>117230.33333333333</v>
      </c>
      <c r="G3" s="107">
        <v>8.2770509960159355</v>
      </c>
      <c r="H3" s="98">
        <v>9.6632677290836657</v>
      </c>
      <c r="I3" s="98">
        <v>1.5704003984063746</v>
      </c>
      <c r="J3" s="99">
        <v>-956.25</v>
      </c>
      <c r="K3">
        <f t="shared" ref="K3:K24" si="0">1/L3</f>
        <v>1.0578559023951621</v>
      </c>
      <c r="L3" s="107">
        <v>0.94530833333333331</v>
      </c>
    </row>
    <row r="4" spans="1:15">
      <c r="A4">
        <v>2003</v>
      </c>
      <c r="B4" s="107">
        <v>8.2771709163346614</v>
      </c>
      <c r="C4" s="99">
        <v>-41353.583333333336</v>
      </c>
      <c r="D4" s="108">
        <v>85682.166666666672</v>
      </c>
      <c r="E4" s="108">
        <v>127035.66666666667</v>
      </c>
      <c r="G4" s="107">
        <v>8.2771709163346614</v>
      </c>
      <c r="H4" s="98">
        <v>10.792529083665338</v>
      </c>
      <c r="I4" s="98">
        <v>1.4008175298804781</v>
      </c>
      <c r="J4" s="99">
        <v>-2124.75</v>
      </c>
      <c r="K4">
        <f t="shared" si="0"/>
        <v>0.88361989617466219</v>
      </c>
      <c r="L4" s="107">
        <v>1.1317083333333333</v>
      </c>
    </row>
    <row r="5" spans="1:15">
      <c r="A5">
        <v>2004</v>
      </c>
      <c r="B5" s="107">
        <v>8.2767928853754942</v>
      </c>
      <c r="C5" s="99">
        <v>-50903.166666666664</v>
      </c>
      <c r="D5" s="108">
        <v>97343.25</v>
      </c>
      <c r="E5" s="108">
        <v>148246.5</v>
      </c>
      <c r="G5" s="107">
        <v>8.2767928853754942</v>
      </c>
      <c r="H5" s="98">
        <v>11.289707509881422</v>
      </c>
      <c r="I5" s="98">
        <v>1.3016735177865613</v>
      </c>
      <c r="J5" s="99">
        <v>-1085.75</v>
      </c>
      <c r="K5">
        <f t="shared" si="0"/>
        <v>0.803939302582655</v>
      </c>
      <c r="L5" s="107">
        <v>1.2438750000000001</v>
      </c>
    </row>
    <row r="6" spans="1:15">
      <c r="A6">
        <v>2005</v>
      </c>
      <c r="B6" s="107">
        <v>8.1935876984126992</v>
      </c>
      <c r="C6" s="99">
        <v>-59711.75</v>
      </c>
      <c r="D6" s="108">
        <v>107625.33333333333</v>
      </c>
      <c r="E6" s="108">
        <v>167337</v>
      </c>
      <c r="G6" s="107">
        <v>8.1935876984126992</v>
      </c>
      <c r="H6" s="98">
        <v>10.893849800796813</v>
      </c>
      <c r="I6" s="98">
        <v>1.2115027888446215</v>
      </c>
      <c r="J6" s="99">
        <v>237.5</v>
      </c>
      <c r="K6">
        <f t="shared" si="0"/>
        <v>0.80343871771180653</v>
      </c>
      <c r="L6" s="107">
        <v>1.24465</v>
      </c>
      <c r="N6" t="s">
        <v>502</v>
      </c>
      <c r="O6" t="s">
        <v>503</v>
      </c>
    </row>
    <row r="7" spans="1:15">
      <c r="A7">
        <v>2006</v>
      </c>
      <c r="B7" s="107">
        <v>7.9723438247011948</v>
      </c>
      <c r="C7" s="99">
        <v>-63627.75</v>
      </c>
      <c r="D7" s="108">
        <v>121999.25</v>
      </c>
      <c r="E7" s="108">
        <v>185626.83333333334</v>
      </c>
      <c r="G7" s="107">
        <v>7.9723438247011948</v>
      </c>
      <c r="H7" s="98">
        <v>10.905556972111555</v>
      </c>
      <c r="I7" s="98">
        <v>1.1340318725099603</v>
      </c>
      <c r="J7" s="99">
        <v>-1859.75</v>
      </c>
      <c r="K7">
        <f t="shared" si="0"/>
        <v>0.79618890908849649</v>
      </c>
      <c r="L7" s="107">
        <v>1.2559833333333332</v>
      </c>
      <c r="M7" s="24">
        <v>2001</v>
      </c>
      <c r="N7" s="98">
        <v>1.5487352000000001</v>
      </c>
      <c r="O7" s="99">
        <v>-30031.166666666668</v>
      </c>
    </row>
    <row r="8" spans="1:15">
      <c r="A8">
        <v>2007</v>
      </c>
      <c r="B8" s="107">
        <v>7.6057803149606302</v>
      </c>
      <c r="C8" s="99">
        <v>-59249.583333333336</v>
      </c>
      <c r="D8" s="108">
        <v>138401.16666666666</v>
      </c>
      <c r="E8" s="108">
        <v>197651</v>
      </c>
      <c r="G8" s="107">
        <v>7.6057803149606302</v>
      </c>
      <c r="H8" s="98">
        <v>10.928094094488189</v>
      </c>
      <c r="I8" s="98">
        <v>1.0734287401574802</v>
      </c>
      <c r="J8" s="99">
        <v>-1514.25</v>
      </c>
      <c r="K8">
        <f t="shared" si="0"/>
        <v>0.72944780800933695</v>
      </c>
      <c r="L8" s="107">
        <v>1.3709</v>
      </c>
      <c r="M8" s="104">
        <v>37257</v>
      </c>
      <c r="N8" s="98">
        <v>1.5704003984063746</v>
      </c>
      <c r="O8" s="99">
        <v>-35055.5</v>
      </c>
    </row>
    <row r="9" spans="1:15">
      <c r="A9">
        <v>2008</v>
      </c>
      <c r="B9" s="107">
        <v>6.9477400793650794</v>
      </c>
      <c r="C9" s="99">
        <v>-59362.416666666664</v>
      </c>
      <c r="D9" s="108">
        <v>154132.16666666666</v>
      </c>
      <c r="E9" s="108">
        <v>213494.66666666666</v>
      </c>
      <c r="G9" s="107">
        <v>6.9477400793650794</v>
      </c>
      <c r="H9" s="98">
        <v>11.142532142857142</v>
      </c>
      <c r="I9" s="98">
        <v>1.0659539682539683</v>
      </c>
      <c r="J9" s="99">
        <v>-43</v>
      </c>
      <c r="K9">
        <f t="shared" si="0"/>
        <v>0.68006392600904486</v>
      </c>
      <c r="L9" s="107">
        <v>1.47045</v>
      </c>
      <c r="M9" s="104">
        <v>37622</v>
      </c>
      <c r="N9" s="98">
        <v>1.4008175298804781</v>
      </c>
      <c r="O9" s="99">
        <v>-41353.583333333336</v>
      </c>
    </row>
    <row r="10" spans="1:15">
      <c r="A10">
        <v>2009</v>
      </c>
      <c r="B10" s="107">
        <v>6.8307388888888889</v>
      </c>
      <c r="C10" s="99">
        <v>-32897.666666666664</v>
      </c>
      <c r="D10" s="108">
        <v>132732.66666666666</v>
      </c>
      <c r="E10" s="108">
        <v>165630.25</v>
      </c>
      <c r="G10" s="107">
        <v>6.8307388888888889</v>
      </c>
      <c r="H10" s="98">
        <v>13.497871428571429</v>
      </c>
      <c r="I10" s="98">
        <v>1.1411523809523809</v>
      </c>
      <c r="J10" s="99">
        <v>-1469</v>
      </c>
      <c r="K10">
        <f t="shared" si="0"/>
        <v>0.71774198371921938</v>
      </c>
      <c r="L10" s="107">
        <v>1.3932583333333333</v>
      </c>
      <c r="M10" s="104">
        <v>37987</v>
      </c>
      <c r="N10" s="98">
        <v>1.3016735177865613</v>
      </c>
      <c r="O10" s="99">
        <v>-50903.166666666664</v>
      </c>
    </row>
    <row r="11" spans="1:15">
      <c r="A11">
        <v>2010</v>
      </c>
      <c r="B11" s="107">
        <v>6.7696015999999997</v>
      </c>
      <c r="C11" s="99">
        <v>-41923.833333333336</v>
      </c>
      <c r="D11" s="108">
        <v>156026.58333333334</v>
      </c>
      <c r="E11" s="108">
        <v>197950.5</v>
      </c>
      <c r="G11" s="107">
        <v>6.7696015999999997</v>
      </c>
      <c r="H11" s="98">
        <v>12.623667599999999</v>
      </c>
      <c r="I11" s="98">
        <v>1.0297875999999999</v>
      </c>
      <c r="J11" s="99">
        <v>-1722.75</v>
      </c>
      <c r="K11">
        <f t="shared" si="0"/>
        <v>0.75323892738776743</v>
      </c>
      <c r="L11" s="107">
        <v>1.3275999999999999</v>
      </c>
      <c r="M11" s="104">
        <v>38353</v>
      </c>
      <c r="N11" s="98">
        <v>1.2115027888446215</v>
      </c>
      <c r="O11" s="99">
        <v>-59711.75</v>
      </c>
    </row>
    <row r="12" spans="1:15">
      <c r="A12">
        <v>2011</v>
      </c>
      <c r="B12" s="107">
        <v>6.4630199203187253</v>
      </c>
      <c r="C12" s="99">
        <v>-46210.083333333336</v>
      </c>
      <c r="D12" s="108">
        <v>178629.33333333334</v>
      </c>
      <c r="E12" s="108">
        <v>224839.5</v>
      </c>
      <c r="G12" s="107">
        <v>6.4630199203187253</v>
      </c>
      <c r="H12" s="98">
        <v>12.427027888446215</v>
      </c>
      <c r="I12" s="98">
        <v>0.98868605577689239</v>
      </c>
      <c r="J12" s="99">
        <v>-2255.25</v>
      </c>
      <c r="K12">
        <f t="shared" si="0"/>
        <v>0.71836930168517465</v>
      </c>
      <c r="L12" s="107">
        <v>1.3920416666666666</v>
      </c>
      <c r="M12" s="104">
        <v>38718</v>
      </c>
      <c r="N12" s="98">
        <v>1.1340318725099603</v>
      </c>
      <c r="O12" s="99">
        <v>-63627.75</v>
      </c>
    </row>
    <row r="13" spans="1:15">
      <c r="A13">
        <v>2012</v>
      </c>
      <c r="B13" s="107">
        <v>6.3092629482071709</v>
      </c>
      <c r="C13" s="99">
        <v>-43825.583333333336</v>
      </c>
      <c r="D13" s="108">
        <v>187287.5</v>
      </c>
      <c r="E13" s="108">
        <v>231113.16666666666</v>
      </c>
      <c r="G13" s="107">
        <v>6.3092629482071709</v>
      </c>
      <c r="H13" s="98">
        <v>13.153892031872511</v>
      </c>
      <c r="I13" s="98">
        <v>0.99949362549800802</v>
      </c>
      <c r="J13" s="99">
        <v>232.75</v>
      </c>
      <c r="K13">
        <f t="shared" si="0"/>
        <v>0.77739339993003453</v>
      </c>
      <c r="L13" s="107">
        <v>1.2863500000000001</v>
      </c>
      <c r="M13" s="104">
        <v>39083</v>
      </c>
      <c r="N13" s="98">
        <v>1.0734287401574802</v>
      </c>
      <c r="O13" s="99">
        <v>-59249.583333333336</v>
      </c>
    </row>
    <row r="14" spans="1:15">
      <c r="A14">
        <v>2013</v>
      </c>
      <c r="B14" s="107">
        <v>6.1477541832669322</v>
      </c>
      <c r="C14" s="99">
        <v>-37238.416666666664</v>
      </c>
      <c r="D14" s="108">
        <v>192760.08333333334</v>
      </c>
      <c r="E14" s="108">
        <v>229998.5</v>
      </c>
      <c r="G14" s="107">
        <v>6.1477541832669322</v>
      </c>
      <c r="H14" s="98">
        <v>12.758429880478088</v>
      </c>
      <c r="I14" s="98">
        <v>1.0300039840637449</v>
      </c>
      <c r="J14" s="99">
        <v>-1639.75</v>
      </c>
      <c r="K14">
        <f t="shared" si="0"/>
        <v>0.75272864132480244</v>
      </c>
      <c r="L14" s="107">
        <v>1.3285</v>
      </c>
      <c r="M14" s="104">
        <v>39448</v>
      </c>
      <c r="N14" s="98">
        <v>1.0659539682539683</v>
      </c>
      <c r="O14" s="99">
        <v>-59362.416666666664</v>
      </c>
    </row>
    <row r="15" spans="1:15">
      <c r="A15">
        <v>2014</v>
      </c>
      <c r="B15" s="107">
        <v>6.1619891999999998</v>
      </c>
      <c r="C15" s="99">
        <v>-40329.333333333336</v>
      </c>
      <c r="D15" s="108">
        <v>199384.75</v>
      </c>
      <c r="E15" s="108">
        <v>239713.91666666666</v>
      </c>
      <c r="G15" s="107">
        <v>6.1619891999999998</v>
      </c>
      <c r="H15" s="98">
        <v>13.302186799999999</v>
      </c>
      <c r="I15" s="98">
        <v>1.104266</v>
      </c>
      <c r="J15" s="99">
        <v>-1633.5</v>
      </c>
      <c r="K15">
        <f t="shared" si="0"/>
        <v>0.75248791316289487</v>
      </c>
      <c r="L15" s="107">
        <v>1.3289249999999999</v>
      </c>
      <c r="M15" s="104">
        <v>39814</v>
      </c>
      <c r="N15" s="98">
        <v>1.1411523809523809</v>
      </c>
      <c r="O15" s="99">
        <v>-32897.666666666664</v>
      </c>
    </row>
    <row r="16" spans="1:15">
      <c r="A16">
        <v>2015</v>
      </c>
      <c r="B16" s="107">
        <v>6.2827434262948207</v>
      </c>
      <c r="C16" s="99">
        <v>-40898</v>
      </c>
      <c r="D16" s="108">
        <v>190064.75</v>
      </c>
      <c r="E16" s="108">
        <v>230963</v>
      </c>
      <c r="G16" s="107">
        <v>6.2827434262948207</v>
      </c>
      <c r="H16" s="98">
        <v>15.873454183266933</v>
      </c>
      <c r="I16" s="98">
        <v>1.2791386454183267</v>
      </c>
      <c r="J16" s="99">
        <v>-1984.75</v>
      </c>
      <c r="K16">
        <f t="shared" si="0"/>
        <v>0.90086708456889764</v>
      </c>
      <c r="L16" s="107">
        <v>1.1100416666666666</v>
      </c>
      <c r="M16" s="104">
        <v>40179</v>
      </c>
      <c r="N16" s="98">
        <v>1.0297875999999999</v>
      </c>
      <c r="O16" s="99">
        <v>-41923.833333333336</v>
      </c>
    </row>
    <row r="17" spans="1:15">
      <c r="A17">
        <v>2016</v>
      </c>
      <c r="B17" s="107">
        <v>6.6400163346613548</v>
      </c>
      <c r="C17" s="99">
        <v>-39954.833333333336</v>
      </c>
      <c r="D17" s="108">
        <v>186735.41666666666</v>
      </c>
      <c r="E17" s="108">
        <v>226690.25</v>
      </c>
      <c r="G17" s="107">
        <v>6.6400163346613548</v>
      </c>
      <c r="H17" s="98">
        <v>18.667388446215138</v>
      </c>
      <c r="I17" s="98">
        <v>1.3242569721115538</v>
      </c>
      <c r="J17" s="99">
        <v>-1651.5</v>
      </c>
      <c r="K17">
        <f t="shared" si="0"/>
        <v>0.90360084938479845</v>
      </c>
      <c r="L17" s="107">
        <v>1.1066833333333332</v>
      </c>
      <c r="M17" s="104">
        <v>40544</v>
      </c>
      <c r="N17" s="98">
        <v>0.98868605577689239</v>
      </c>
      <c r="O17" s="99">
        <v>-46210.083333333336</v>
      </c>
    </row>
    <row r="18" spans="1:15">
      <c r="A18">
        <v>2017</v>
      </c>
      <c r="B18" s="107">
        <v>6.7568702811244981</v>
      </c>
      <c r="C18" s="99">
        <v>-43078.333333333336</v>
      </c>
      <c r="D18" s="108">
        <v>199539.83333333334</v>
      </c>
      <c r="E18" s="108">
        <v>242618</v>
      </c>
      <c r="G18" s="107">
        <v>6.7568702811244981</v>
      </c>
      <c r="H18" s="98">
        <v>18.884065863453817</v>
      </c>
      <c r="I18" s="98">
        <v>1.2983746987951807</v>
      </c>
      <c r="J18" s="99">
        <v>3098.75</v>
      </c>
      <c r="K18">
        <f t="shared" si="0"/>
        <v>0.88519728834563993</v>
      </c>
      <c r="L18" s="107">
        <v>1.1296916666666668</v>
      </c>
      <c r="M18" s="104">
        <v>40909</v>
      </c>
      <c r="N18" s="98">
        <v>0.99949362549800802</v>
      </c>
      <c r="O18" s="99">
        <v>-43825.583333333336</v>
      </c>
    </row>
    <row r="19" spans="1:15">
      <c r="A19">
        <v>2018</v>
      </c>
      <c r="B19" s="107">
        <v>6.6090429718875505</v>
      </c>
      <c r="C19" s="99">
        <v>-48216.166666666664</v>
      </c>
      <c r="D19" s="108">
        <v>211871.91666666666</v>
      </c>
      <c r="E19" s="108">
        <v>260088.08333333334</v>
      </c>
      <c r="G19" s="107">
        <v>6.6090429718875505</v>
      </c>
      <c r="H19" s="98">
        <v>19.217900803212853</v>
      </c>
      <c r="I19" s="98">
        <v>1.2956654618473895</v>
      </c>
      <c r="J19" s="99">
        <v>-1065.25</v>
      </c>
      <c r="K19">
        <f t="shared" si="0"/>
        <v>0.84641753777138273</v>
      </c>
      <c r="L19" s="107">
        <v>1.1814499999999999</v>
      </c>
      <c r="M19" s="104">
        <v>41275</v>
      </c>
      <c r="N19" s="98">
        <v>1.0300039840637449</v>
      </c>
      <c r="O19" s="99">
        <v>-37238.416666666664</v>
      </c>
    </row>
    <row r="20" spans="1:15">
      <c r="A20">
        <v>2019</v>
      </c>
      <c r="B20" s="107">
        <v>6.908139357429719</v>
      </c>
      <c r="C20" s="99">
        <v>-46616.333333333336</v>
      </c>
      <c r="D20" s="108">
        <v>212189.75</v>
      </c>
      <c r="E20" s="108">
        <v>258805.91666666666</v>
      </c>
      <c r="G20" s="107">
        <v>6.908139357429719</v>
      </c>
      <c r="H20" s="98">
        <v>19.246933734939759</v>
      </c>
      <c r="I20" s="98">
        <v>1.3269457831325302</v>
      </c>
      <c r="J20" s="99">
        <v>-1613.75</v>
      </c>
      <c r="K20">
        <f t="shared" si="0"/>
        <v>0.89316948635311455</v>
      </c>
      <c r="L20" s="107">
        <v>1.1196083333333333</v>
      </c>
      <c r="M20" s="104">
        <v>41640</v>
      </c>
      <c r="N20" s="98">
        <v>1.104266</v>
      </c>
      <c r="O20" s="99">
        <v>-40329.333333333336</v>
      </c>
    </row>
    <row r="21" spans="1:15">
      <c r="A21">
        <v>2020</v>
      </c>
      <c r="B21" s="107">
        <v>6.9041904000000001</v>
      </c>
      <c r="C21" s="99">
        <v>-54474.333333333336</v>
      </c>
      <c r="D21" s="108">
        <v>180012.33333333334</v>
      </c>
      <c r="E21" s="108">
        <v>234486.66666666666</v>
      </c>
      <c r="G21" s="107">
        <v>6.9041904000000001</v>
      </c>
      <c r="H21" s="98">
        <v>21.5462092</v>
      </c>
      <c r="I21" s="98">
        <v>1.3422031999999999</v>
      </c>
      <c r="J21" s="99">
        <v>-1402.25</v>
      </c>
      <c r="K21">
        <f t="shared" si="0"/>
        <v>0.87618101899852507</v>
      </c>
      <c r="L21" s="107">
        <v>1.1413166666666668</v>
      </c>
      <c r="M21" s="104">
        <v>42005</v>
      </c>
      <c r="N21" s="98">
        <v>1.2791386454183267</v>
      </c>
      <c r="O21" s="99">
        <v>-40898</v>
      </c>
    </row>
    <row r="22" spans="1:15">
      <c r="A22">
        <v>2021</v>
      </c>
      <c r="B22" s="107">
        <v>6.4508144578313251</v>
      </c>
      <c r="C22" s="99">
        <v>-70672.416666666672</v>
      </c>
      <c r="D22" s="108">
        <v>214233.5</v>
      </c>
      <c r="E22" s="108">
        <v>284906</v>
      </c>
      <c r="G22" s="107">
        <v>6.4508144578313251</v>
      </c>
      <c r="H22" s="98">
        <v>20.284382730923696</v>
      </c>
      <c r="I22" s="98">
        <v>1.2533385542168676</v>
      </c>
      <c r="J22" s="99">
        <v>-355.75</v>
      </c>
      <c r="K22">
        <f t="shared" si="0"/>
        <v>0.84505256931191597</v>
      </c>
      <c r="L22" s="107">
        <v>1.1833583333333333</v>
      </c>
      <c r="M22" s="104">
        <v>42370</v>
      </c>
      <c r="N22" s="98">
        <v>1.3242569721115538</v>
      </c>
      <c r="O22" s="99">
        <v>-39954.833333333336</v>
      </c>
    </row>
    <row r="23" spans="1:15">
      <c r="A23">
        <v>2022</v>
      </c>
      <c r="B23" s="107">
        <v>6.7290124000000002</v>
      </c>
      <c r="C23" s="99">
        <v>-78730.25</v>
      </c>
      <c r="D23" s="108">
        <v>253283.83333333334</v>
      </c>
      <c r="E23" s="108">
        <v>332014.08333333331</v>
      </c>
      <c r="G23" s="107">
        <v>6.7290124000000002</v>
      </c>
      <c r="H23" s="98">
        <v>20.120828400000001</v>
      </c>
      <c r="I23" s="98">
        <v>1.3013703999999999</v>
      </c>
      <c r="J23" s="99">
        <v>-45.25</v>
      </c>
      <c r="K23">
        <f t="shared" si="0"/>
        <v>0.94896167776424634</v>
      </c>
      <c r="L23" s="107">
        <v>1.0537833333333333</v>
      </c>
      <c r="M23" s="104">
        <v>42736</v>
      </c>
      <c r="N23" s="98">
        <v>1.2983746987951807</v>
      </c>
      <c r="O23" s="99">
        <v>-43078.333333333336</v>
      </c>
    </row>
    <row r="24" spans="1:15">
      <c r="A24">
        <v>2023</v>
      </c>
      <c r="B24" s="107">
        <v>7.0809160642570284</v>
      </c>
      <c r="C24" s="99">
        <v>-65407.666666666664</v>
      </c>
      <c r="D24" s="108">
        <v>255984.66666666666</v>
      </c>
      <c r="E24" s="108">
        <v>321392.25</v>
      </c>
      <c r="G24" s="107">
        <v>7.0809160642570284</v>
      </c>
      <c r="H24" s="98">
        <v>17.733420080321284</v>
      </c>
      <c r="I24" s="98">
        <v>1.3494433734939759</v>
      </c>
      <c r="J24" s="99">
        <v>-1580</v>
      </c>
      <c r="K24">
        <f t="shared" si="0"/>
        <v>0.92449210714863528</v>
      </c>
      <c r="L24" s="107">
        <v>1.0816749999999999</v>
      </c>
      <c r="M24" s="104">
        <v>43101</v>
      </c>
      <c r="N24" s="98">
        <v>1.2956654618473895</v>
      </c>
      <c r="O24" s="99">
        <v>-48216.166666666664</v>
      </c>
    </row>
    <row r="25" spans="1:15">
      <c r="C25" s="110">
        <f>C14/C7-1</f>
        <v>-0.4147456625974254</v>
      </c>
      <c r="M25" s="104">
        <v>43466</v>
      </c>
      <c r="N25" s="98">
        <v>1.3269457831325302</v>
      </c>
      <c r="O25" s="99">
        <v>-46616.333333333336</v>
      </c>
    </row>
    <row r="26" spans="1:15">
      <c r="F26" s="106">
        <f>B9/B2-1</f>
        <v>-0.16059816367514324</v>
      </c>
      <c r="M26" s="104">
        <v>43831</v>
      </c>
      <c r="N26" s="98">
        <v>1.3422031999999999</v>
      </c>
      <c r="O26" s="99">
        <v>-54474.333333333336</v>
      </c>
    </row>
    <row r="27" spans="1:15">
      <c r="A27" s="98">
        <f>B24/B12-1</f>
        <v>9.5604864530238309E-2</v>
      </c>
      <c r="M27" s="104">
        <v>44197</v>
      </c>
      <c r="N27" s="98">
        <v>1.2533385542168676</v>
      </c>
      <c r="O27" s="99">
        <v>-70672.416666666672</v>
      </c>
    </row>
    <row r="28" spans="1:15">
      <c r="M28" s="104">
        <v>44562</v>
      </c>
      <c r="N28" s="98">
        <v>1.3013703999999999</v>
      </c>
      <c r="O28" s="99">
        <v>-78730.25</v>
      </c>
    </row>
    <row r="29" spans="1:15">
      <c r="M29" s="104">
        <v>44927</v>
      </c>
      <c r="N29" s="98">
        <v>1.3494433734939759</v>
      </c>
      <c r="O29" s="99">
        <v>-65407.666666666664</v>
      </c>
    </row>
    <row r="38" spans="3:8">
      <c r="D38" t="s">
        <v>508</v>
      </c>
      <c r="E38" t="s">
        <v>509</v>
      </c>
      <c r="G38" t="s">
        <v>514</v>
      </c>
      <c r="H38" t="s">
        <v>513</v>
      </c>
    </row>
    <row r="39" spans="3:8">
      <c r="C39">
        <v>2001</v>
      </c>
      <c r="D39" s="98">
        <f>B2</f>
        <v>8.2770132000000007</v>
      </c>
      <c r="E39" s="99">
        <v>3042.25</v>
      </c>
      <c r="F39">
        <f>C39</f>
        <v>2001</v>
      </c>
      <c r="G39" s="98">
        <f>D39</f>
        <v>8.2770132000000007</v>
      </c>
      <c r="H39" s="109">
        <v>3.8875000000000002</v>
      </c>
    </row>
    <row r="40" spans="3:8">
      <c r="C40">
        <v>2002</v>
      </c>
      <c r="D40" s="98">
        <f t="shared" ref="D40:D61" si="1">B3</f>
        <v>8.2770509960159355</v>
      </c>
      <c r="E40" s="99">
        <v>-956.25</v>
      </c>
      <c r="F40">
        <f t="shared" ref="F40:F61" si="2">C40</f>
        <v>2002</v>
      </c>
      <c r="G40" s="98">
        <f t="shared" ref="G40:G61" si="3">D40</f>
        <v>8.2770509960159355</v>
      </c>
      <c r="H40" s="109">
        <v>1.6666666666666667</v>
      </c>
    </row>
    <row r="41" spans="3:8">
      <c r="C41">
        <v>2003</v>
      </c>
      <c r="D41" s="98">
        <f t="shared" si="1"/>
        <v>8.2771709163346614</v>
      </c>
      <c r="E41" s="99">
        <v>-2124.75</v>
      </c>
      <c r="F41">
        <f t="shared" si="2"/>
        <v>2003</v>
      </c>
      <c r="G41" s="98">
        <f t="shared" si="3"/>
        <v>8.2771709163346614</v>
      </c>
      <c r="H41" s="109">
        <v>1.1274999999999999</v>
      </c>
    </row>
    <row r="42" spans="3:8">
      <c r="C42">
        <v>2004</v>
      </c>
      <c r="D42" s="98">
        <f t="shared" si="1"/>
        <v>8.2767928853754942</v>
      </c>
      <c r="E42" s="99">
        <v>-1085.75</v>
      </c>
      <c r="F42">
        <f t="shared" si="2"/>
        <v>2004</v>
      </c>
      <c r="G42" s="98">
        <f t="shared" si="3"/>
        <v>8.2767928853754942</v>
      </c>
      <c r="H42" s="109">
        <v>1.3491666666666666</v>
      </c>
    </row>
    <row r="43" spans="3:8">
      <c r="C43">
        <v>2005</v>
      </c>
      <c r="D43" s="98">
        <f t="shared" si="1"/>
        <v>8.1935876984126992</v>
      </c>
      <c r="E43" s="99">
        <v>237.5</v>
      </c>
      <c r="F43">
        <f t="shared" si="2"/>
        <v>2005</v>
      </c>
      <c r="G43" s="98">
        <f t="shared" si="3"/>
        <v>8.1935876984126992</v>
      </c>
      <c r="H43" s="109">
        <v>3.2133333333333334</v>
      </c>
    </row>
    <row r="44" spans="3:8">
      <c r="C44">
        <v>2006</v>
      </c>
      <c r="D44" s="98">
        <f t="shared" si="1"/>
        <v>7.9723438247011948</v>
      </c>
      <c r="E44" s="99">
        <v>-1859.75</v>
      </c>
      <c r="F44">
        <f t="shared" si="2"/>
        <v>2006</v>
      </c>
      <c r="G44" s="98">
        <f t="shared" si="3"/>
        <v>7.9723438247011948</v>
      </c>
      <c r="H44" s="109">
        <v>4.9641666666666664</v>
      </c>
    </row>
    <row r="45" spans="3:8">
      <c r="C45">
        <v>2007</v>
      </c>
      <c r="D45" s="98">
        <f t="shared" si="1"/>
        <v>7.6057803149606302</v>
      </c>
      <c r="E45" s="99">
        <v>-1514.25</v>
      </c>
      <c r="F45">
        <f t="shared" si="2"/>
        <v>2007</v>
      </c>
      <c r="G45" s="98">
        <f t="shared" si="3"/>
        <v>7.6057803149606302</v>
      </c>
      <c r="H45" s="109">
        <v>5.019166666666667</v>
      </c>
    </row>
    <row r="46" spans="3:8">
      <c r="C46">
        <v>2008</v>
      </c>
      <c r="D46" s="98">
        <f t="shared" si="1"/>
        <v>6.9477400793650794</v>
      </c>
      <c r="E46" s="99">
        <v>-43</v>
      </c>
      <c r="F46">
        <f t="shared" si="2"/>
        <v>2008</v>
      </c>
      <c r="G46" s="98">
        <f t="shared" si="3"/>
        <v>6.9477400793650794</v>
      </c>
      <c r="H46" s="109">
        <v>1.9275</v>
      </c>
    </row>
    <row r="47" spans="3:8">
      <c r="C47">
        <v>2009</v>
      </c>
      <c r="D47" s="98">
        <f t="shared" si="1"/>
        <v>6.8307388888888889</v>
      </c>
      <c r="E47" s="99">
        <v>-1469</v>
      </c>
      <c r="F47">
        <f t="shared" si="2"/>
        <v>2009</v>
      </c>
      <c r="G47" s="98">
        <f t="shared" si="3"/>
        <v>6.8307388888888889</v>
      </c>
      <c r="H47" s="109">
        <v>0.16</v>
      </c>
    </row>
    <row r="48" spans="3:8">
      <c r="C48">
        <v>2010</v>
      </c>
      <c r="D48" s="98">
        <f t="shared" si="1"/>
        <v>6.7696015999999997</v>
      </c>
      <c r="E48" s="99">
        <v>-1722.75</v>
      </c>
      <c r="F48">
        <f t="shared" si="2"/>
        <v>2010</v>
      </c>
      <c r="G48" s="98">
        <f t="shared" si="3"/>
        <v>6.7696015999999997</v>
      </c>
      <c r="H48" s="109">
        <v>0.17499999999999999</v>
      </c>
    </row>
    <row r="49" spans="3:17">
      <c r="C49">
        <v>2011</v>
      </c>
      <c r="D49" s="98">
        <f t="shared" si="1"/>
        <v>6.4630199203187253</v>
      </c>
      <c r="E49" s="99">
        <v>-2255.25</v>
      </c>
      <c r="F49">
        <f t="shared" si="2"/>
        <v>2011</v>
      </c>
      <c r="G49" s="98">
        <f t="shared" si="3"/>
        <v>6.4630199203187253</v>
      </c>
      <c r="H49" s="109">
        <v>0.10166666666666667</v>
      </c>
    </row>
    <row r="50" spans="3:17">
      <c r="C50">
        <v>2012</v>
      </c>
      <c r="D50" s="98">
        <f t="shared" si="1"/>
        <v>6.3092629482071709</v>
      </c>
      <c r="E50" s="99">
        <v>232.75</v>
      </c>
      <c r="F50">
        <f t="shared" si="2"/>
        <v>2012</v>
      </c>
      <c r="G50" s="98">
        <f t="shared" si="3"/>
        <v>6.3092629482071709</v>
      </c>
      <c r="H50" s="109">
        <v>0.14000000000000001</v>
      </c>
    </row>
    <row r="51" spans="3:17">
      <c r="C51">
        <v>2013</v>
      </c>
      <c r="D51" s="98">
        <f t="shared" si="1"/>
        <v>6.1477541832669322</v>
      </c>
      <c r="E51" s="99">
        <v>-1639.75</v>
      </c>
      <c r="F51">
        <f t="shared" si="2"/>
        <v>2013</v>
      </c>
      <c r="G51" s="98">
        <f t="shared" si="3"/>
        <v>6.1477541832669322</v>
      </c>
      <c r="H51" s="109">
        <v>0.1075</v>
      </c>
    </row>
    <row r="52" spans="3:17">
      <c r="C52">
        <v>2014</v>
      </c>
      <c r="D52" s="98">
        <f t="shared" si="1"/>
        <v>6.1619891999999998</v>
      </c>
      <c r="E52" s="99">
        <v>-1633.5</v>
      </c>
      <c r="F52">
        <f t="shared" si="2"/>
        <v>2014</v>
      </c>
      <c r="G52" s="98">
        <f t="shared" si="3"/>
        <v>6.1619891999999998</v>
      </c>
      <c r="H52" s="109">
        <v>8.9166666666666672E-2</v>
      </c>
    </row>
    <row r="53" spans="3:17">
      <c r="C53">
        <v>2015</v>
      </c>
      <c r="D53" s="98">
        <f t="shared" si="1"/>
        <v>6.2827434262948207</v>
      </c>
      <c r="E53" s="99">
        <v>-1984.75</v>
      </c>
      <c r="F53">
        <f t="shared" si="2"/>
        <v>2015</v>
      </c>
      <c r="G53" s="98">
        <f t="shared" si="3"/>
        <v>6.2827434262948207</v>
      </c>
      <c r="H53" s="109">
        <v>0.13250000000000001</v>
      </c>
    </row>
    <row r="54" spans="3:17">
      <c r="C54">
        <v>2016</v>
      </c>
      <c r="D54" s="98">
        <f t="shared" si="1"/>
        <v>6.6400163346613548</v>
      </c>
      <c r="E54" s="99">
        <v>-1651.5</v>
      </c>
      <c r="F54">
        <f t="shared" si="2"/>
        <v>2016</v>
      </c>
      <c r="G54" s="98">
        <f t="shared" si="3"/>
        <v>6.6400163346613548</v>
      </c>
      <c r="H54" s="109">
        <v>0.39500000000000002</v>
      </c>
    </row>
    <row r="55" spans="3:17">
      <c r="C55">
        <v>2017</v>
      </c>
      <c r="D55" s="98">
        <f t="shared" si="1"/>
        <v>6.7568702811244981</v>
      </c>
      <c r="E55" s="99">
        <v>3098.75</v>
      </c>
      <c r="F55">
        <f t="shared" si="2"/>
        <v>2017</v>
      </c>
      <c r="G55" s="98">
        <f t="shared" si="3"/>
        <v>6.7568702811244981</v>
      </c>
      <c r="H55" s="109">
        <v>1.0016666666666667</v>
      </c>
    </row>
    <row r="56" spans="3:17">
      <c r="C56">
        <v>2018</v>
      </c>
      <c r="D56" s="98">
        <f t="shared" si="1"/>
        <v>6.6090429718875505</v>
      </c>
      <c r="E56" s="99">
        <v>-1065.25</v>
      </c>
      <c r="F56">
        <f t="shared" si="2"/>
        <v>2018</v>
      </c>
      <c r="G56" s="98">
        <f t="shared" si="3"/>
        <v>6.6090429718875505</v>
      </c>
      <c r="H56" s="109">
        <v>1.8316666666666668</v>
      </c>
    </row>
    <row r="57" spans="3:17">
      <c r="C57">
        <v>2019</v>
      </c>
      <c r="D57" s="98">
        <f t="shared" si="1"/>
        <v>6.908139357429719</v>
      </c>
      <c r="E57" s="99">
        <v>-1613.75</v>
      </c>
      <c r="F57">
        <f t="shared" si="2"/>
        <v>2019</v>
      </c>
      <c r="G57" s="98">
        <f t="shared" si="3"/>
        <v>6.908139357429719</v>
      </c>
      <c r="H57" s="109">
        <v>2.1583333333333332</v>
      </c>
    </row>
    <row r="58" spans="3:17">
      <c r="C58">
        <v>2020</v>
      </c>
      <c r="D58" s="98">
        <f t="shared" si="1"/>
        <v>6.9041904000000001</v>
      </c>
      <c r="E58" s="99">
        <v>-1402.25</v>
      </c>
      <c r="F58">
        <f t="shared" si="2"/>
        <v>2020</v>
      </c>
      <c r="G58" s="98">
        <f t="shared" si="3"/>
        <v>6.9041904000000001</v>
      </c>
      <c r="H58" s="109">
        <v>0.37583333333333335</v>
      </c>
    </row>
    <row r="59" spans="3:17">
      <c r="C59">
        <v>2021</v>
      </c>
      <c r="D59" s="98">
        <f t="shared" si="1"/>
        <v>6.4508144578313251</v>
      </c>
      <c r="E59" s="99">
        <v>-355.75</v>
      </c>
      <c r="F59">
        <f t="shared" si="2"/>
        <v>2021</v>
      </c>
      <c r="G59" s="98">
        <f t="shared" si="3"/>
        <v>6.4508144578313251</v>
      </c>
      <c r="H59" s="109">
        <v>0.08</v>
      </c>
    </row>
    <row r="60" spans="3:17">
      <c r="C60">
        <v>2022</v>
      </c>
      <c r="D60" s="98">
        <f t="shared" si="1"/>
        <v>6.7290124000000002</v>
      </c>
      <c r="E60" s="99">
        <v>-45.25</v>
      </c>
      <c r="F60">
        <f t="shared" si="2"/>
        <v>2022</v>
      </c>
      <c r="G60" s="98">
        <f t="shared" si="3"/>
        <v>6.7290124000000002</v>
      </c>
      <c r="H60" s="109">
        <v>1.6833333333333333</v>
      </c>
    </row>
    <row r="61" spans="3:17">
      <c r="C61">
        <v>2023</v>
      </c>
      <c r="D61" s="98">
        <f t="shared" si="1"/>
        <v>7.0809160642570284</v>
      </c>
      <c r="E61" s="99">
        <v>-1580</v>
      </c>
      <c r="F61">
        <f t="shared" si="2"/>
        <v>2023</v>
      </c>
      <c r="G61" s="98">
        <f t="shared" si="3"/>
        <v>7.0809160642570284</v>
      </c>
      <c r="H61" s="109">
        <v>5.0241666666666669</v>
      </c>
    </row>
    <row r="63" spans="3:17">
      <c r="Q63" t="s">
        <v>516</v>
      </c>
    </row>
    <row r="64" spans="3:17">
      <c r="P64" s="111" t="s">
        <v>517</v>
      </c>
      <c r="Q64" s="109">
        <v>49.896393442622951</v>
      </c>
    </row>
    <row r="65" spans="2:17">
      <c r="P65" s="111" t="s">
        <v>518</v>
      </c>
      <c r="Q65" s="109">
        <v>53.106562500000003</v>
      </c>
    </row>
    <row r="66" spans="2:17">
      <c r="P66" s="111" t="s">
        <v>521</v>
      </c>
      <c r="Q66" s="109">
        <v>63.310781249999998</v>
      </c>
    </row>
    <row r="67" spans="2:17">
      <c r="P67" s="111" t="s">
        <v>522</v>
      </c>
      <c r="Q67" s="109">
        <v>60.025161290322579</v>
      </c>
    </row>
    <row r="68" spans="2:17">
      <c r="P68" s="111" t="s">
        <v>519</v>
      </c>
      <c r="Q68" s="109">
        <v>63.265322580645162</v>
      </c>
    </row>
    <row r="69" spans="2:17">
      <c r="P69" s="111" t="s">
        <v>520</v>
      </c>
      <c r="Q69" s="109">
        <v>70.459047619047624</v>
      </c>
    </row>
    <row r="70" spans="2:17">
      <c r="P70" s="111" t="s">
        <v>523</v>
      </c>
      <c r="Q70" s="109">
        <v>70.48</v>
      </c>
    </row>
    <row r="71" spans="2:17">
      <c r="P71" s="111" t="s">
        <v>524</v>
      </c>
      <c r="Q71" s="109">
        <v>59.943225806451615</v>
      </c>
    </row>
    <row r="72" spans="2:17">
      <c r="P72" s="111" t="s">
        <v>58</v>
      </c>
      <c r="Q72" s="109">
        <v>58.075000000000003</v>
      </c>
    </row>
    <row r="73" spans="2:17">
      <c r="P73" s="111" t="s">
        <v>59</v>
      </c>
      <c r="Q73" s="109">
        <v>64.965238095238092</v>
      </c>
    </row>
    <row r="74" spans="2:17">
      <c r="P74" s="111" t="s">
        <v>60</v>
      </c>
      <c r="Q74" s="109">
        <v>75.222857142857137</v>
      </c>
    </row>
    <row r="75" spans="2:17">
      <c r="P75" s="111" t="s">
        <v>61</v>
      </c>
      <c r="Q75" s="109">
        <v>90.583281249999999</v>
      </c>
    </row>
    <row r="76" spans="2:17">
      <c r="P76" s="111" t="s">
        <v>62</v>
      </c>
      <c r="Q76" s="109">
        <v>97.855409836065576</v>
      </c>
    </row>
    <row r="77" spans="2:17">
      <c r="C77" t="s">
        <v>525</v>
      </c>
      <c r="P77" s="111" t="s">
        <v>63</v>
      </c>
      <c r="Q77" s="109">
        <v>123.77500000000001</v>
      </c>
    </row>
    <row r="78" spans="2:17">
      <c r="B78" s="113">
        <v>44682</v>
      </c>
      <c r="C78" s="112">
        <v>3.6</v>
      </c>
      <c r="P78" s="111" t="s">
        <v>64</v>
      </c>
      <c r="Q78" s="109">
        <v>118.28984375</v>
      </c>
    </row>
    <row r="79" spans="2:17">
      <c r="B79" s="113">
        <v>44713</v>
      </c>
      <c r="C79" s="112">
        <v>3.6</v>
      </c>
      <c r="P79" s="111" t="s">
        <v>65</v>
      </c>
      <c r="Q79" s="109">
        <v>58.680624999999999</v>
      </c>
    </row>
    <row r="80" spans="2:17">
      <c r="B80" s="113">
        <v>44743</v>
      </c>
      <c r="C80" s="112">
        <v>3.5</v>
      </c>
      <c r="P80" s="111" t="s">
        <v>66</v>
      </c>
      <c r="Q80" s="109">
        <v>43.139672131147542</v>
      </c>
    </row>
    <row r="81" spans="2:4">
      <c r="B81" s="113">
        <v>44774</v>
      </c>
      <c r="C81" s="112">
        <v>3.6</v>
      </c>
    </row>
    <row r="82" spans="2:4">
      <c r="B82" s="113">
        <v>44805</v>
      </c>
      <c r="C82" s="112">
        <v>3.5</v>
      </c>
    </row>
    <row r="83" spans="2:4">
      <c r="B83" s="113">
        <v>44835</v>
      </c>
      <c r="C83" s="112">
        <v>3.6</v>
      </c>
    </row>
    <row r="84" spans="2:4">
      <c r="B84" s="113">
        <v>44866</v>
      </c>
      <c r="C84" s="112">
        <v>3.6</v>
      </c>
    </row>
    <row r="85" spans="2:4">
      <c r="B85" s="113">
        <v>44896</v>
      </c>
      <c r="C85" s="112">
        <v>3.5</v>
      </c>
    </row>
    <row r="86" spans="2:4">
      <c r="B86" s="113">
        <v>44927</v>
      </c>
      <c r="C86" s="112">
        <v>3.4</v>
      </c>
    </row>
    <row r="87" spans="2:4">
      <c r="B87" s="113">
        <v>44958</v>
      </c>
      <c r="C87" s="112">
        <v>3.6</v>
      </c>
    </row>
    <row r="88" spans="2:4">
      <c r="B88" s="113">
        <v>44986</v>
      </c>
      <c r="C88" s="112">
        <v>3.5</v>
      </c>
    </row>
    <row r="89" spans="2:4">
      <c r="B89" s="113">
        <v>45017</v>
      </c>
      <c r="C89" s="112">
        <v>3.4</v>
      </c>
    </row>
    <row r="90" spans="2:4">
      <c r="B90" s="113"/>
      <c r="C90" t="s">
        <v>525</v>
      </c>
      <c r="D90" t="s">
        <v>526</v>
      </c>
    </row>
    <row r="91" spans="2:4">
      <c r="B91" s="113">
        <v>45078</v>
      </c>
      <c r="C91" s="112">
        <v>3.6</v>
      </c>
      <c r="D91" s="114">
        <v>2.9</v>
      </c>
    </row>
    <row r="92" spans="2:4">
      <c r="B92" s="113">
        <v>45108</v>
      </c>
      <c r="C92" s="112">
        <v>3.5</v>
      </c>
      <c r="D92" s="114">
        <v>2.62</v>
      </c>
    </row>
    <row r="93" spans="2:4">
      <c r="B93" s="113">
        <v>45139</v>
      </c>
      <c r="C93" s="112">
        <v>3.8</v>
      </c>
      <c r="D93" s="114">
        <v>2.95</v>
      </c>
    </row>
    <row r="94" spans="2:4">
      <c r="B94" s="113">
        <v>45170</v>
      </c>
      <c r="C94" s="112">
        <v>3.8</v>
      </c>
      <c r="D94" s="114">
        <v>2.86</v>
      </c>
    </row>
    <row r="95" spans="2:4">
      <c r="B95" s="113">
        <v>45200</v>
      </c>
      <c r="C95" s="112">
        <v>3.8</v>
      </c>
      <c r="D95" s="114">
        <v>3.12</v>
      </c>
    </row>
    <row r="96" spans="2:4">
      <c r="B96" s="113">
        <v>45231</v>
      </c>
      <c r="C96" s="112">
        <v>3.7</v>
      </c>
      <c r="D96" s="114">
        <v>3.06</v>
      </c>
    </row>
    <row r="97" spans="2:4">
      <c r="B97" s="113">
        <v>45261</v>
      </c>
      <c r="C97" s="112">
        <v>3.7</v>
      </c>
      <c r="D97" s="114">
        <v>3.06</v>
      </c>
    </row>
    <row r="98" spans="2:4">
      <c r="B98" s="113">
        <v>45292</v>
      </c>
      <c r="C98" s="112">
        <v>3.7</v>
      </c>
      <c r="D98" s="114">
        <v>3.03</v>
      </c>
    </row>
    <row r="99" spans="2:4">
      <c r="B99" s="113">
        <v>45323</v>
      </c>
      <c r="C99" s="112">
        <v>3.9</v>
      </c>
      <c r="D99" s="114">
        <v>3.22</v>
      </c>
    </row>
    <row r="100" spans="2:4">
      <c r="B100" s="113">
        <v>45352</v>
      </c>
      <c r="C100" s="112">
        <v>3.8</v>
      </c>
      <c r="D100" s="114">
        <v>3.04</v>
      </c>
    </row>
    <row r="101" spans="2:4">
      <c r="B101" s="113">
        <v>45383</v>
      </c>
      <c r="C101" s="112">
        <v>3.9</v>
      </c>
      <c r="D101" s="114">
        <v>3.24</v>
      </c>
    </row>
    <row r="102" spans="2:4">
      <c r="B102" s="113">
        <v>45413</v>
      </c>
      <c r="C102" s="112">
        <v>4</v>
      </c>
      <c r="D102" s="114">
        <v>3.22</v>
      </c>
    </row>
    <row r="103" spans="2:4">
      <c r="B103" s="113">
        <v>45444</v>
      </c>
      <c r="C103" s="112">
        <v>4.0999999999999996</v>
      </c>
      <c r="D103" s="114">
        <v>3.18</v>
      </c>
    </row>
    <row r="104" spans="2:4">
      <c r="B104" s="113"/>
      <c r="C104" s="112"/>
    </row>
  </sheetData>
  <phoneticPr fontId="6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8B04-78B8-4B89-BA32-7D1E567DB4F3}">
  <dimension ref="A1:AA229"/>
  <sheetViews>
    <sheetView workbookViewId="0">
      <selection activeCell="U32" sqref="U32"/>
    </sheetView>
  </sheetViews>
  <sheetFormatPr defaultRowHeight="14.5"/>
  <cols>
    <col min="2" max="2" width="18" bestFit="1" customWidth="1"/>
    <col min="3" max="3" width="20.7265625" bestFit="1" customWidth="1"/>
    <col min="4" max="4" width="14.54296875" bestFit="1" customWidth="1"/>
    <col min="5" max="5" width="12.7265625" bestFit="1" customWidth="1"/>
    <col min="6" max="6" width="12" bestFit="1" customWidth="1"/>
    <col min="7" max="9" width="12.7265625" bestFit="1" customWidth="1"/>
    <col min="13" max="13" width="18" bestFit="1" customWidth="1"/>
    <col min="14" max="14" width="12.453125" customWidth="1"/>
    <col min="19" max="19" width="18" bestFit="1" customWidth="1"/>
    <col min="20" max="20" width="22.453125" customWidth="1"/>
    <col min="23" max="23" width="12" bestFit="1" customWidth="1"/>
  </cols>
  <sheetData>
    <row r="1" spans="1:24">
      <c r="A1" t="s">
        <v>47</v>
      </c>
      <c r="B1" t="s">
        <v>141</v>
      </c>
      <c r="C1" t="s">
        <v>142</v>
      </c>
      <c r="D1" t="s">
        <v>125</v>
      </c>
      <c r="E1" t="s">
        <v>143</v>
      </c>
      <c r="F1" t="s">
        <v>144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133</v>
      </c>
      <c r="M1" t="s">
        <v>134</v>
      </c>
      <c r="N1" t="s">
        <v>132</v>
      </c>
    </row>
    <row r="2" spans="1:24">
      <c r="A2" t="s">
        <v>59</v>
      </c>
      <c r="B2">
        <v>21843.8</v>
      </c>
      <c r="C2">
        <v>2.1081859317153437E-2</v>
      </c>
      <c r="D2">
        <v>-7.0190679999999999</v>
      </c>
      <c r="E2">
        <v>4.7941176470588154E-2</v>
      </c>
      <c r="F2">
        <v>2.5810704957139219E-2</v>
      </c>
      <c r="G2">
        <v>1.6867442444702017</v>
      </c>
      <c r="H2">
        <v>0.9914551607445008</v>
      </c>
      <c r="I2">
        <v>7.3843048244093129E-2</v>
      </c>
      <c r="J2">
        <v>-4.3544006048556343E-2</v>
      </c>
      <c r="K2">
        <v>0.19022979759549538</v>
      </c>
      <c r="L2">
        <v>2.3654378317684275E-2</v>
      </c>
      <c r="M2">
        <v>2.2437246035472768E-2</v>
      </c>
      <c r="N2">
        <v>0.23204212539825492</v>
      </c>
    </row>
    <row r="3" spans="1:24">
      <c r="A3" t="s">
        <v>60</v>
      </c>
      <c r="B3">
        <v>22949.4</v>
      </c>
      <c r="C3">
        <v>5.0613904174182246E-2</v>
      </c>
      <c r="D3">
        <v>-7.113175</v>
      </c>
      <c r="E3">
        <v>5.9470068694799094E-2</v>
      </c>
      <c r="F3">
        <v>2.5322720673885302E-2</v>
      </c>
      <c r="G3">
        <v>-9.7031022475161599E-2</v>
      </c>
      <c r="H3">
        <v>-7.3070223883767366E-4</v>
      </c>
      <c r="I3">
        <v>-2.4068048029186436E-2</v>
      </c>
      <c r="J3">
        <v>2.16457820978255E-2</v>
      </c>
      <c r="K3">
        <v>0.20866896816263916</v>
      </c>
      <c r="L3">
        <v>2.5034213549223857E-2</v>
      </c>
      <c r="M3">
        <v>3.5946991531461032E-2</v>
      </c>
      <c r="N3">
        <v>-8.4397906102143344E-2</v>
      </c>
    </row>
    <row r="4" spans="1:24">
      <c r="A4" t="s">
        <v>61</v>
      </c>
      <c r="B4">
        <v>23380</v>
      </c>
      <c r="C4">
        <v>1.8763017769527678E-2</v>
      </c>
      <c r="D4">
        <v>-7.7416549999999997</v>
      </c>
      <c r="E4">
        <v>6.5851272015655438E-2</v>
      </c>
      <c r="F4">
        <v>2.248317695272628E-2</v>
      </c>
      <c r="G4">
        <v>-0.31414948822916439</v>
      </c>
      <c r="H4">
        <v>0.93438427331241658</v>
      </c>
      <c r="I4">
        <v>4.1102674526612253E-3</v>
      </c>
      <c r="J4">
        <v>-0.11447567009915359</v>
      </c>
      <c r="K4">
        <v>-2.9408653337564806E-2</v>
      </c>
      <c r="L4">
        <v>2.7109241219383875E-2</v>
      </c>
      <c r="M4">
        <v>3.5016605589838788E-2</v>
      </c>
      <c r="N4">
        <v>-7.13093675824992E-2</v>
      </c>
    </row>
    <row r="5" spans="1:24">
      <c r="A5" t="s">
        <v>62</v>
      </c>
      <c r="B5">
        <v>25412.7</v>
      </c>
      <c r="C5">
        <v>8.694183062446538E-2</v>
      </c>
      <c r="D5">
        <v>-7.9846700000000004</v>
      </c>
      <c r="E5">
        <v>9.3598448108632493E-2</v>
      </c>
      <c r="F5">
        <v>2.1248379354990687E-2</v>
      </c>
      <c r="G5">
        <v>-1.6243070887952413</v>
      </c>
      <c r="H5">
        <v>0.53625698348578688</v>
      </c>
      <c r="I5">
        <v>-0.17538843380942429</v>
      </c>
      <c r="J5">
        <v>-0.44246078833250629</v>
      </c>
      <c r="K5">
        <v>0.23662125340599449</v>
      </c>
      <c r="L5">
        <v>2.4556060263733359E-2</v>
      </c>
      <c r="M5">
        <v>3.3753005892054329E-2</v>
      </c>
      <c r="N5">
        <v>7.3189569330746546E-3</v>
      </c>
      <c r="S5" t="s">
        <v>0</v>
      </c>
    </row>
    <row r="6" spans="1:24" ht="15" thickBot="1">
      <c r="A6" t="s">
        <v>63</v>
      </c>
      <c r="B6">
        <v>26534.6</v>
      </c>
      <c r="C6">
        <v>4.4147217729717733E-2</v>
      </c>
      <c r="D6">
        <v>-6.9066049999999999</v>
      </c>
      <c r="E6">
        <v>0.15216972034715548</v>
      </c>
      <c r="F6">
        <v>2.8905023681965014E-2</v>
      </c>
      <c r="G6">
        <v>-1.3645437760410206</v>
      </c>
      <c r="H6">
        <v>-0.36208869814020028</v>
      </c>
      <c r="I6">
        <v>-7.586699227686422E-2</v>
      </c>
      <c r="J6">
        <v>-0.22724194640611403</v>
      </c>
      <c r="K6">
        <v>9.3601269169751505E-2</v>
      </c>
      <c r="L6">
        <v>2.1641959573298772E-2</v>
      </c>
      <c r="M6">
        <v>3.2624838177566187E-2</v>
      </c>
      <c r="N6">
        <v>9.3307898857806701E-2</v>
      </c>
    </row>
    <row r="7" spans="1:24">
      <c r="A7" t="s">
        <v>64</v>
      </c>
      <c r="B7">
        <v>23429.200000000001</v>
      </c>
      <c r="C7">
        <v>-0.11703210148259247</v>
      </c>
      <c r="D7">
        <v>-6.9394799999999996</v>
      </c>
      <c r="E7">
        <v>0.21738712776176761</v>
      </c>
      <c r="F7">
        <v>9.6695465077212495E-2</v>
      </c>
      <c r="G7">
        <v>-6.4388180556791239</v>
      </c>
      <c r="H7">
        <v>-0.94572774164610895</v>
      </c>
      <c r="I7">
        <v>-9.3834723709366213E-2</v>
      </c>
      <c r="J7">
        <v>0.14346519779669509</v>
      </c>
      <c r="K7">
        <v>-0.4534977433913604</v>
      </c>
      <c r="L7">
        <v>2.1489098888271413E-2</v>
      </c>
      <c r="M7">
        <v>-2.4011985772266537E-5</v>
      </c>
      <c r="N7">
        <v>-9.1349009763909084E-2</v>
      </c>
      <c r="S7" s="16" t="s">
        <v>1</v>
      </c>
      <c r="T7" s="16"/>
    </row>
    <row r="8" spans="1:24">
      <c r="A8" t="s">
        <v>65</v>
      </c>
      <c r="B8">
        <v>24441.200000000001</v>
      </c>
      <c r="C8">
        <v>4.3193963088795174E-2</v>
      </c>
      <c r="D8">
        <v>-7.0634489999999994</v>
      </c>
      <c r="E8">
        <v>0.23297974927676002</v>
      </c>
      <c r="F8">
        <v>9.5428065783853766E-2</v>
      </c>
      <c r="G8">
        <v>-1.006832697004866</v>
      </c>
      <c r="H8">
        <v>3.5123966942148761</v>
      </c>
      <c r="I8">
        <v>-0.19438483312487656</v>
      </c>
      <c r="J8">
        <v>-0.30891175826582001</v>
      </c>
      <c r="K8">
        <v>-0.38534139507447279</v>
      </c>
      <c r="L8">
        <v>2.2459105996702214E-2</v>
      </c>
      <c r="M8">
        <v>2.3693448045977738E-2</v>
      </c>
      <c r="N8">
        <v>-0.28915140126477279</v>
      </c>
      <c r="S8" t="s">
        <v>2</v>
      </c>
      <c r="T8">
        <v>0.49756036940644821</v>
      </c>
    </row>
    <row r="9" spans="1:24">
      <c r="A9" t="s">
        <v>66</v>
      </c>
      <c r="B9">
        <v>23564.7</v>
      </c>
      <c r="C9">
        <v>-3.5861577991260656E-2</v>
      </c>
      <c r="D9">
        <v>-7.9423110000000001</v>
      </c>
      <c r="E9">
        <v>0.22133726647000995</v>
      </c>
      <c r="F9">
        <v>5.0715809967101011E-2</v>
      </c>
      <c r="G9">
        <v>-49.809630038738476</v>
      </c>
      <c r="H9">
        <v>-3.2481684981684982</v>
      </c>
      <c r="I9">
        <v>-0.15381881174365294</v>
      </c>
      <c r="J9">
        <v>-0.1107344274760788</v>
      </c>
      <c r="K9">
        <v>0.22648752399232241</v>
      </c>
      <c r="L9">
        <v>6.4395069834069472E-3</v>
      </c>
      <c r="M9">
        <v>-1.3860493827160494E-2</v>
      </c>
      <c r="N9">
        <v>-0.11606508670134179</v>
      </c>
      <c r="S9" t="s">
        <v>3</v>
      </c>
      <c r="T9">
        <v>0.2475663212038812</v>
      </c>
    </row>
    <row r="10" spans="1:24">
      <c r="A10" t="s">
        <v>67</v>
      </c>
      <c r="B10">
        <v>24946.2</v>
      </c>
      <c r="C10">
        <v>5.8625825917580109E-2</v>
      </c>
      <c r="D10">
        <v>-6.181781</v>
      </c>
      <c r="E10">
        <v>0.10487077534791256</v>
      </c>
      <c r="F10">
        <v>5.8702337904220636E-2</v>
      </c>
      <c r="G10">
        <v>-4.4105250170669352</v>
      </c>
      <c r="H10">
        <v>-2.0101832993890021</v>
      </c>
      <c r="I10">
        <v>0.1596036946014977</v>
      </c>
      <c r="J10">
        <v>0.59721380981223504</v>
      </c>
      <c r="K10">
        <v>0.35856807511737099</v>
      </c>
      <c r="L10">
        <v>7.4835928065585776E-3</v>
      </c>
      <c r="M10">
        <v>0.10241583027969148</v>
      </c>
      <c r="N10">
        <v>2.3483789548488817E-3</v>
      </c>
      <c r="S10" t="s">
        <v>4</v>
      </c>
      <c r="T10">
        <v>9.4292794041708858E-2</v>
      </c>
    </row>
    <row r="11" spans="1:24">
      <c r="A11" t="s">
        <v>68</v>
      </c>
      <c r="B11">
        <v>26113.1</v>
      </c>
      <c r="C11">
        <v>4.6776663379592798E-2</v>
      </c>
      <c r="D11">
        <v>-3.9344380000000001</v>
      </c>
      <c r="E11">
        <v>3.4034034034033933E-2</v>
      </c>
      <c r="F11">
        <v>5.6157614250321286E-2</v>
      </c>
      <c r="G11">
        <v>0.15962408572341819</v>
      </c>
      <c r="H11">
        <v>0.39677419354838711</v>
      </c>
      <c r="I11">
        <v>0.19608692212566986</v>
      </c>
      <c r="J11">
        <v>0.29581297820607183</v>
      </c>
      <c r="K11">
        <v>0.10871130309575229</v>
      </c>
      <c r="L11">
        <v>4.3163856607257344E-3</v>
      </c>
      <c r="M11">
        <v>4.5806173204024622E-2</v>
      </c>
      <c r="N11">
        <v>0.28033032528300422</v>
      </c>
      <c r="S11" t="s">
        <v>5</v>
      </c>
      <c r="T11">
        <v>4.5817025121990325E-2</v>
      </c>
    </row>
    <row r="12" spans="1:24" ht="15" thickBot="1">
      <c r="A12" t="s">
        <v>69</v>
      </c>
      <c r="B12">
        <v>26452.9</v>
      </c>
      <c r="C12">
        <v>1.3012625846797314E-2</v>
      </c>
      <c r="D12">
        <v>-3.9882770000000001</v>
      </c>
      <c r="E12">
        <v>2.6579739217652998E-2</v>
      </c>
      <c r="F12">
        <v>6.0779970565803865E-2</v>
      </c>
      <c r="G12">
        <v>6.46425823543883E-2</v>
      </c>
      <c r="H12">
        <v>0.18879907621247113</v>
      </c>
      <c r="I12">
        <v>3.2141278201508694E-2</v>
      </c>
      <c r="J12">
        <v>-0.14826992597693234</v>
      </c>
      <c r="K12">
        <v>-5.3376623376623369E-2</v>
      </c>
      <c r="L12">
        <v>2.283785537848406E-3</v>
      </c>
      <c r="M12">
        <v>5.51396652897767E-2</v>
      </c>
      <c r="N12">
        <v>0.11854572244866139</v>
      </c>
      <c r="S12" s="14" t="s">
        <v>6</v>
      </c>
      <c r="T12" s="14">
        <v>66</v>
      </c>
    </row>
    <row r="13" spans="1:24">
      <c r="A13" t="s">
        <v>70</v>
      </c>
      <c r="B13">
        <v>25793.5</v>
      </c>
      <c r="C13">
        <v>-2.4927323658275706E-2</v>
      </c>
      <c r="D13">
        <v>-4.9709289999999999</v>
      </c>
      <c r="E13">
        <v>5.5698711595639327E-2</v>
      </c>
      <c r="F13">
        <v>7.2259232179352928E-2</v>
      </c>
      <c r="G13">
        <v>-0.81276227573739335</v>
      </c>
      <c r="H13">
        <v>-0.51214181641573575</v>
      </c>
      <c r="I13">
        <v>-1.1399816523663113E-2</v>
      </c>
      <c r="J13">
        <v>9.0345008791964491E-3</v>
      </c>
      <c r="K13">
        <v>0.18191795856770482</v>
      </c>
      <c r="L13">
        <v>2.7272807015833967E-3</v>
      </c>
      <c r="M13">
        <v>1.49342128960219E-2</v>
      </c>
      <c r="N13">
        <v>0.22099738316906117</v>
      </c>
    </row>
    <row r="14" spans="1:24" ht="15" thickBot="1">
      <c r="A14" t="s">
        <v>71</v>
      </c>
      <c r="B14">
        <v>23347.200000000001</v>
      </c>
      <c r="C14">
        <v>-9.4841723690076929E-2</v>
      </c>
      <c r="D14">
        <v>-5.5364040000000001</v>
      </c>
      <c r="E14">
        <v>7.7362204724409356E-2</v>
      </c>
      <c r="F14">
        <v>7.28959747950646E-2</v>
      </c>
      <c r="G14">
        <v>0.84189098217769098</v>
      </c>
      <c r="H14">
        <v>-0.49178695868591338</v>
      </c>
      <c r="I14">
        <v>-0.12208136028057141</v>
      </c>
      <c r="J14">
        <v>1.5824052559890989E-2</v>
      </c>
      <c r="K14">
        <v>-8.3575159605339552E-2</v>
      </c>
      <c r="L14">
        <v>1.0049374514158329E-2</v>
      </c>
      <c r="M14">
        <v>7.856214697428987E-2</v>
      </c>
      <c r="N14">
        <v>0.20930922131493732</v>
      </c>
      <c r="S14" t="s">
        <v>7</v>
      </c>
    </row>
    <row r="15" spans="1:24">
      <c r="A15" t="s">
        <v>72</v>
      </c>
      <c r="B15">
        <v>26550.3</v>
      </c>
      <c r="C15">
        <v>0.13719418174342099</v>
      </c>
      <c r="D15">
        <v>-5.1524839999999994</v>
      </c>
      <c r="E15">
        <v>7.0837438423645427E-2</v>
      </c>
      <c r="F15">
        <v>7.2638784939366152E-2</v>
      </c>
      <c r="G15">
        <v>0.47178831222366857</v>
      </c>
      <c r="H15">
        <v>-0.5132223310479922</v>
      </c>
      <c r="I15">
        <v>6.784232042653067E-2</v>
      </c>
      <c r="J15">
        <v>-0.1037583310328509</v>
      </c>
      <c r="K15">
        <v>3.1412286257124812E-2</v>
      </c>
      <c r="L15">
        <v>6.5697341384393197E-3</v>
      </c>
      <c r="M15">
        <v>8.7086402459374726E-2</v>
      </c>
      <c r="N15">
        <v>-0.20896970421007957</v>
      </c>
      <c r="S15" s="15"/>
      <c r="T15" s="15" t="s">
        <v>8</v>
      </c>
      <c r="U15" s="15" t="s">
        <v>9</v>
      </c>
      <c r="V15" s="15" t="s">
        <v>10</v>
      </c>
      <c r="W15" s="15" t="s">
        <v>11</v>
      </c>
      <c r="X15" s="15" t="s">
        <v>12</v>
      </c>
    </row>
    <row r="16" spans="1:24">
      <c r="A16" t="s">
        <v>73</v>
      </c>
      <c r="B16">
        <v>26076.5</v>
      </c>
      <c r="C16">
        <v>-1.7845372745317351E-2</v>
      </c>
      <c r="D16">
        <v>-6.1652889999999996</v>
      </c>
      <c r="E16">
        <v>6.8891069676153105E-2</v>
      </c>
      <c r="F16">
        <v>7.063261350012473E-2</v>
      </c>
      <c r="G16">
        <v>-5.4926839509974517E-3</v>
      </c>
      <c r="H16">
        <v>2.2374245472837022</v>
      </c>
      <c r="I16">
        <v>1.6347028640052431E-2</v>
      </c>
      <c r="J16">
        <v>6.631171345595363E-2</v>
      </c>
      <c r="K16">
        <v>0.13213803266609345</v>
      </c>
      <c r="L16">
        <v>6.6372765416371389E-3</v>
      </c>
      <c r="M16">
        <v>5.4621676139987502E-2</v>
      </c>
      <c r="N16">
        <v>0.19024431535492062</v>
      </c>
      <c r="S16" t="s">
        <v>13</v>
      </c>
      <c r="T16">
        <v>11</v>
      </c>
      <c r="U16">
        <v>3.7296739841178275E-2</v>
      </c>
      <c r="V16">
        <v>3.3906127128343886E-3</v>
      </c>
      <c r="W16">
        <v>1.6151929546316341</v>
      </c>
      <c r="X16">
        <v>0.12073758393431477</v>
      </c>
    </row>
    <row r="17" spans="1:27">
      <c r="A17" t="s">
        <v>74</v>
      </c>
      <c r="B17">
        <v>29574.400000000001</v>
      </c>
      <c r="C17">
        <v>0.13413993442371488</v>
      </c>
      <c r="D17">
        <v>-6.2069710000000002</v>
      </c>
      <c r="E17">
        <v>9.344422700587085E-2</v>
      </c>
      <c r="F17">
        <v>7.8989246445110073E-2</v>
      </c>
      <c r="G17">
        <v>-1.5203653798477743</v>
      </c>
      <c r="H17">
        <v>-0.1920447482908639</v>
      </c>
      <c r="I17">
        <v>4.2283426787261505E-2</v>
      </c>
      <c r="J17">
        <v>-4.8549498617587644E-2</v>
      </c>
      <c r="K17">
        <v>0.23581733376721997</v>
      </c>
      <c r="L17">
        <v>4.0815914657093373E-3</v>
      </c>
      <c r="M17">
        <v>4.435096178486278E-2</v>
      </c>
      <c r="N17">
        <v>0.15149662394301566</v>
      </c>
      <c r="S17" t="s">
        <v>14</v>
      </c>
      <c r="T17">
        <v>54</v>
      </c>
      <c r="U17">
        <v>0.11335678871557099</v>
      </c>
      <c r="V17">
        <v>2.0991997910290924E-3</v>
      </c>
    </row>
    <row r="18" spans="1:27" ht="15" thickBot="1">
      <c r="A18" t="s">
        <v>75</v>
      </c>
      <c r="B18">
        <v>29747.7</v>
      </c>
      <c r="C18">
        <v>5.8597976628435152E-3</v>
      </c>
      <c r="D18">
        <v>-4.4845420000000003</v>
      </c>
      <c r="E18">
        <v>0.10895813047711789</v>
      </c>
      <c r="F18">
        <v>0.10788889161520099</v>
      </c>
      <c r="G18">
        <v>-2.0208370946320198</v>
      </c>
      <c r="H18">
        <v>-0.39769230769230768</v>
      </c>
      <c r="I18">
        <v>-2.1429724725257619E-2</v>
      </c>
      <c r="J18">
        <v>-6.1999869884848034E-2</v>
      </c>
      <c r="K18">
        <v>-0.160010532783288</v>
      </c>
      <c r="L18">
        <v>4.3422582982759958E-3</v>
      </c>
      <c r="M18">
        <v>-8.2834568385925303E-3</v>
      </c>
      <c r="N18">
        <v>8.3977643285187021E-3</v>
      </c>
      <c r="S18" s="14" t="s">
        <v>15</v>
      </c>
      <c r="T18" s="14">
        <v>65</v>
      </c>
      <c r="U18" s="14">
        <v>0.15065352855674927</v>
      </c>
      <c r="V18" s="14"/>
      <c r="W18" s="14"/>
      <c r="X18" s="14"/>
    </row>
    <row r="19" spans="1:27" ht="15" thickBot="1">
      <c r="A19" t="s">
        <v>76</v>
      </c>
      <c r="B19">
        <v>27872.2</v>
      </c>
      <c r="C19">
        <v>-6.3046891020146087E-2</v>
      </c>
      <c r="D19">
        <v>-5.5790249999999997</v>
      </c>
      <c r="E19">
        <v>0.17643622200584219</v>
      </c>
      <c r="F19">
        <v>0.12413141492245239</v>
      </c>
      <c r="G19">
        <v>0.42586272244225593</v>
      </c>
      <c r="H19">
        <v>-2.6564495530012771</v>
      </c>
      <c r="I19">
        <v>-0.23481234180436938</v>
      </c>
      <c r="J19">
        <v>-1.1420909048874087E-2</v>
      </c>
      <c r="K19">
        <v>-2.6227795193312486E-2</v>
      </c>
      <c r="L19">
        <v>1.1516107352290066E-2</v>
      </c>
      <c r="M19">
        <v>5.1172869954624375E-2</v>
      </c>
      <c r="N19">
        <v>-3.4985695080720448E-2</v>
      </c>
    </row>
    <row r="20" spans="1:27">
      <c r="A20" t="s">
        <v>77</v>
      </c>
      <c r="B20">
        <v>27216.2</v>
      </c>
      <c r="C20">
        <v>-2.3535996440898099E-2</v>
      </c>
      <c r="D20">
        <v>-5.6948949999999998</v>
      </c>
      <c r="E20">
        <v>0.18854368932038823</v>
      </c>
      <c r="F20">
        <v>0.12246647298681923</v>
      </c>
      <c r="G20">
        <v>1.6292304151037833</v>
      </c>
      <c r="H20">
        <v>-0.74094063222821893</v>
      </c>
      <c r="I20">
        <v>6.2803373003129076E-2</v>
      </c>
      <c r="J20">
        <v>-0.17785313376987841</v>
      </c>
      <c r="K20">
        <v>5.6765747397789529E-2</v>
      </c>
      <c r="L20">
        <v>1.660428373528533E-3</v>
      </c>
      <c r="M20">
        <v>3.6741749488756405E-3</v>
      </c>
      <c r="N20">
        <v>-0.16538065174222719</v>
      </c>
      <c r="S20" s="15"/>
      <c r="T20" s="15" t="s">
        <v>16</v>
      </c>
      <c r="U20" s="15" t="s">
        <v>5</v>
      </c>
      <c r="V20" s="15" t="s">
        <v>17</v>
      </c>
      <c r="W20" s="15" t="s">
        <v>18</v>
      </c>
      <c r="X20" s="15" t="s">
        <v>19</v>
      </c>
      <c r="Y20" s="15" t="s">
        <v>20</v>
      </c>
      <c r="Z20" s="15" t="s">
        <v>21</v>
      </c>
      <c r="AA20" s="15" t="s">
        <v>22</v>
      </c>
    </row>
    <row r="21" spans="1:27">
      <c r="A21" t="s">
        <v>78</v>
      </c>
      <c r="B21">
        <v>27780.1</v>
      </c>
      <c r="C21">
        <v>2.0719277489142415E-2</v>
      </c>
      <c r="D21">
        <v>-6.2730069999999998</v>
      </c>
      <c r="E21">
        <v>0.14912451361867696</v>
      </c>
      <c r="F21">
        <v>0.13305466069939209</v>
      </c>
      <c r="G21">
        <v>-0.43360275160228784</v>
      </c>
      <c r="H21">
        <v>5.520833333333333</v>
      </c>
      <c r="I21">
        <v>6.93833502406596E-2</v>
      </c>
      <c r="J21">
        <v>0.25452993884226982</v>
      </c>
      <c r="K21">
        <v>6.4886271324126735E-2</v>
      </c>
      <c r="L21">
        <v>1.344184970002189E-2</v>
      </c>
      <c r="M21">
        <v>0.19504353771004329</v>
      </c>
      <c r="N21">
        <v>2.3524275684816656E-3</v>
      </c>
      <c r="S21" t="s">
        <v>23</v>
      </c>
      <c r="T21">
        <v>2.621861490861823E-2</v>
      </c>
      <c r="U21">
        <v>2.5895100936691416E-2</v>
      </c>
      <c r="V21">
        <v>1.0124932500830077</v>
      </c>
      <c r="W21">
        <v>0.31581760225180566</v>
      </c>
      <c r="X21">
        <v>-2.5697936624893565E-2</v>
      </c>
      <c r="Y21">
        <v>7.8135166442130033E-2</v>
      </c>
      <c r="Z21">
        <v>-2.5697936624893565E-2</v>
      </c>
      <c r="AA21">
        <v>7.8135166442130033E-2</v>
      </c>
    </row>
    <row r="22" spans="1:27">
      <c r="A22" t="s">
        <v>79</v>
      </c>
      <c r="B22">
        <v>26429.9</v>
      </c>
      <c r="C22">
        <v>-4.8603136777765274E-2</v>
      </c>
      <c r="D22">
        <v>-4.9862120000000001</v>
      </c>
      <c r="E22">
        <v>0.11002921129503429</v>
      </c>
      <c r="F22">
        <v>0.12823265550617213</v>
      </c>
      <c r="G22">
        <v>1.6997414579947183</v>
      </c>
      <c r="H22">
        <v>-0.11866727521679599</v>
      </c>
      <c r="I22">
        <v>-8.5803784796228272E-2</v>
      </c>
      <c r="J22">
        <v>-4.2310046935582546E-2</v>
      </c>
      <c r="K22">
        <v>-0.16029369695813867</v>
      </c>
      <c r="L22">
        <v>6.2885813482816549E-3</v>
      </c>
      <c r="M22">
        <v>3.8243293396289804E-2</v>
      </c>
      <c r="N22">
        <v>1.6155450363197491E-2</v>
      </c>
      <c r="S22" t="s">
        <v>125</v>
      </c>
      <c r="T22">
        <v>-1.2049039418641446E-3</v>
      </c>
      <c r="U22">
        <v>2.0009719612229383E-3</v>
      </c>
      <c r="V22">
        <v>-0.6021593331711359</v>
      </c>
      <c r="W22">
        <v>0.54958827843643321</v>
      </c>
      <c r="X22">
        <v>-5.2166111831650503E-3</v>
      </c>
      <c r="Y22">
        <v>2.8068032994367615E-3</v>
      </c>
      <c r="Z22">
        <v>-5.2166111831650503E-3</v>
      </c>
      <c r="AA22">
        <v>2.8068032994367615E-3</v>
      </c>
    </row>
    <row r="23" spans="1:27">
      <c r="A23" t="s">
        <v>80</v>
      </c>
      <c r="B23">
        <v>26832.7</v>
      </c>
      <c r="C23">
        <v>1.5240314946329696E-2</v>
      </c>
      <c r="D23">
        <v>-5.1217600000000001</v>
      </c>
      <c r="E23">
        <v>4.39453125E-2</v>
      </c>
      <c r="F23">
        <v>0.10232749921720541</v>
      </c>
      <c r="G23">
        <v>0.14587578378029065</v>
      </c>
      <c r="H23">
        <v>0.39513205592957018</v>
      </c>
      <c r="I23">
        <v>8.369246529372304E-2</v>
      </c>
      <c r="J23">
        <v>-7.0554253379738169E-2</v>
      </c>
      <c r="K23">
        <v>-2.0667726550079573E-2</v>
      </c>
      <c r="L23">
        <v>1.1409033073082343E-2</v>
      </c>
      <c r="M23">
        <v>3.0917138065924828E-2</v>
      </c>
      <c r="N23">
        <v>-0.10645617491469268</v>
      </c>
      <c r="S23" t="s">
        <v>143</v>
      </c>
      <c r="T23">
        <v>0.14922781893677051</v>
      </c>
      <c r="U23">
        <v>0.13709135395927685</v>
      </c>
      <c r="V23">
        <v>1.0885283034048874</v>
      </c>
      <c r="W23">
        <v>0.28119631710568738</v>
      </c>
      <c r="X23">
        <v>-0.12562379720584155</v>
      </c>
      <c r="Y23">
        <v>0.42407943507938256</v>
      </c>
      <c r="Z23">
        <v>-0.12562379720584155</v>
      </c>
      <c r="AA23">
        <v>0.42407943507938256</v>
      </c>
    </row>
    <row r="24" spans="1:27">
      <c r="A24" t="s">
        <v>81</v>
      </c>
      <c r="B24">
        <v>27472</v>
      </c>
      <c r="C24">
        <v>2.3825407059297025E-2</v>
      </c>
      <c r="D24">
        <v>-5.1486479999999997</v>
      </c>
      <c r="E24">
        <v>3.7816764132553526E-2</v>
      </c>
      <c r="F24">
        <v>9.6069725021614039E-2</v>
      </c>
      <c r="G24">
        <v>0.14367134349857077</v>
      </c>
      <c r="H24">
        <v>0.1495916852264291</v>
      </c>
      <c r="I24">
        <v>7.4022312224458528E-2</v>
      </c>
      <c r="J24">
        <v>5.3901215069923902E-2</v>
      </c>
      <c r="K24">
        <v>0.13044990723562153</v>
      </c>
      <c r="L24">
        <v>1.3772082006401266E-2</v>
      </c>
      <c r="M24">
        <v>8.6242478094692182E-2</v>
      </c>
      <c r="N24">
        <v>-2.2421268586961269E-2</v>
      </c>
      <c r="S24" t="s">
        <v>144</v>
      </c>
      <c r="T24">
        <v>-0.63341406137160494</v>
      </c>
      <c r="U24">
        <v>0.31983757013619102</v>
      </c>
      <c r="V24">
        <v>-1.980424191885553</v>
      </c>
      <c r="W24" s="81">
        <v>5.2760134290038348E-2</v>
      </c>
      <c r="X24">
        <v>-1.2746497813220494</v>
      </c>
      <c r="Y24">
        <v>7.821658578839652E-3</v>
      </c>
      <c r="Z24">
        <v>-1.2746497813220494</v>
      </c>
      <c r="AA24">
        <v>7.821658578839652E-3</v>
      </c>
    </row>
    <row r="25" spans="1:27">
      <c r="A25" t="s">
        <v>82</v>
      </c>
      <c r="B25">
        <v>26821.7</v>
      </c>
      <c r="C25">
        <v>-2.3671374490390189E-2</v>
      </c>
      <c r="D25">
        <v>-5.8428960000000005</v>
      </c>
      <c r="E25">
        <v>4.5107632093933425E-2</v>
      </c>
      <c r="F25">
        <v>8.7877237013658238E-2</v>
      </c>
      <c r="G25">
        <v>-4.9007235361597783E-2</v>
      </c>
      <c r="H25">
        <v>-0.24087826929286407</v>
      </c>
      <c r="I25">
        <v>-4.5183293941796088E-3</v>
      </c>
      <c r="J25">
        <v>0.18686099630193603</v>
      </c>
      <c r="K25">
        <v>-4.1337573084418926E-2</v>
      </c>
      <c r="L25">
        <v>9.0116567843382678E-3</v>
      </c>
      <c r="M25">
        <v>3.7688094117342051E-2</v>
      </c>
      <c r="N25">
        <v>0.12777478188205246</v>
      </c>
      <c r="S25" t="s">
        <v>127</v>
      </c>
      <c r="T25">
        <v>5.7415974654183505E-4</v>
      </c>
      <c r="U25">
        <v>8.5827060672396323E-4</v>
      </c>
      <c r="V25">
        <v>0.66897286478610141</v>
      </c>
      <c r="W25">
        <v>0.50636281767616187</v>
      </c>
      <c r="X25">
        <v>-1.146569216539637E-3</v>
      </c>
      <c r="Y25">
        <v>2.2948887096233069E-3</v>
      </c>
      <c r="Z25">
        <v>-1.146569216539637E-3</v>
      </c>
      <c r="AA25">
        <v>2.2948887096233069E-3</v>
      </c>
    </row>
    <row r="26" spans="1:27">
      <c r="A26" t="s">
        <v>83</v>
      </c>
      <c r="B26">
        <v>27537.9</v>
      </c>
      <c r="C26">
        <v>2.6702259737451418E-2</v>
      </c>
      <c r="D26">
        <v>-5.1194429999999995</v>
      </c>
      <c r="E26">
        <v>4.8574237954769117E-2</v>
      </c>
      <c r="F26">
        <v>7.7721305262019813E-2</v>
      </c>
      <c r="G26">
        <v>0.37433911346545146</v>
      </c>
      <c r="H26">
        <v>-0.66099532113994042</v>
      </c>
      <c r="I26">
        <v>-8.1668584843102715E-3</v>
      </c>
      <c r="J26">
        <v>-2.0181655262300473E-2</v>
      </c>
      <c r="K26">
        <v>0.12379627648191749</v>
      </c>
      <c r="L26">
        <v>5.0926875746021743E-3</v>
      </c>
      <c r="M26">
        <v>3.4100375778708267E-2</v>
      </c>
      <c r="N26">
        <v>-9.0725745992991588E-2</v>
      </c>
      <c r="S26" t="s">
        <v>128</v>
      </c>
      <c r="T26">
        <v>-1.0805915306838453E-3</v>
      </c>
      <c r="U26">
        <v>7.792459483193675E-4</v>
      </c>
      <c r="V26">
        <v>-1.3867143396951918</v>
      </c>
      <c r="W26">
        <v>0.17122718128379949</v>
      </c>
      <c r="X26">
        <v>-2.6428855928738067E-3</v>
      </c>
      <c r="Y26">
        <v>4.8170253150611633E-4</v>
      </c>
      <c r="Z26">
        <v>-2.6428855928738067E-3</v>
      </c>
      <c r="AA26">
        <v>4.8170253150611633E-4</v>
      </c>
    </row>
    <row r="27" spans="1:27">
      <c r="A27" t="s">
        <v>84</v>
      </c>
      <c r="B27">
        <v>28554</v>
      </c>
      <c r="C27">
        <v>3.6898238427766766E-2</v>
      </c>
      <c r="D27">
        <v>-4.3803020000000004</v>
      </c>
      <c r="E27">
        <v>5.0098425196850371E-2</v>
      </c>
      <c r="F27">
        <v>6.7791870356349149E-2</v>
      </c>
      <c r="G27">
        <v>-0.16403087098624392</v>
      </c>
      <c r="H27">
        <v>2.5219573400250943</v>
      </c>
      <c r="I27">
        <v>0.11164263291567243</v>
      </c>
      <c r="J27">
        <v>2.3902063891256001E-2</v>
      </c>
      <c r="K27">
        <v>-8.2357421689041282E-2</v>
      </c>
      <c r="L27">
        <v>8.0391922262425669E-3</v>
      </c>
      <c r="M27">
        <v>2.8198927430552148E-2</v>
      </c>
      <c r="N27">
        <v>-6.5059702020568599E-2</v>
      </c>
      <c r="S27" t="s">
        <v>129</v>
      </c>
      <c r="T27">
        <v>7.6740693997636E-2</v>
      </c>
      <c r="U27">
        <v>8.4407019387455318E-2</v>
      </c>
      <c r="V27">
        <v>0.90917431458361986</v>
      </c>
      <c r="W27">
        <v>0.3672982472773928</v>
      </c>
      <c r="X27">
        <v>-9.2485190949960994E-2</v>
      </c>
      <c r="Y27">
        <v>0.24596657894523299</v>
      </c>
      <c r="Z27">
        <v>-9.2485190949960994E-2</v>
      </c>
      <c r="AA27">
        <v>0.24596657894523299</v>
      </c>
    </row>
    <row r="28" spans="1:27">
      <c r="A28" t="s">
        <v>85</v>
      </c>
      <c r="B28">
        <v>28967.599999999999</v>
      </c>
      <c r="C28">
        <v>1.4484835749807332E-2</v>
      </c>
      <c r="D28">
        <v>-5.2276170000000004</v>
      </c>
      <c r="E28">
        <v>5.143422354104854E-2</v>
      </c>
      <c r="F28">
        <v>6.7613753317757208E-2</v>
      </c>
      <c r="G28">
        <v>0.19553773623783019</v>
      </c>
      <c r="H28">
        <v>-1.7456359102244388E-2</v>
      </c>
      <c r="I28">
        <v>7.4607261980885853E-2</v>
      </c>
      <c r="J28">
        <v>2.4359052432860361E-2</v>
      </c>
      <c r="K28">
        <v>1.1516912222452786E-2</v>
      </c>
      <c r="L28">
        <v>1.2645260445736193E-3</v>
      </c>
      <c r="M28">
        <v>7.7149995985799524E-2</v>
      </c>
      <c r="N28">
        <v>3.3350457510555209E-2</v>
      </c>
      <c r="S28" t="s">
        <v>130</v>
      </c>
      <c r="T28">
        <v>-7.2167197458629692E-2</v>
      </c>
      <c r="U28">
        <v>4.9396002277797585E-2</v>
      </c>
      <c r="V28">
        <v>-1.4609926741190402</v>
      </c>
      <c r="W28">
        <v>0.14981208279197047</v>
      </c>
      <c r="X28">
        <v>-0.17120021934467619</v>
      </c>
      <c r="Y28">
        <v>2.6865824427416807E-2</v>
      </c>
      <c r="Z28">
        <v>-0.17120021934467619</v>
      </c>
      <c r="AA28">
        <v>2.6865824427416807E-2</v>
      </c>
    </row>
    <row r="29" spans="1:27">
      <c r="A29" t="s">
        <v>86</v>
      </c>
      <c r="B29">
        <v>29020.3</v>
      </c>
      <c r="C29">
        <v>1.8192739474447565E-3</v>
      </c>
      <c r="D29">
        <v>-5.7205360000000001</v>
      </c>
      <c r="E29">
        <v>5.1984126984127021E-2</v>
      </c>
      <c r="F29">
        <v>6.7428539601467774E-2</v>
      </c>
      <c r="G29">
        <v>-0.2125968368248887</v>
      </c>
      <c r="H29">
        <v>0.17947788252356781</v>
      </c>
      <c r="I29">
        <v>1.6918623351559959E-2</v>
      </c>
      <c r="J29">
        <v>0.17228464419475667</v>
      </c>
      <c r="K29">
        <v>2.3079290183608575E-2</v>
      </c>
      <c r="L29">
        <v>8.0236267817812984E-3</v>
      </c>
      <c r="M29">
        <v>2.8221243386267431E-2</v>
      </c>
      <c r="N29">
        <v>-1.0489082974852874E-2</v>
      </c>
      <c r="S29" t="s">
        <v>131</v>
      </c>
      <c r="T29">
        <v>3.4958594310927085E-2</v>
      </c>
      <c r="U29">
        <v>3.0011929236753405E-2</v>
      </c>
      <c r="V29">
        <v>1.1648232952687314</v>
      </c>
      <c r="W29">
        <v>0.24921060016942848</v>
      </c>
      <c r="X29">
        <v>-2.5211701014405438E-2</v>
      </c>
      <c r="Y29">
        <v>9.5128889636259609E-2</v>
      </c>
      <c r="Z29">
        <v>-2.5211701014405438E-2</v>
      </c>
      <c r="AA29">
        <v>9.5128889636259609E-2</v>
      </c>
    </row>
    <row r="30" spans="1:27">
      <c r="A30" t="s">
        <v>87</v>
      </c>
      <c r="B30">
        <v>29161.8</v>
      </c>
      <c r="C30">
        <v>4.8758972167758435E-3</v>
      </c>
      <c r="D30">
        <v>-4.6645349999999999</v>
      </c>
      <c r="E30">
        <v>3.8706467661691724E-2</v>
      </c>
      <c r="F30">
        <v>6.1865801191569592E-2</v>
      </c>
      <c r="G30">
        <v>0.36123338108976261</v>
      </c>
      <c r="H30">
        <v>-5.8407623731939751E-3</v>
      </c>
      <c r="I30">
        <v>2.1077935222672026E-2</v>
      </c>
      <c r="J30">
        <v>-2.2719204827831116E-2</v>
      </c>
      <c r="K30">
        <v>-1.5740926408662453E-2</v>
      </c>
      <c r="L30">
        <v>8.335278949694545E-3</v>
      </c>
      <c r="M30">
        <v>4.0534510821821988E-2</v>
      </c>
      <c r="N30">
        <v>-4.0644822583467834E-2</v>
      </c>
      <c r="S30" t="s">
        <v>133</v>
      </c>
      <c r="T30">
        <v>-1.2832346009875144</v>
      </c>
      <c r="U30">
        <v>0.75849123201194368</v>
      </c>
      <c r="V30">
        <v>-1.6918252272787087</v>
      </c>
      <c r="W30" s="81">
        <v>9.6442997503276701E-2</v>
      </c>
      <c r="X30">
        <v>-2.8039179623205031</v>
      </c>
      <c r="Y30">
        <v>0.23744876034547424</v>
      </c>
      <c r="Z30">
        <v>-2.8039179623205031</v>
      </c>
      <c r="AA30">
        <v>0.23744876034547424</v>
      </c>
    </row>
    <row r="31" spans="1:27">
      <c r="A31" t="s">
        <v>88</v>
      </c>
      <c r="B31">
        <v>26746.1</v>
      </c>
      <c r="C31">
        <v>-8.2837822082313189E-2</v>
      </c>
      <c r="D31">
        <v>-5.1333950000000002</v>
      </c>
      <c r="E31">
        <v>4.4577114427860831E-2</v>
      </c>
      <c r="F31">
        <v>6.1829553923576475E-2</v>
      </c>
      <c r="G31">
        <v>-5.7337285173607186E-2</v>
      </c>
      <c r="H31">
        <v>-3.0921459492888067E-4</v>
      </c>
      <c r="I31">
        <v>-7.1556018139913558E-4</v>
      </c>
      <c r="J31">
        <v>3.575320429661142E-2</v>
      </c>
      <c r="K31">
        <v>-0.17958643170011201</v>
      </c>
      <c r="L31">
        <v>1.2757774238638966E-2</v>
      </c>
      <c r="M31">
        <v>2.9462444929686922E-2</v>
      </c>
      <c r="N31">
        <v>-2.1444930660301193E-2</v>
      </c>
      <c r="S31" t="s">
        <v>134</v>
      </c>
      <c r="T31">
        <v>0.50597077648545552</v>
      </c>
      <c r="U31">
        <v>0.2115493839583131</v>
      </c>
      <c r="V31">
        <v>2.3917383592341714</v>
      </c>
      <c r="W31" s="81">
        <v>2.0280770190076219E-2</v>
      </c>
      <c r="X31">
        <v>8.1839798158490629E-2</v>
      </c>
      <c r="Y31">
        <v>0.93010175481242041</v>
      </c>
      <c r="Z31">
        <v>8.1839798158490629E-2</v>
      </c>
      <c r="AA31">
        <v>0.93010175481242041</v>
      </c>
    </row>
    <row r="32" spans="1:27" ht="15" thickBot="1">
      <c r="A32" t="s">
        <v>89</v>
      </c>
      <c r="B32">
        <v>25851.3</v>
      </c>
      <c r="C32">
        <v>-3.3455344891404705E-2</v>
      </c>
      <c r="D32">
        <v>-5.6062260000000004</v>
      </c>
      <c r="E32">
        <v>3.310069790628134E-2</v>
      </c>
      <c r="F32">
        <v>6.3250223935537919E-2</v>
      </c>
      <c r="G32">
        <v>0.24452457857852214</v>
      </c>
      <c r="H32">
        <v>-0.25579956696566658</v>
      </c>
      <c r="I32">
        <v>-2.4644056132650121E-2</v>
      </c>
      <c r="J32">
        <v>-8.8794255177020651E-2</v>
      </c>
      <c r="K32">
        <v>-0.40104296001986595</v>
      </c>
      <c r="L32">
        <v>2.0326835666603323E-2</v>
      </c>
      <c r="M32">
        <v>6.8536792835676041E-2</v>
      </c>
      <c r="N32">
        <v>-9.8082513584895697E-2</v>
      </c>
      <c r="S32" s="14" t="s">
        <v>132</v>
      </c>
      <c r="T32" s="14">
        <v>-3.1038653648663723E-2</v>
      </c>
      <c r="U32" s="14">
        <v>4.897383863530988E-2</v>
      </c>
      <c r="V32" s="14">
        <v>-0.63378028991758506</v>
      </c>
      <c r="W32" s="14">
        <v>0.52889975297336744</v>
      </c>
      <c r="X32" s="14">
        <v>-0.12922528839166059</v>
      </c>
      <c r="Y32" s="14">
        <v>6.7147981094333148E-2</v>
      </c>
      <c r="Z32" s="14">
        <v>-0.12922528839166059</v>
      </c>
      <c r="AA32" s="14">
        <v>6.7147981094333148E-2</v>
      </c>
    </row>
    <row r="33" spans="1:21">
      <c r="A33" t="s">
        <v>90</v>
      </c>
      <c r="B33">
        <v>23091</v>
      </c>
      <c r="C33">
        <v>-0.10677606155203025</v>
      </c>
      <c r="D33">
        <v>-6.6011790000000001</v>
      </c>
      <c r="E33">
        <v>2.0440881763527097E-2</v>
      </c>
      <c r="F33">
        <v>6.413303854915875E-2</v>
      </c>
      <c r="G33">
        <v>-0.10542081604177547</v>
      </c>
      <c r="H33">
        <v>-1.0141313383208646</v>
      </c>
      <c r="I33">
        <v>0.17510321221193553</v>
      </c>
      <c r="J33">
        <v>1.0080090904092518E-2</v>
      </c>
      <c r="K33">
        <v>0.2361111111111111</v>
      </c>
      <c r="L33">
        <v>1.4495466303906211E-2</v>
      </c>
      <c r="M33">
        <v>2.3478650050509576E-2</v>
      </c>
      <c r="N33">
        <v>-0.10904519523312495</v>
      </c>
    </row>
    <row r="34" spans="1:21">
      <c r="A34" t="s">
        <v>91</v>
      </c>
      <c r="B34">
        <v>24263.200000000001</v>
      </c>
      <c r="C34">
        <v>5.0764367069421015E-2</v>
      </c>
      <c r="D34">
        <v>-5.5041590000000005</v>
      </c>
      <c r="E34">
        <v>1.0310310310310378E-2</v>
      </c>
      <c r="F34">
        <v>6.4510153287442584E-2</v>
      </c>
      <c r="G34">
        <v>0.17840080413133783</v>
      </c>
      <c r="H34">
        <v>-58.705882352941174</v>
      </c>
      <c r="I34">
        <v>-7.3857704644910704E-2</v>
      </c>
      <c r="J34">
        <v>7.6061909168435679E-2</v>
      </c>
      <c r="K34">
        <v>-0.20979372798926724</v>
      </c>
      <c r="L34">
        <v>1.3369311109999511E-2</v>
      </c>
      <c r="M34">
        <v>3.6204607704812299E-2</v>
      </c>
      <c r="N34">
        <v>-7.6494617522755104E-2</v>
      </c>
    </row>
    <row r="35" spans="1:21">
      <c r="A35" t="s">
        <v>92</v>
      </c>
      <c r="B35">
        <v>25118.1</v>
      </c>
      <c r="C35">
        <v>3.523442909426612E-2</v>
      </c>
      <c r="D35">
        <v>-5.9690759999999994</v>
      </c>
      <c r="E35">
        <v>4.9751243781095411E-3</v>
      </c>
      <c r="F35">
        <v>6.5069504703227921E-2</v>
      </c>
      <c r="G35">
        <v>-7.171196321815611E-3</v>
      </c>
      <c r="H35">
        <v>0.32619775739041795</v>
      </c>
      <c r="I35">
        <v>-9.4509826825920656E-2</v>
      </c>
      <c r="J35">
        <v>-5.1277295337661191E-2</v>
      </c>
      <c r="K35">
        <v>-1.1247877758913286E-2</v>
      </c>
      <c r="L35">
        <v>1.1287918529136362E-2</v>
      </c>
      <c r="M35">
        <v>3.6964854095348929E-2</v>
      </c>
      <c r="N35">
        <v>-8.0579887080117915E-2</v>
      </c>
    </row>
    <row r="36" spans="1:21">
      <c r="A36" t="s">
        <v>93</v>
      </c>
      <c r="B36">
        <v>24413.3</v>
      </c>
      <c r="C36">
        <v>-2.8059447171561516E-2</v>
      </c>
      <c r="D36">
        <v>-6.4705200000000005</v>
      </c>
      <c r="E36">
        <v>-1.9960079840319889E-3</v>
      </c>
      <c r="F36">
        <v>6.5296334374927989E-2</v>
      </c>
      <c r="G36">
        <v>9.1566227611541331E-2</v>
      </c>
      <c r="H36">
        <v>9.3005380476556501E-2</v>
      </c>
      <c r="I36">
        <v>-1.7925158110988892E-2</v>
      </c>
      <c r="J36">
        <v>2.913052751315226E-2</v>
      </c>
      <c r="K36">
        <v>-0.27838591972526305</v>
      </c>
      <c r="L36">
        <v>1.5743899265130281E-2</v>
      </c>
      <c r="M36">
        <v>5.6856238376240327E-2</v>
      </c>
      <c r="N36">
        <v>-3.9659263277774567E-2</v>
      </c>
      <c r="S36" t="s">
        <v>25</v>
      </c>
    </row>
    <row r="37" spans="1:21" ht="15" thickBot="1">
      <c r="A37" t="s">
        <v>94</v>
      </c>
      <c r="B37">
        <v>25357</v>
      </c>
      <c r="C37">
        <v>3.86551592779346E-2</v>
      </c>
      <c r="D37">
        <v>-6.519012</v>
      </c>
      <c r="E37">
        <v>2.9910269192423566E-3</v>
      </c>
      <c r="F37">
        <v>6.5950572574813071E-2</v>
      </c>
      <c r="G37">
        <v>-0.19809042817345041</v>
      </c>
      <c r="H37">
        <v>0.16279887482419128</v>
      </c>
      <c r="I37">
        <v>-1.3188444348114607E-2</v>
      </c>
      <c r="J37">
        <v>-3.0758337219142267E-2</v>
      </c>
      <c r="K37">
        <v>0.36585365853658552</v>
      </c>
      <c r="L37">
        <v>1.2236961649096767E-2</v>
      </c>
      <c r="M37">
        <v>4.1256666338295396E-2</v>
      </c>
      <c r="N37">
        <v>-0.13062111820242489</v>
      </c>
    </row>
    <row r="38" spans="1:21">
      <c r="A38" t="s">
        <v>95</v>
      </c>
      <c r="B38">
        <v>24765.3</v>
      </c>
      <c r="C38">
        <v>-2.3334779350869611E-2</v>
      </c>
      <c r="D38">
        <v>-4.9857970000000007</v>
      </c>
      <c r="E38">
        <v>1.6899999999999915E-2</v>
      </c>
      <c r="F38">
        <v>6.6985465183518222E-2</v>
      </c>
      <c r="G38">
        <v>0.34758240004085184</v>
      </c>
      <c r="H38">
        <v>-0.31297248261263988</v>
      </c>
      <c r="I38">
        <v>-4.6653333022732661E-2</v>
      </c>
      <c r="J38">
        <v>0.12658137628737387</v>
      </c>
      <c r="K38">
        <v>-9.4076655052264813E-2</v>
      </c>
      <c r="L38">
        <v>1.0510702288524907E-2</v>
      </c>
      <c r="M38">
        <v>5.1761036050337286E-2</v>
      </c>
      <c r="N38">
        <v>0.16197532485963492</v>
      </c>
      <c r="S38" s="15" t="s">
        <v>26</v>
      </c>
      <c r="T38" s="15" t="s">
        <v>146</v>
      </c>
      <c r="U38" s="15" t="s">
        <v>28</v>
      </c>
    </row>
    <row r="39" spans="1:21">
      <c r="A39" t="s">
        <v>96</v>
      </c>
      <c r="B39">
        <v>25064.1</v>
      </c>
      <c r="C39">
        <v>1.2065268742958869E-2</v>
      </c>
      <c r="D39">
        <v>-5.5047420000000002</v>
      </c>
      <c r="E39">
        <v>2.4000000000000021E-2</v>
      </c>
      <c r="F39">
        <v>6.7755811496225116E-2</v>
      </c>
      <c r="G39">
        <v>-0.12115419718642036</v>
      </c>
      <c r="H39">
        <v>0.80589788732394363</v>
      </c>
      <c r="I39">
        <v>4.7997374979928377E-2</v>
      </c>
      <c r="J39">
        <v>8.4569639072533495E-2</v>
      </c>
      <c r="K39">
        <v>0.12644230769230763</v>
      </c>
      <c r="L39">
        <v>1.1087893392110021E-2</v>
      </c>
      <c r="M39">
        <v>3.6026214452594914E-2</v>
      </c>
      <c r="N39">
        <v>1.3828619994569538E-2</v>
      </c>
      <c r="S39">
        <v>1</v>
      </c>
      <c r="T39">
        <v>1.4633894842681336E-2</v>
      </c>
      <c r="U39">
        <v>6.447964474472101E-3</v>
      </c>
    </row>
    <row r="40" spans="1:21">
      <c r="A40" t="s">
        <v>97</v>
      </c>
      <c r="B40">
        <v>23938.1</v>
      </c>
      <c r="C40">
        <v>-4.4924812780031999E-2</v>
      </c>
      <c r="D40">
        <v>-6.1345909999999995</v>
      </c>
      <c r="E40">
        <v>2.9282868525896566E-2</v>
      </c>
      <c r="F40">
        <v>6.8184534273875164E-2</v>
      </c>
      <c r="G40">
        <v>-1.2708886668884442E-2</v>
      </c>
      <c r="H40">
        <v>-0.66853521813307337</v>
      </c>
      <c r="I40">
        <v>9.6021637177574157E-2</v>
      </c>
      <c r="J40">
        <v>-3.0420136205211983E-2</v>
      </c>
      <c r="K40">
        <v>0.12697396500213406</v>
      </c>
      <c r="L40">
        <v>1.3471885435601056E-2</v>
      </c>
      <c r="M40">
        <v>4.3325422521260579E-2</v>
      </c>
      <c r="N40">
        <v>6.869779838490458E-3</v>
      </c>
      <c r="S40">
        <v>2</v>
      </c>
      <c r="T40">
        <v>2.0137822307328624E-2</v>
      </c>
      <c r="U40">
        <v>3.0476081866853622E-2</v>
      </c>
    </row>
    <row r="41" spans="1:21">
      <c r="A41" t="s">
        <v>98</v>
      </c>
      <c r="B41">
        <v>24231</v>
      </c>
      <c r="C41">
        <v>1.2235724639800213E-2</v>
      </c>
      <c r="D41">
        <v>-5.9406609999999995</v>
      </c>
      <c r="E41">
        <v>3.6003956478734223E-2</v>
      </c>
      <c r="F41">
        <v>6.833835695569368E-2</v>
      </c>
      <c r="G41">
        <v>-0.25893640584584043</v>
      </c>
      <c r="H41">
        <v>-1.1338235294117647</v>
      </c>
      <c r="I41">
        <v>6.3944300596866108E-2</v>
      </c>
      <c r="J41">
        <v>8.6392828673274386E-2</v>
      </c>
      <c r="K41">
        <v>-6.5896610490437491E-2</v>
      </c>
      <c r="L41">
        <v>1.5918779795830861E-2</v>
      </c>
      <c r="M41">
        <v>3.4874114503057267E-2</v>
      </c>
      <c r="N41">
        <v>0.20013863357918885</v>
      </c>
      <c r="S41">
        <v>3</v>
      </c>
      <c r="T41">
        <v>2.2634124510005283E-2</v>
      </c>
      <c r="U41">
        <v>-3.8711067404776055E-3</v>
      </c>
    </row>
    <row r="42" spans="1:21">
      <c r="A42" t="s">
        <v>99</v>
      </c>
      <c r="B42">
        <v>25964.5</v>
      </c>
      <c r="C42">
        <v>7.154058850233172E-2</v>
      </c>
      <c r="D42">
        <v>-4.3897130000000004</v>
      </c>
      <c r="E42">
        <v>3.1034482758620863E-2</v>
      </c>
      <c r="F42">
        <v>6.8502884691434618E-2</v>
      </c>
      <c r="G42">
        <v>0.30455921301793781</v>
      </c>
      <c r="H42">
        <v>-9.0109890109890109</v>
      </c>
      <c r="I42">
        <v>-1.6866946782711945E-2</v>
      </c>
      <c r="J42">
        <v>7.4981656075646316E-2</v>
      </c>
      <c r="K42">
        <v>1.7028177579566258E-2</v>
      </c>
      <c r="L42">
        <v>9.7408693997767474E-3</v>
      </c>
      <c r="M42">
        <v>3.2891090647568649E-2</v>
      </c>
      <c r="N42">
        <v>-3.6911952634055098E-2</v>
      </c>
      <c r="S42">
        <v>4</v>
      </c>
      <c r="T42">
        <v>4.6919107956388484E-2</v>
      </c>
      <c r="U42">
        <v>4.0022722668076896E-2</v>
      </c>
    </row>
    <row r="43" spans="1:21">
      <c r="A43" t="s">
        <v>100</v>
      </c>
      <c r="B43">
        <v>26842.799999999999</v>
      </c>
      <c r="C43">
        <v>3.3826956036126218E-2</v>
      </c>
      <c r="D43">
        <v>-5.5224500000000001</v>
      </c>
      <c r="E43">
        <v>1.2240868706811625E-2</v>
      </c>
      <c r="F43">
        <v>6.8525576755263939E-2</v>
      </c>
      <c r="G43">
        <v>0.11534781767290143</v>
      </c>
      <c r="H43">
        <v>2.4074074074074074</v>
      </c>
      <c r="I43">
        <v>4.4443734238265073E-2</v>
      </c>
      <c r="J43">
        <v>3.5996239391090361E-2</v>
      </c>
      <c r="K43">
        <v>8.3914690053817034E-2</v>
      </c>
      <c r="L43">
        <v>9.9268925149936064E-3</v>
      </c>
      <c r="M43">
        <v>3.4252584005789267E-2</v>
      </c>
      <c r="N43">
        <v>2.5665177230881123E-3</v>
      </c>
      <c r="S43">
        <v>5</v>
      </c>
      <c r="T43">
        <v>3.8236170767855245E-2</v>
      </c>
      <c r="U43">
        <v>5.9110469618624886E-3</v>
      </c>
    </row>
    <row r="44" spans="1:21">
      <c r="A44" t="s">
        <v>101</v>
      </c>
      <c r="B44">
        <v>27240.5</v>
      </c>
      <c r="C44">
        <v>1.4815891039682921E-2</v>
      </c>
      <c r="D44">
        <v>-6.7118700000000002</v>
      </c>
      <c r="E44">
        <v>1.7716535433070835E-2</v>
      </c>
      <c r="F44">
        <v>6.6013924727155837E-2</v>
      </c>
      <c r="G44">
        <v>7.0714598329339323E-2</v>
      </c>
      <c r="H44">
        <v>-7.3671497584541057E-2</v>
      </c>
      <c r="I44">
        <v>-2.5283391518422151E-2</v>
      </c>
      <c r="J44">
        <v>0.22353994182143663</v>
      </c>
      <c r="K44">
        <v>0.19032732622287607</v>
      </c>
      <c r="L44">
        <v>1.0309260696166668E-2</v>
      </c>
      <c r="M44">
        <v>3.9959998745835265E-2</v>
      </c>
      <c r="N44">
        <v>6.0073436362690018E-2</v>
      </c>
      <c r="S44">
        <v>6</v>
      </c>
      <c r="T44">
        <v>-5.5063424383628372E-2</v>
      </c>
      <c r="U44">
        <v>-6.1968677098964094E-2</v>
      </c>
    </row>
    <row r="45" spans="1:21">
      <c r="A45" t="s">
        <v>102</v>
      </c>
      <c r="B45">
        <v>28083.3</v>
      </c>
      <c r="C45">
        <v>3.093922651933699E-2</v>
      </c>
      <c r="D45">
        <v>-6.8850280000000001</v>
      </c>
      <c r="E45">
        <v>1.2833168805528317E-2</v>
      </c>
      <c r="F45">
        <v>6.6005167805835097E-2</v>
      </c>
      <c r="G45">
        <v>-0.2377783552482669</v>
      </c>
      <c r="H45">
        <v>5.6156019122120815E-2</v>
      </c>
      <c r="I45">
        <v>-4.065685681343395E-2</v>
      </c>
      <c r="J45">
        <v>0.1932658701129806</v>
      </c>
      <c r="K45">
        <v>5.9323343117565104E-2</v>
      </c>
      <c r="L45">
        <v>7.1632385338983922E-3</v>
      </c>
      <c r="M45">
        <v>4.0103518465805753E-2</v>
      </c>
      <c r="N45">
        <v>9.9653948043104026E-2</v>
      </c>
      <c r="S45">
        <v>7</v>
      </c>
      <c r="T45">
        <v>-9.2747394134604453E-3</v>
      </c>
      <c r="U45">
        <v>5.2468702502255618E-2</v>
      </c>
    </row>
    <row r="46" spans="1:21">
      <c r="A46" t="s">
        <v>103</v>
      </c>
      <c r="B46">
        <v>26819.5</v>
      </c>
      <c r="C46">
        <v>-4.5001833830069803E-2</v>
      </c>
      <c r="D46">
        <v>-7.4507950000000003</v>
      </c>
      <c r="E46">
        <v>1.2426035502958621E-2</v>
      </c>
      <c r="F46">
        <v>6.599953186867169E-2</v>
      </c>
      <c r="G46">
        <v>7.6519119000211688E-2</v>
      </c>
      <c r="H46">
        <v>-0.39262328641704541</v>
      </c>
      <c r="I46">
        <v>1.0144280827011723E-2</v>
      </c>
      <c r="J46">
        <v>-0.18193893363758668</v>
      </c>
      <c r="K46">
        <v>2.7708910602305958E-3</v>
      </c>
      <c r="L46">
        <v>1.8366746972541734E-2</v>
      </c>
      <c r="M46">
        <v>4.2070165135995381E-2</v>
      </c>
      <c r="N46">
        <v>-1.991070925313632E-2</v>
      </c>
      <c r="S46">
        <v>8</v>
      </c>
      <c r="T46">
        <v>4.0361833347189674E-3</v>
      </c>
      <c r="U46">
        <v>-3.9897761325979622E-2</v>
      </c>
    </row>
    <row r="47" spans="1:21">
      <c r="A47" t="s">
        <v>104</v>
      </c>
      <c r="B47">
        <v>27075.7</v>
      </c>
      <c r="C47">
        <v>9.5527507969947519E-3</v>
      </c>
      <c r="D47">
        <v>-6.2487830000000004</v>
      </c>
      <c r="E47">
        <v>2.6176470588235246E-2</v>
      </c>
      <c r="F47">
        <v>6.5966968349427946E-2</v>
      </c>
      <c r="G47">
        <v>-0.18073399678802937</v>
      </c>
      <c r="H47">
        <v>0.95780918881126464</v>
      </c>
      <c r="I47">
        <v>1.0601955471786751E-3</v>
      </c>
      <c r="J47">
        <v>5.8650263327712927E-2</v>
      </c>
      <c r="K47">
        <v>-5.0174520069808062E-2</v>
      </c>
      <c r="L47">
        <v>5.8963528825120961E-3</v>
      </c>
      <c r="M47">
        <v>6.0648125103186165E-3</v>
      </c>
      <c r="N47">
        <v>-5.213238638612764E-2</v>
      </c>
      <c r="S47">
        <v>9</v>
      </c>
      <c r="T47">
        <v>3.5600867779611044E-2</v>
      </c>
      <c r="U47">
        <v>2.3024958137969065E-2</v>
      </c>
    </row>
    <row r="48" spans="1:21">
      <c r="A48" t="s">
        <v>105</v>
      </c>
      <c r="B48">
        <v>26596.6</v>
      </c>
      <c r="C48">
        <v>-1.7694833374575808E-2</v>
      </c>
      <c r="D48">
        <v>-6.8043570000000004</v>
      </c>
      <c r="E48">
        <v>1.8413320274241141E-2</v>
      </c>
      <c r="F48">
        <v>6.5905843722197543E-2</v>
      </c>
      <c r="G48">
        <v>-6.091595325285944E-3</v>
      </c>
      <c r="H48">
        <v>-0.49003766995773634</v>
      </c>
      <c r="I48">
        <v>-0.1170216521534478</v>
      </c>
      <c r="J48">
        <v>-0.12249171688967982</v>
      </c>
      <c r="K48">
        <v>-0.17638952687184203</v>
      </c>
      <c r="L48">
        <v>1.2574170563372025E-2</v>
      </c>
      <c r="M48">
        <v>2.1061103595649378E-2</v>
      </c>
      <c r="N48">
        <v>6.067296562364404E-3</v>
      </c>
      <c r="S48">
        <v>10</v>
      </c>
      <c r="T48">
        <v>6.5667567444193404E-3</v>
      </c>
      <c r="U48">
        <v>4.0209906635173459E-2</v>
      </c>
    </row>
    <row r="49" spans="1:21">
      <c r="A49" t="s">
        <v>106</v>
      </c>
      <c r="B49">
        <v>26026.799999999999</v>
      </c>
      <c r="C49">
        <v>-2.1423791010881064E-2</v>
      </c>
      <c r="D49">
        <v>-6.6193719999999994</v>
      </c>
      <c r="E49">
        <v>1.4581280788177553E-2</v>
      </c>
      <c r="F49">
        <v>6.5860851208985771E-2</v>
      </c>
      <c r="G49">
        <v>-8.6739272732610673E-2</v>
      </c>
      <c r="H49">
        <v>0.29299742316570998</v>
      </c>
      <c r="I49">
        <v>0.11670809150335507</v>
      </c>
      <c r="J49">
        <v>9.8841508503820591E-2</v>
      </c>
      <c r="K49">
        <v>0.18813905930470343</v>
      </c>
      <c r="L49">
        <v>1.6000164641145068E-2</v>
      </c>
      <c r="M49">
        <v>3.9091241070765899E-2</v>
      </c>
      <c r="N49">
        <v>-2.1616558283645313E-2</v>
      </c>
      <c r="S49">
        <v>11</v>
      </c>
      <c r="T49">
        <v>2.8914478894132564E-2</v>
      </c>
      <c r="U49">
        <v>-1.5901853047335247E-2</v>
      </c>
    </row>
    <row r="50" spans="1:21">
      <c r="A50" t="s">
        <v>107</v>
      </c>
      <c r="B50">
        <v>26487.4</v>
      </c>
      <c r="C50">
        <v>1.7697142944964505E-2</v>
      </c>
      <c r="D50">
        <v>-6.1677399999999993</v>
      </c>
      <c r="E50">
        <v>1.2820512820512775E-2</v>
      </c>
      <c r="F50">
        <v>6.5788456447815502E-2</v>
      </c>
      <c r="G50">
        <v>0.15032101474569284</v>
      </c>
      <c r="H50">
        <v>-0.25190238782471791</v>
      </c>
      <c r="I50">
        <v>3.6393363387643922E-2</v>
      </c>
      <c r="J50">
        <v>-3.1424609486520594E-2</v>
      </c>
      <c r="K50">
        <v>-8.3398529181661685E-2</v>
      </c>
      <c r="L50">
        <v>1.5622284135298937E-2</v>
      </c>
      <c r="M50">
        <v>4.0970728803078491E-2</v>
      </c>
      <c r="N50">
        <v>0.11959663752532633</v>
      </c>
      <c r="S50">
        <v>12</v>
      </c>
      <c r="T50">
        <v>-3.1335041248193381E-3</v>
      </c>
      <c r="U50">
        <v>-2.1793819533456368E-2</v>
      </c>
    </row>
    <row r="51" spans="1:21">
      <c r="A51" t="s">
        <v>108</v>
      </c>
      <c r="B51">
        <v>25283.4</v>
      </c>
      <c r="C51">
        <v>-4.5455575103634176E-2</v>
      </c>
      <c r="D51">
        <v>-6.3935870000000001</v>
      </c>
      <c r="E51">
        <v>8.4896347482725787E-3</v>
      </c>
      <c r="F51">
        <v>6.5879597359099096E-2</v>
      </c>
      <c r="G51">
        <v>4.1248740845915573E-2</v>
      </c>
      <c r="H51">
        <v>1.8674149421255699</v>
      </c>
      <c r="I51">
        <v>2.7567226781894688E-2</v>
      </c>
      <c r="J51">
        <v>4.9076783796871262E-2</v>
      </c>
      <c r="K51">
        <v>-7.5110959371799221E-2</v>
      </c>
      <c r="L51">
        <v>1.5667577243216463E-2</v>
      </c>
      <c r="M51">
        <v>2.2019090083154242E-2</v>
      </c>
      <c r="N51">
        <v>5.6771097362431959E-2</v>
      </c>
      <c r="S51">
        <v>13</v>
      </c>
      <c r="T51">
        <v>6.2010213232740309E-3</v>
      </c>
      <c r="U51">
        <v>-0.10104274501335096</v>
      </c>
    </row>
    <row r="52" spans="1:21">
      <c r="A52" t="s">
        <v>109</v>
      </c>
      <c r="B52">
        <v>25974.7</v>
      </c>
      <c r="C52">
        <v>2.7342050515357874E-2</v>
      </c>
      <c r="D52">
        <v>-7.1456789999999994</v>
      </c>
      <c r="E52">
        <v>1.1706349206349165E-2</v>
      </c>
      <c r="F52">
        <v>6.4221848998301523E-2</v>
      </c>
      <c r="G52">
        <v>0.16170636388908718</v>
      </c>
      <c r="H52">
        <v>-0.18565785932721351</v>
      </c>
      <c r="I52">
        <v>4.9223269691409118E-2</v>
      </c>
      <c r="J52">
        <v>-3.5692783174118906E-2</v>
      </c>
      <c r="K52">
        <v>-4.8357327427094823E-2</v>
      </c>
      <c r="L52">
        <v>8.7829475624819058E-3</v>
      </c>
      <c r="M52">
        <v>4.859211393397387E-2</v>
      </c>
      <c r="N52">
        <v>-0.10324770179140864</v>
      </c>
      <c r="S52">
        <v>14</v>
      </c>
      <c r="T52">
        <v>5.3723964273362054E-2</v>
      </c>
      <c r="U52">
        <v>8.3470217470058936E-2</v>
      </c>
    </row>
    <row r="53" spans="1:21">
      <c r="A53" t="s">
        <v>110</v>
      </c>
      <c r="B53">
        <v>26046.1</v>
      </c>
      <c r="C53">
        <v>2.7488286678959838E-3</v>
      </c>
      <c r="D53">
        <v>-6.7875050000000003</v>
      </c>
      <c r="E53">
        <v>3.8795656465942852E-2</v>
      </c>
      <c r="F53">
        <v>6.4288569520599248E-2</v>
      </c>
      <c r="G53">
        <v>-0.17399520839121188</v>
      </c>
      <c r="H53">
        <v>-6.0422423863802525E-2</v>
      </c>
      <c r="I53">
        <v>-0.25586425109808686</v>
      </c>
      <c r="J53">
        <v>-0.31057555229502914</v>
      </c>
      <c r="K53">
        <v>-0.63460046547711402</v>
      </c>
      <c r="L53">
        <v>3.3006385359752484E-2</v>
      </c>
      <c r="M53">
        <v>1.7198007324760196E-2</v>
      </c>
      <c r="N53">
        <v>3.6215509442818219E-3</v>
      </c>
      <c r="S53">
        <v>15</v>
      </c>
      <c r="T53">
        <v>1.1070246965539852E-2</v>
      </c>
      <c r="U53">
        <v>-2.8915619710857203E-2</v>
      </c>
    </row>
    <row r="54" spans="1:21">
      <c r="A54" t="s">
        <v>111</v>
      </c>
      <c r="B54">
        <v>26060.400000000001</v>
      </c>
      <c r="C54">
        <v>5.4902653372301076E-4</v>
      </c>
      <c r="D54">
        <v>-7.8249580000000005</v>
      </c>
      <c r="E54">
        <v>4.170804369414105E-2</v>
      </c>
      <c r="F54">
        <v>5.4275518522137522E-2</v>
      </c>
      <c r="G54">
        <v>-0.27433935795693537</v>
      </c>
      <c r="H54">
        <v>-0.29624300559552358</v>
      </c>
      <c r="I54">
        <v>0.16045426818328612</v>
      </c>
      <c r="J54">
        <v>0.2453926614643866</v>
      </c>
      <c r="K54">
        <v>1.1374734607218686</v>
      </c>
      <c r="L54">
        <v>3.4142040232675641E-2</v>
      </c>
      <c r="M54">
        <v>3.373609511423474E-2</v>
      </c>
      <c r="N54">
        <v>-0.12757489668839034</v>
      </c>
      <c r="S54">
        <v>16</v>
      </c>
      <c r="T54">
        <v>2.4436370062683923E-2</v>
      </c>
      <c r="U54">
        <v>0.10970356436103096</v>
      </c>
    </row>
    <row r="55" spans="1:21">
      <c r="A55" t="s">
        <v>112</v>
      </c>
      <c r="B55">
        <v>27163.5</v>
      </c>
      <c r="C55">
        <v>4.232859050513417E-2</v>
      </c>
      <c r="D55">
        <v>-11.520375000000001</v>
      </c>
      <c r="E55">
        <v>2.8614157527417916E-2</v>
      </c>
      <c r="F55">
        <v>4.8151442002286826E-2</v>
      </c>
      <c r="G55">
        <v>0.77304865725434535</v>
      </c>
      <c r="H55">
        <v>2.0949568378009995</v>
      </c>
      <c r="I55">
        <v>-1.2510551719659759E-2</v>
      </c>
      <c r="J55">
        <v>9.7077965362194152E-2</v>
      </c>
      <c r="K55">
        <v>-0.11124906878569664</v>
      </c>
      <c r="L55">
        <v>1.6466556413791997E-2</v>
      </c>
      <c r="M55">
        <v>3.3046233265275123E-2</v>
      </c>
      <c r="N55">
        <v>0.20611823017512296</v>
      </c>
      <c r="S55">
        <v>17</v>
      </c>
      <c r="T55">
        <v>-3.3975136859056267E-2</v>
      </c>
      <c r="U55">
        <v>3.9834934521899783E-2</v>
      </c>
    </row>
    <row r="56" spans="1:21">
      <c r="A56" t="s">
        <v>113</v>
      </c>
      <c r="B56">
        <v>28175.4</v>
      </c>
      <c r="C56">
        <v>3.7252195041139816E-2</v>
      </c>
      <c r="D56">
        <v>8.9866120000000009</v>
      </c>
      <c r="E56">
        <v>3.28986960882649E-2</v>
      </c>
      <c r="F56">
        <v>4.4929308967933235E-2</v>
      </c>
      <c r="G56">
        <v>0.25350707193099348</v>
      </c>
      <c r="H56">
        <v>-0.52825895478567231</v>
      </c>
      <c r="I56">
        <v>0.11242136641606199</v>
      </c>
      <c r="J56">
        <v>0.21946288706487979</v>
      </c>
      <c r="K56">
        <v>0.45850796311818953</v>
      </c>
      <c r="L56">
        <v>2.2567223641924181E-2</v>
      </c>
      <c r="M56">
        <v>5.4393995391719109E-2</v>
      </c>
      <c r="N56">
        <v>7.8731212925064673E-2</v>
      </c>
      <c r="S56">
        <v>18</v>
      </c>
      <c r="T56">
        <v>-2.2153852561710711E-2</v>
      </c>
      <c r="U56">
        <v>-4.089303845843538E-2</v>
      </c>
    </row>
    <row r="57" spans="1:21">
      <c r="A57" t="s">
        <v>114</v>
      </c>
      <c r="B57">
        <v>27061.200000000001</v>
      </c>
      <c r="C57">
        <v>-3.95451351178688E-2</v>
      </c>
      <c r="D57">
        <v>-3.5270710000000003</v>
      </c>
      <c r="E57">
        <v>4.9147442326982205E-3</v>
      </c>
      <c r="F57">
        <v>4.5464589097363062E-2</v>
      </c>
      <c r="G57">
        <v>-0.17091087877290848</v>
      </c>
      <c r="H57">
        <v>-8.8377158861054919E-2</v>
      </c>
      <c r="I57">
        <v>0.10318242208611066</v>
      </c>
      <c r="J57">
        <v>7.932999356808336E-2</v>
      </c>
      <c r="K57">
        <v>0.21800766283524894</v>
      </c>
      <c r="L57">
        <v>1.9475842708439644E-2</v>
      </c>
      <c r="M57">
        <v>1.974665842485504E-2</v>
      </c>
      <c r="N57">
        <v>0.25531509061202096</v>
      </c>
      <c r="S57">
        <v>19</v>
      </c>
      <c r="T57">
        <v>9.8811726990420713E-3</v>
      </c>
      <c r="U57">
        <v>-3.3417169139940167E-2</v>
      </c>
    </row>
    <row r="58" spans="1:21">
      <c r="A58" t="s">
        <v>115</v>
      </c>
      <c r="B58">
        <v>27283.1</v>
      </c>
      <c r="C58">
        <v>8.1999320059715688E-3</v>
      </c>
      <c r="D58">
        <v>-4.302257</v>
      </c>
      <c r="E58">
        <v>-1.3820335636720582E-3</v>
      </c>
      <c r="F58">
        <v>4.5672203403352762E-2</v>
      </c>
      <c r="G58">
        <v>-7.2803581542019546E-2</v>
      </c>
      <c r="H58">
        <v>-1.0300392558457074</v>
      </c>
      <c r="I58">
        <v>3.7020215808798239E-2</v>
      </c>
      <c r="J58">
        <v>0.18222487074464505</v>
      </c>
      <c r="K58">
        <v>0.16310160427807494</v>
      </c>
      <c r="L58">
        <v>1.5919591120003254E-2</v>
      </c>
      <c r="M58">
        <v>2.4126237373226177E-2</v>
      </c>
      <c r="N58">
        <v>9.8026853448798981E-2</v>
      </c>
      <c r="S58">
        <v>20</v>
      </c>
      <c r="T58">
        <v>3.612551001338437E-2</v>
      </c>
      <c r="U58">
        <v>-1.5406232524241954E-2</v>
      </c>
    </row>
    <row r="59" spans="1:21">
      <c r="A59" t="s">
        <v>116</v>
      </c>
      <c r="B59">
        <v>26346.799999999999</v>
      </c>
      <c r="C59">
        <v>-3.4317947740542656E-2</v>
      </c>
      <c r="D59">
        <v>-4.4392050000000003</v>
      </c>
      <c r="E59">
        <v>4.9067713444554961E-3</v>
      </c>
      <c r="F59">
        <v>4.565053631189242E-2</v>
      </c>
      <c r="G59">
        <v>-0.16937694475155388</v>
      </c>
      <c r="H59">
        <v>-10.863636363636363</v>
      </c>
      <c r="I59">
        <v>-3.9908471323475761E-3</v>
      </c>
      <c r="J59">
        <v>-4.7204572077668532E-2</v>
      </c>
      <c r="K59">
        <v>0.13008789722785652</v>
      </c>
      <c r="L59">
        <v>1.7952896551835545E-2</v>
      </c>
      <c r="M59">
        <v>1.8294784436351803E-2</v>
      </c>
      <c r="N59">
        <v>0.14731892529258372</v>
      </c>
      <c r="S59">
        <v>21</v>
      </c>
      <c r="T59">
        <v>-2.9830339078353221E-2</v>
      </c>
      <c r="U59">
        <v>-1.8772797699412053E-2</v>
      </c>
    </row>
    <row r="60" spans="1:21">
      <c r="A60" t="s">
        <v>117</v>
      </c>
      <c r="B60">
        <v>25947.5</v>
      </c>
      <c r="C60">
        <v>-1.5155540710826336E-2</v>
      </c>
      <c r="D60">
        <v>8.041777999999999</v>
      </c>
      <c r="E60">
        <v>-1.2959381044487461E-2</v>
      </c>
      <c r="F60">
        <v>4.5707662550868555E-2</v>
      </c>
      <c r="G60">
        <v>-0.5079839119564068</v>
      </c>
      <c r="H60">
        <v>4.7874423963133639</v>
      </c>
      <c r="I60">
        <v>6.1839192901326043E-2</v>
      </c>
      <c r="J60">
        <v>0.11640314143927993</v>
      </c>
      <c r="K60">
        <v>5.4804355630010924E-2</v>
      </c>
      <c r="L60">
        <v>1.5313938005990785E-2</v>
      </c>
      <c r="M60">
        <v>4.0609002654690668E-2</v>
      </c>
      <c r="N60">
        <v>-0.17715058930839661</v>
      </c>
      <c r="S60">
        <v>22</v>
      </c>
      <c r="T60">
        <v>-1.1112425731402715E-2</v>
      </c>
      <c r="U60">
        <v>2.6352740677732411E-2</v>
      </c>
    </row>
    <row r="61" spans="1:21">
      <c r="A61" t="s">
        <v>118</v>
      </c>
      <c r="B61">
        <v>25270.3</v>
      </c>
      <c r="C61">
        <v>-2.6098853454090017E-2</v>
      </c>
      <c r="D61">
        <v>-4.6381809999999994</v>
      </c>
      <c r="E61">
        <v>-3.0380952380952397E-2</v>
      </c>
      <c r="F61">
        <v>4.5923867628359538E-2</v>
      </c>
      <c r="G61">
        <v>-1.0173605766703964</v>
      </c>
      <c r="H61">
        <v>-0.4005175674330646</v>
      </c>
      <c r="I61">
        <v>-9.2101497995770498E-2</v>
      </c>
      <c r="J61">
        <v>-4.0913580906104877E-3</v>
      </c>
      <c r="K61">
        <v>0.18763471355643779</v>
      </c>
      <c r="L61">
        <v>1.7646097855139341E-2</v>
      </c>
      <c r="M61">
        <v>3.4469531148744854E-2</v>
      </c>
      <c r="N61">
        <v>6.3161677097759092E-2</v>
      </c>
      <c r="S61">
        <v>23</v>
      </c>
      <c r="T61">
        <v>1.014473930763018E-2</v>
      </c>
      <c r="U61">
        <v>1.3680667751666846E-2</v>
      </c>
    </row>
    <row r="62" spans="1:21">
      <c r="A62" t="s">
        <v>119</v>
      </c>
      <c r="B62">
        <v>24375.9</v>
      </c>
      <c r="C62">
        <v>-3.5393327344748496E-2</v>
      </c>
      <c r="D62">
        <v>-4.4550200000000002</v>
      </c>
      <c r="E62">
        <v>-4.6461824953445086E-2</v>
      </c>
      <c r="F62">
        <v>4.5531130261850183E-2</v>
      </c>
      <c r="G62">
        <v>42.011394920218031</v>
      </c>
      <c r="H62">
        <v>-0.32591731695168519</v>
      </c>
      <c r="I62">
        <v>-0.11471049475723374</v>
      </c>
      <c r="J62">
        <v>-0.19739972522869695</v>
      </c>
      <c r="K62">
        <v>-5.7980704938389464E-2</v>
      </c>
      <c r="L62">
        <v>1.1718559059566404E-2</v>
      </c>
      <c r="M62">
        <v>3.1936529996514007E-3</v>
      </c>
      <c r="N62">
        <v>0.10795160512786886</v>
      </c>
      <c r="S62">
        <v>24</v>
      </c>
      <c r="T62">
        <v>-2.7178498028408937E-2</v>
      </c>
      <c r="U62">
        <v>3.5071235380187485E-3</v>
      </c>
    </row>
    <row r="63" spans="1:21">
      <c r="A63" t="s">
        <v>120</v>
      </c>
      <c r="B63">
        <v>23375.5</v>
      </c>
      <c r="C63">
        <v>-4.1040535939185892E-2</v>
      </c>
      <c r="D63">
        <v>-6.9418509999999998</v>
      </c>
      <c r="E63">
        <v>-4.9034038638454347E-2</v>
      </c>
      <c r="F63">
        <v>4.3732559089763701E-2</v>
      </c>
      <c r="G63">
        <v>0.88684976312230113</v>
      </c>
      <c r="H63">
        <v>1.4800492610837439</v>
      </c>
      <c r="I63">
        <v>-3.9555872017968979E-2</v>
      </c>
      <c r="J63">
        <v>-5.468436873747496E-2</v>
      </c>
      <c r="K63">
        <v>-0.12259176637598868</v>
      </c>
      <c r="L63">
        <v>1.8002129009416591E-2</v>
      </c>
      <c r="M63">
        <v>-5.4601060169806055E-3</v>
      </c>
      <c r="N63">
        <v>-0.25479616954552781</v>
      </c>
      <c r="S63">
        <v>25</v>
      </c>
      <c r="T63">
        <v>1.0027260950776103E-2</v>
      </c>
      <c r="U63">
        <v>1.6674998786675315E-2</v>
      </c>
    </row>
    <row r="64" spans="1:21">
      <c r="A64" t="s">
        <v>121</v>
      </c>
      <c r="B64">
        <v>25267.4</v>
      </c>
      <c r="C64">
        <v>8.0935167162199798E-2</v>
      </c>
      <c r="D64">
        <v>-13.260268</v>
      </c>
      <c r="E64">
        <v>-5.4231119199271927E-2</v>
      </c>
      <c r="F64">
        <v>4.497637425831269E-2</v>
      </c>
      <c r="G64">
        <v>-1.1902798684484845</v>
      </c>
      <c r="H64">
        <v>-8.1736021451981333E-2</v>
      </c>
      <c r="I64">
        <v>0.1432764751973962</v>
      </c>
      <c r="J64">
        <v>-0.11043096518889496</v>
      </c>
      <c r="K64">
        <v>-7.4193921183404621E-2</v>
      </c>
      <c r="L64">
        <v>-1.1332611445698963E-2</v>
      </c>
      <c r="M64">
        <v>2.8512411840117081E-2</v>
      </c>
      <c r="N64">
        <v>-6.29675091131843E-2</v>
      </c>
      <c r="S64">
        <v>26</v>
      </c>
      <c r="T64">
        <v>3.1473447919192557E-3</v>
      </c>
      <c r="U64">
        <v>3.3750893635847511E-2</v>
      </c>
    </row>
    <row r="65" spans="1:21">
      <c r="A65" t="s">
        <v>122</v>
      </c>
      <c r="B65">
        <v>25417.5</v>
      </c>
      <c r="C65">
        <v>5.9404608309520778E-3</v>
      </c>
      <c r="D65">
        <v>-5.9919310000000001</v>
      </c>
      <c r="E65">
        <v>-4.2582417582417542E-2</v>
      </c>
      <c r="F65">
        <v>4.1542580454283273E-2</v>
      </c>
      <c r="G65">
        <v>3.5700801749693949</v>
      </c>
      <c r="H65">
        <v>-7.9385680294181263E-2</v>
      </c>
      <c r="I65">
        <v>0.13744919101016978</v>
      </c>
      <c r="J65">
        <v>5.7144843062685628E-2</v>
      </c>
      <c r="K65">
        <v>-4.1567844214205445E-2</v>
      </c>
      <c r="L65">
        <v>-4.4581607635815991E-3</v>
      </c>
      <c r="M65">
        <v>1.3230600405207302E-2</v>
      </c>
      <c r="N65">
        <v>0.23024579558554259</v>
      </c>
      <c r="S65">
        <v>27</v>
      </c>
      <c r="T65">
        <v>3.8244349311304909E-2</v>
      </c>
      <c r="U65">
        <v>-2.3759513561497577E-2</v>
      </c>
    </row>
    <row r="66" spans="1:21">
      <c r="A66" t="s">
        <v>123</v>
      </c>
      <c r="B66">
        <v>25720.3</v>
      </c>
      <c r="C66">
        <v>1.1913052031080919E-2</v>
      </c>
      <c r="D66">
        <v>-3.4022770000000002</v>
      </c>
      <c r="E66">
        <v>-3.3208606173994237E-2</v>
      </c>
      <c r="F66">
        <v>3.2817017446167718E-2</v>
      </c>
      <c r="G66">
        <v>0.16267706784077615</v>
      </c>
      <c r="H66">
        <v>0.38263627819548873</v>
      </c>
      <c r="I66">
        <v>1.9476019976593543E-2</v>
      </c>
      <c r="J66">
        <v>5.2167868951006877E-2</v>
      </c>
      <c r="K66">
        <v>6.5381609794217185E-2</v>
      </c>
      <c r="L66">
        <v>-5.4888831096148233E-3</v>
      </c>
      <c r="M66">
        <v>2.3531009770988192E-2</v>
      </c>
      <c r="N66">
        <v>-1.6547639345960801E-2</v>
      </c>
      <c r="S66">
        <v>28</v>
      </c>
      <c r="T66">
        <v>-8.1770403387065003E-3</v>
      </c>
      <c r="U66">
        <v>9.9963142861512564E-3</v>
      </c>
    </row>
    <row r="67" spans="1:21">
      <c r="A67" t="s">
        <v>124</v>
      </c>
      <c r="B67">
        <v>25664</v>
      </c>
      <c r="C67">
        <v>-2.1889324774594103E-3</v>
      </c>
      <c r="D67">
        <v>-4.1163879999999997</v>
      </c>
      <c r="E67">
        <v>-3.3175355450236865E-2</v>
      </c>
      <c r="F67">
        <v>1.1064305942318775E-2</v>
      </c>
      <c r="G67">
        <v>0.32312777043958313</v>
      </c>
      <c r="H67">
        <v>8.3694451525193309E-2</v>
      </c>
      <c r="I67">
        <v>2.7860307472681735E-2</v>
      </c>
      <c r="J67">
        <v>3.0325483404452878E-2</v>
      </c>
      <c r="K67">
        <v>0.10990220048899767</v>
      </c>
      <c r="L67">
        <v>-1.6055788300457054E-3</v>
      </c>
      <c r="M67">
        <v>8.4364670964329466E-2</v>
      </c>
      <c r="N67">
        <v>-8.0038909650135381E-2</v>
      </c>
      <c r="S67">
        <v>29</v>
      </c>
      <c r="T67">
        <v>1.2423618203267907E-2</v>
      </c>
      <c r="U67">
        <v>-7.5477209864920633E-3</v>
      </c>
    </row>
    <row r="68" spans="1:21">
      <c r="S68">
        <v>30</v>
      </c>
      <c r="T68">
        <v>-9.8519569199604813E-3</v>
      </c>
      <c r="U68">
        <v>-7.2985865162352712E-2</v>
      </c>
    </row>
    <row r="69" spans="1:21">
      <c r="S69">
        <v>31</v>
      </c>
      <c r="T69">
        <v>4.0115049533893292E-4</v>
      </c>
      <c r="U69">
        <v>-3.3856495386743637E-2</v>
      </c>
    </row>
    <row r="70" spans="1:21">
      <c r="S70">
        <v>32</v>
      </c>
      <c r="T70">
        <v>1.5262560226507758E-2</v>
      </c>
      <c r="U70">
        <v>-0.122038621778538</v>
      </c>
    </row>
    <row r="71" spans="1:21">
      <c r="S71">
        <v>33</v>
      </c>
      <c r="T71">
        <v>4.2112695192421015E-2</v>
      </c>
      <c r="U71">
        <v>8.6516718770000001E-3</v>
      </c>
    </row>
    <row r="72" spans="1:21">
      <c r="S72">
        <v>34</v>
      </c>
      <c r="T72">
        <v>-4.6455796137129177E-3</v>
      </c>
      <c r="U72">
        <v>3.9880008707979038E-2</v>
      </c>
    </row>
    <row r="73" spans="1:21">
      <c r="S73">
        <v>35</v>
      </c>
      <c r="T73">
        <v>-1.1104822598512417E-2</v>
      </c>
      <c r="U73">
        <v>-1.6954624573049099E-2</v>
      </c>
    </row>
    <row r="74" spans="1:21">
      <c r="S74">
        <v>36</v>
      </c>
      <c r="T74">
        <v>1.5679528728165235E-2</v>
      </c>
      <c r="U74">
        <v>2.2975630549769366E-2</v>
      </c>
    </row>
    <row r="75" spans="1:21">
      <c r="S75">
        <v>37</v>
      </c>
      <c r="T75">
        <v>-1.5473442022581774E-2</v>
      </c>
      <c r="U75">
        <v>-7.8613373282878374E-3</v>
      </c>
    </row>
    <row r="76" spans="1:21">
      <c r="B76" t="s">
        <v>0</v>
      </c>
      <c r="S76">
        <v>38</v>
      </c>
      <c r="T76">
        <v>-1.8540592747254283E-3</v>
      </c>
      <c r="U76">
        <v>1.3919328017684297E-2</v>
      </c>
    </row>
    <row r="77" spans="1:21" ht="15" thickBot="1">
      <c r="S77">
        <v>39</v>
      </c>
      <c r="T77">
        <v>1.3929613983643259E-2</v>
      </c>
      <c r="U77">
        <v>-5.8854426763675256E-2</v>
      </c>
    </row>
    <row r="78" spans="1:21">
      <c r="B78" s="16" t="s">
        <v>1</v>
      </c>
      <c r="C78" s="16"/>
      <c r="S78">
        <v>40</v>
      </c>
      <c r="T78">
        <v>-1.6086145489549151E-2</v>
      </c>
      <c r="U78">
        <v>2.8321870129349364E-2</v>
      </c>
    </row>
    <row r="79" spans="1:21">
      <c r="B79" t="s">
        <v>2</v>
      </c>
      <c r="C79">
        <v>0.49242182044238431</v>
      </c>
      <c r="S79">
        <v>41</v>
      </c>
      <c r="T79">
        <v>1.837870521271128E-3</v>
      </c>
      <c r="U79">
        <v>6.9702717981060591E-2</v>
      </c>
    </row>
    <row r="80" spans="1:21">
      <c r="B80" t="s">
        <v>3</v>
      </c>
      <c r="C80">
        <v>0.24247924924779177</v>
      </c>
      <c r="S80">
        <v>42</v>
      </c>
      <c r="T80">
        <v>-2.9818968250661577E-3</v>
      </c>
      <c r="U80">
        <v>3.6808852861192377E-2</v>
      </c>
    </row>
    <row r="81" spans="2:21">
      <c r="B81" t="s">
        <v>4</v>
      </c>
      <c r="C81">
        <v>8.816946668715675E-2</v>
      </c>
      <c r="S81">
        <v>43</v>
      </c>
      <c r="T81">
        <v>-1.1038511801846923E-2</v>
      </c>
      <c r="U81">
        <v>2.5854402841529844E-2</v>
      </c>
    </row>
    <row r="82" spans="2:21">
      <c r="B82" t="s">
        <v>5</v>
      </c>
      <c r="C82">
        <v>4.5971644653460424E-2</v>
      </c>
      <c r="S82">
        <v>44</v>
      </c>
      <c r="T82">
        <v>-1.2563990288474143E-2</v>
      </c>
      <c r="U82">
        <v>4.3503216807811135E-2</v>
      </c>
    </row>
    <row r="83" spans="2:21" ht="15" thickBot="1">
      <c r="B83" s="14" t="s">
        <v>6</v>
      </c>
      <c r="C83" s="14">
        <v>66</v>
      </c>
      <c r="S83">
        <v>45</v>
      </c>
      <c r="T83">
        <v>8.054384479592001E-3</v>
      </c>
      <c r="U83">
        <v>-5.3056218309661805E-2</v>
      </c>
    </row>
    <row r="84" spans="2:21">
      <c r="S84">
        <v>46</v>
      </c>
      <c r="T84">
        <v>-1.4054082974138373E-2</v>
      </c>
      <c r="U84">
        <v>2.3606833771133123E-2</v>
      </c>
    </row>
    <row r="85" spans="2:21" ht="15" thickBot="1">
      <c r="B85" t="s">
        <v>7</v>
      </c>
      <c r="S85">
        <v>47</v>
      </c>
      <c r="T85">
        <v>-1.6029061341556551E-2</v>
      </c>
      <c r="U85">
        <v>-1.6657720330192569E-3</v>
      </c>
    </row>
    <row r="86" spans="2:21">
      <c r="B86" s="15"/>
      <c r="C86" s="15" t="s">
        <v>8</v>
      </c>
      <c r="D86" s="15" t="s">
        <v>9</v>
      </c>
      <c r="E86" s="15" t="s">
        <v>10</v>
      </c>
      <c r="F86" s="15" t="s">
        <v>11</v>
      </c>
      <c r="S86">
        <v>48</v>
      </c>
      <c r="T86">
        <v>2.604884969959702E-3</v>
      </c>
      <c r="U86">
        <v>-2.4028675980840766E-2</v>
      </c>
    </row>
    <row r="87" spans="2:21">
      <c r="B87" t="s">
        <v>13</v>
      </c>
      <c r="C87">
        <v>11</v>
      </c>
      <c r="D87">
        <v>3.6530354500971321E-2</v>
      </c>
      <c r="E87">
        <v>3.3209413182701199E-3</v>
      </c>
      <c r="F87">
        <v>1.5713796314404831</v>
      </c>
      <c r="S87">
        <v>49</v>
      </c>
      <c r="T87">
        <v>-6.6334952940819945E-3</v>
      </c>
      <c r="U87">
        <v>2.43306382390465E-2</v>
      </c>
    </row>
    <row r="88" spans="2:21">
      <c r="B88" t="s">
        <v>14</v>
      </c>
      <c r="C88">
        <v>54</v>
      </c>
      <c r="D88">
        <v>0.11412317405577795</v>
      </c>
      <c r="E88">
        <v>2.1133921121440362E-3</v>
      </c>
      <c r="S88">
        <v>50</v>
      </c>
      <c r="T88">
        <v>-2.3312368906877007E-2</v>
      </c>
      <c r="U88">
        <v>-2.2143206196757168E-2</v>
      </c>
    </row>
    <row r="89" spans="2:21" ht="15" thickBot="1">
      <c r="B89" s="14" t="s">
        <v>15</v>
      </c>
      <c r="C89" s="14">
        <v>65</v>
      </c>
      <c r="D89" s="14">
        <v>0.15065352855674927</v>
      </c>
      <c r="E89" s="14"/>
      <c r="F89" s="14"/>
      <c r="S89">
        <v>51</v>
      </c>
      <c r="T89">
        <v>1.7372876935252843E-2</v>
      </c>
      <c r="U89">
        <v>9.9691735801050313E-3</v>
      </c>
    </row>
    <row r="90" spans="2:21" ht="15" thickBot="1">
      <c r="S90">
        <v>52</v>
      </c>
      <c r="T90">
        <v>-5.3741823272673989E-2</v>
      </c>
      <c r="U90">
        <v>5.6490651940569972E-2</v>
      </c>
    </row>
    <row r="91" spans="2:21">
      <c r="B91" s="15"/>
      <c r="C91" s="15" t="s">
        <v>16</v>
      </c>
      <c r="D91" s="15" t="s">
        <v>5</v>
      </c>
      <c r="E91" s="15" t="s">
        <v>17</v>
      </c>
      <c r="F91" s="15" t="s">
        <v>18</v>
      </c>
      <c r="G91" s="15" t="s">
        <v>20</v>
      </c>
      <c r="H91" s="15" t="s">
        <v>21</v>
      </c>
      <c r="I91" s="15" t="s">
        <v>22</v>
      </c>
      <c r="S91">
        <v>53</v>
      </c>
      <c r="T91">
        <v>1.9240192878344272E-2</v>
      </c>
      <c r="U91">
        <v>-1.8691166344621261E-2</v>
      </c>
    </row>
    <row r="92" spans="2:21">
      <c r="B92" t="s">
        <v>23</v>
      </c>
      <c r="C92">
        <v>2.1940458210171401E-2</v>
      </c>
      <c r="D92">
        <v>2.6240317405374688E-2</v>
      </c>
      <c r="E92">
        <v>0.8361353969627453</v>
      </c>
      <c r="F92">
        <v>0.40676347905799604</v>
      </c>
      <c r="G92">
        <v>7.4549127091687706E-2</v>
      </c>
      <c r="H92">
        <v>-3.0668210671344908E-2</v>
      </c>
      <c r="I92">
        <v>7.4549127091687706E-2</v>
      </c>
      <c r="S92">
        <v>54</v>
      </c>
      <c r="T92">
        <v>-1.061283433893326E-2</v>
      </c>
      <c r="U92">
        <v>5.2941424844067428E-2</v>
      </c>
    </row>
    <row r="93" spans="2:21">
      <c r="B93" t="s">
        <v>125</v>
      </c>
      <c r="C93">
        <v>-1.0639481190819729E-3</v>
      </c>
      <c r="D93">
        <v>2.0236742206834824E-3</v>
      </c>
      <c r="E93">
        <v>-0.52575069060405955</v>
      </c>
      <c r="F93">
        <v>0.60121392673857144</v>
      </c>
      <c r="G93">
        <v>2.9932744120064496E-3</v>
      </c>
      <c r="H93">
        <v>-5.1211706501703954E-3</v>
      </c>
      <c r="I93">
        <v>2.9932744120064496E-3</v>
      </c>
      <c r="S93">
        <v>55</v>
      </c>
      <c r="T93">
        <v>-2.5053739564616095E-3</v>
      </c>
      <c r="U93">
        <v>3.9757568997601425E-2</v>
      </c>
    </row>
    <row r="94" spans="2:21">
      <c r="B94" t="s">
        <v>143</v>
      </c>
      <c r="C94">
        <v>0.12748183970300173</v>
      </c>
      <c r="D94">
        <v>0.17006079168008617</v>
      </c>
      <c r="E94">
        <v>0.74962511019481293</v>
      </c>
      <c r="F94">
        <v>0.45673400426715438</v>
      </c>
      <c r="G94">
        <v>0.46843319867527045</v>
      </c>
      <c r="H94">
        <v>-0.21346951926926702</v>
      </c>
      <c r="I94">
        <v>0.46843319867527045</v>
      </c>
      <c r="S94">
        <v>56</v>
      </c>
      <c r="T94">
        <v>-1.0709698352658297E-2</v>
      </c>
      <c r="U94">
        <v>-2.8835436765210505E-2</v>
      </c>
    </row>
    <row r="95" spans="2:21">
      <c r="B95" s="81" t="s">
        <v>144</v>
      </c>
      <c r="C95" s="81">
        <v>-0.63040682951750093</v>
      </c>
      <c r="D95" s="81">
        <v>0.36358049189075664</v>
      </c>
      <c r="E95" s="81">
        <v>-1.7338851879514932</v>
      </c>
      <c r="F95" s="81">
        <v>8.8644845551800799E-2</v>
      </c>
      <c r="G95" s="81">
        <v>9.852816826350308E-2</v>
      </c>
      <c r="H95" s="81">
        <v>-1.3593418272985049</v>
      </c>
      <c r="I95" s="81">
        <v>9.852816826350308E-2</v>
      </c>
      <c r="S95">
        <v>57</v>
      </c>
      <c r="T95">
        <v>-1.253390058106553E-2</v>
      </c>
      <c r="U95">
        <v>2.07338325870371E-2</v>
      </c>
    </row>
    <row r="96" spans="2:21">
      <c r="B96" t="s">
        <v>126</v>
      </c>
      <c r="C96">
        <v>9.5131972591506936E-2</v>
      </c>
      <c r="D96">
        <v>0.49898903947720963</v>
      </c>
      <c r="E96">
        <v>0.19064942326423967</v>
      </c>
      <c r="F96">
        <v>0.84951522139583946</v>
      </c>
      <c r="G96">
        <v>1.0955447628722177</v>
      </c>
      <c r="H96">
        <v>-0.90528081768920377</v>
      </c>
      <c r="I96">
        <v>1.0955447628722177</v>
      </c>
      <c r="S96">
        <v>58</v>
      </c>
      <c r="T96">
        <v>4.3201881768488758E-3</v>
      </c>
      <c r="U96">
        <v>-3.8638135917391535E-2</v>
      </c>
    </row>
    <row r="97" spans="2:21">
      <c r="B97" t="s">
        <v>127</v>
      </c>
      <c r="C97">
        <v>4.4999993669874778E-4</v>
      </c>
      <c r="D97">
        <v>8.4687580887602592E-4</v>
      </c>
      <c r="E97">
        <v>0.53136473138368179</v>
      </c>
      <c r="F97">
        <v>0.5973451342713616</v>
      </c>
      <c r="G97">
        <v>2.1478837055818002E-3</v>
      </c>
      <c r="H97">
        <v>-1.2478838321843045E-3</v>
      </c>
      <c r="I97">
        <v>2.1478837055818002E-3</v>
      </c>
      <c r="S97">
        <v>59</v>
      </c>
      <c r="T97">
        <v>-1.5166578479177108E-2</v>
      </c>
      <c r="U97">
        <v>1.1037768350772095E-5</v>
      </c>
    </row>
    <row r="98" spans="2:21">
      <c r="B98" t="s">
        <v>128</v>
      </c>
      <c r="C98">
        <v>-1.1040401900808932E-3</v>
      </c>
      <c r="D98">
        <v>7.8297960612428385E-4</v>
      </c>
      <c r="E98">
        <v>-1.4100497400511436</v>
      </c>
      <c r="F98">
        <v>0.16425911543130495</v>
      </c>
      <c r="G98">
        <v>4.6573940531132677E-4</v>
      </c>
      <c r="H98">
        <v>-2.6738197854731132E-3</v>
      </c>
      <c r="I98">
        <v>4.6573940531132677E-4</v>
      </c>
      <c r="S98">
        <v>60</v>
      </c>
      <c r="T98">
        <v>-9.3438474067536123E-3</v>
      </c>
      <c r="U98">
        <v>-1.6755006047336405E-2</v>
      </c>
    </row>
    <row r="99" spans="2:21">
      <c r="B99" t="s">
        <v>129</v>
      </c>
      <c r="C99">
        <v>7.7641946621962582E-2</v>
      </c>
      <c r="D99">
        <v>8.574610680784113E-2</v>
      </c>
      <c r="E99">
        <v>0.90548655224615449</v>
      </c>
      <c r="F99">
        <v>0.36923017012427728</v>
      </c>
      <c r="G99">
        <v>0.24955254020376427</v>
      </c>
      <c r="H99">
        <v>-9.4268646959839109E-2</v>
      </c>
      <c r="I99">
        <v>0.24955254020376427</v>
      </c>
      <c r="S99">
        <v>61</v>
      </c>
      <c r="T99">
        <v>6.9299266570413739E-3</v>
      </c>
      <c r="U99">
        <v>-4.2323254001789871E-2</v>
      </c>
    </row>
    <row r="100" spans="2:21">
      <c r="B100" s="81" t="s">
        <v>130</v>
      </c>
      <c r="C100" s="81">
        <v>-8.124747008355887E-2</v>
      </c>
      <c r="D100" s="81">
        <v>4.7705885287551396E-2</v>
      </c>
      <c r="E100" s="81">
        <v>-1.7030911300321259</v>
      </c>
      <c r="F100" s="81">
        <v>9.4300831987204681E-2</v>
      </c>
      <c r="G100" s="81">
        <v>1.4397071254128313E-2</v>
      </c>
      <c r="H100" s="81">
        <v>-0.17689201142124605</v>
      </c>
      <c r="I100" s="81">
        <v>1.4397071254128313E-2</v>
      </c>
      <c r="S100">
        <v>62</v>
      </c>
      <c r="T100">
        <v>-2.2855159346114082E-2</v>
      </c>
      <c r="U100">
        <v>-1.818537659307181E-2</v>
      </c>
    </row>
    <row r="101" spans="2:21">
      <c r="B101" t="s">
        <v>131</v>
      </c>
      <c r="C101">
        <v>3.6215519483399315E-2</v>
      </c>
      <c r="D101">
        <v>3.0635791706794174E-2</v>
      </c>
      <c r="E101">
        <v>1.1821310129670228</v>
      </c>
      <c r="F101">
        <v>0.24233310433217456</v>
      </c>
      <c r="G101">
        <v>9.7636583753594422E-2</v>
      </c>
      <c r="H101">
        <v>-2.5205544786795792E-2</v>
      </c>
      <c r="I101">
        <v>9.7636583753594422E-2</v>
      </c>
      <c r="S101">
        <v>63</v>
      </c>
      <c r="T101">
        <v>5.2313604246507425E-2</v>
      </c>
      <c r="U101">
        <v>2.8621562915692372E-2</v>
      </c>
    </row>
    <row r="102" spans="2:21">
      <c r="B102" t="s">
        <v>133</v>
      </c>
      <c r="C102">
        <v>-1.2206251667298222</v>
      </c>
      <c r="D102">
        <v>0.75447643070914672</v>
      </c>
      <c r="E102">
        <v>-1.6178440002195078</v>
      </c>
      <c r="F102">
        <v>0.11152334547473372</v>
      </c>
      <c r="G102">
        <v>0.29200900262499818</v>
      </c>
      <c r="H102">
        <v>-2.7332593360846427</v>
      </c>
      <c r="I102">
        <v>0.29200900262499818</v>
      </c>
      <c r="S102">
        <v>64</v>
      </c>
      <c r="T102">
        <v>1.3145213643757207E-2</v>
      </c>
      <c r="U102">
        <v>-7.2047528128051288E-3</v>
      </c>
    </row>
    <row r="103" spans="2:21" ht="15" thickBot="1">
      <c r="B103" s="82" t="s">
        <v>134</v>
      </c>
      <c r="C103" s="82">
        <v>0.51123128750763747</v>
      </c>
      <c r="D103" s="82">
        <v>0.21208919794461253</v>
      </c>
      <c r="E103" s="82">
        <v>2.410454150716089</v>
      </c>
      <c r="F103" s="82">
        <v>1.9367394644875458E-2</v>
      </c>
      <c r="G103" s="82">
        <v>0.93644452771520825</v>
      </c>
      <c r="H103" s="82">
        <v>8.6018047300066625E-2</v>
      </c>
      <c r="I103" s="82">
        <v>0.93644452771520825</v>
      </c>
      <c r="S103">
        <v>65</v>
      </c>
      <c r="T103">
        <v>2.3734140828399357E-2</v>
      </c>
      <c r="U103">
        <v>-1.1821088797318437E-2</v>
      </c>
    </row>
    <row r="104" spans="2:21" ht="15" thickBot="1">
      <c r="S104" s="14">
        <v>66</v>
      </c>
      <c r="T104" s="14">
        <v>7.033681458235358E-2</v>
      </c>
      <c r="U104" s="14">
        <v>-7.2525747059812989E-2</v>
      </c>
    </row>
    <row r="107" spans="2:21">
      <c r="B107" t="s">
        <v>25</v>
      </c>
    </row>
    <row r="108" spans="2:21" ht="15" thickBot="1"/>
    <row r="109" spans="2:21">
      <c r="B109" s="15" t="s">
        <v>26</v>
      </c>
      <c r="C109" s="15" t="s">
        <v>146</v>
      </c>
      <c r="D109" s="15" t="s">
        <v>28</v>
      </c>
    </row>
    <row r="110" spans="2:21">
      <c r="B110">
        <v>1</v>
      </c>
      <c r="C110">
        <v>2.1847254348541997E-2</v>
      </c>
      <c r="D110">
        <v>-7.6539503138856047E-4</v>
      </c>
    </row>
    <row r="111" spans="2:21">
      <c r="B111">
        <v>2</v>
      </c>
      <c r="C111">
        <v>1.6680435349811056E-2</v>
      </c>
      <c r="D111">
        <v>3.3933468824371191E-2</v>
      </c>
    </row>
    <row r="112" spans="2:21">
      <c r="B112">
        <v>3</v>
      </c>
      <c r="C112">
        <v>2.043924186079326E-2</v>
      </c>
      <c r="D112">
        <v>-1.6762240912655824E-3</v>
      </c>
    </row>
    <row r="113" spans="2:4">
      <c r="B113">
        <v>4</v>
      </c>
      <c r="C113">
        <v>4.9848788777363144E-2</v>
      </c>
      <c r="D113">
        <v>3.7093041847102236E-2</v>
      </c>
    </row>
    <row r="114" spans="2:4">
      <c r="B114">
        <v>5</v>
      </c>
      <c r="C114">
        <v>4.0981499514656891E-2</v>
      </c>
      <c r="D114">
        <v>3.1657182150608421E-3</v>
      </c>
    </row>
    <row r="115" spans="2:4">
      <c r="B115">
        <v>6</v>
      </c>
      <c r="C115">
        <v>-5.5916707784589278E-2</v>
      </c>
      <c r="D115">
        <v>-6.1115393698003187E-2</v>
      </c>
    </row>
    <row r="116" spans="2:4">
      <c r="B116">
        <v>7</v>
      </c>
      <c r="C116">
        <v>-1.5584933993286573E-2</v>
      </c>
      <c r="D116">
        <v>5.8778897082081748E-2</v>
      </c>
    </row>
    <row r="117" spans="2:4">
      <c r="B117">
        <v>8</v>
      </c>
      <c r="C117">
        <v>3.262264224247329E-3</v>
      </c>
      <c r="D117">
        <v>-3.9123842215507985E-2</v>
      </c>
    </row>
    <row r="118" spans="2:4">
      <c r="B118">
        <v>9</v>
      </c>
      <c r="C118">
        <v>2.9717978863747961E-2</v>
      </c>
      <c r="D118">
        <v>2.8907847053832147E-2</v>
      </c>
    </row>
    <row r="119" spans="2:4">
      <c r="B119">
        <v>10</v>
      </c>
      <c r="C119">
        <v>1.3012050559772607E-2</v>
      </c>
      <c r="D119">
        <v>3.376461281982019E-2</v>
      </c>
    </row>
    <row r="120" spans="2:4">
      <c r="B120">
        <v>11</v>
      </c>
      <c r="C120">
        <v>3.3893199677434864E-2</v>
      </c>
      <c r="D120">
        <v>-2.0880573830637551E-2</v>
      </c>
    </row>
    <row r="121" spans="2:4">
      <c r="B121">
        <v>12</v>
      </c>
      <c r="C121">
        <v>4.8487268665513509E-3</v>
      </c>
      <c r="D121">
        <v>-2.9776050524827055E-2</v>
      </c>
    </row>
    <row r="122" spans="2:4">
      <c r="B122">
        <v>13</v>
      </c>
      <c r="C122">
        <v>1.3915153504256407E-2</v>
      </c>
      <c r="D122">
        <v>-0.10875687719433333</v>
      </c>
    </row>
    <row r="123" spans="2:4">
      <c r="B123">
        <v>14</v>
      </c>
      <c r="C123">
        <v>4.9581532124828118E-2</v>
      </c>
      <c r="D123">
        <v>8.7612649618592872E-2</v>
      </c>
    </row>
    <row r="124" spans="2:4">
      <c r="B124">
        <v>15</v>
      </c>
      <c r="C124">
        <v>1.7704584501137551E-2</v>
      </c>
      <c r="D124">
        <v>-3.5549957246454905E-2</v>
      </c>
    </row>
    <row r="125" spans="2:4">
      <c r="B125">
        <v>16</v>
      </c>
      <c r="C125">
        <v>3.0722836212232908E-2</v>
      </c>
      <c r="D125">
        <v>0.10341709821148198</v>
      </c>
    </row>
    <row r="126" spans="2:4">
      <c r="B126">
        <v>17</v>
      </c>
      <c r="C126">
        <v>-3.2968759099485892E-2</v>
      </c>
      <c r="D126">
        <v>3.8828556762329408E-2</v>
      </c>
    </row>
    <row r="127" spans="2:4">
      <c r="B127">
        <v>18</v>
      </c>
      <c r="C127">
        <v>-2.4087933417449386E-2</v>
      </c>
      <c r="D127">
        <v>-3.89589576026967E-2</v>
      </c>
    </row>
    <row r="128" spans="2:4">
      <c r="B128">
        <v>19</v>
      </c>
      <c r="C128">
        <v>4.5933315574387098E-3</v>
      </c>
      <c r="D128">
        <v>-2.8129327998336808E-2</v>
      </c>
    </row>
    <row r="129" spans="2:14">
      <c r="B129">
        <v>20</v>
      </c>
      <c r="C129">
        <v>3.494606025211322E-2</v>
      </c>
      <c r="D129">
        <v>-1.4226782762970805E-2</v>
      </c>
      <c r="M129" t="s">
        <v>0</v>
      </c>
    </row>
    <row r="130" spans="2:14" ht="15" thickBot="1">
      <c r="B130">
        <v>21</v>
      </c>
      <c r="C130">
        <v>-2.8741500693604205E-2</v>
      </c>
      <c r="D130">
        <v>-1.9861636084161069E-2</v>
      </c>
    </row>
    <row r="131" spans="2:14">
      <c r="B131">
        <v>22</v>
      </c>
      <c r="C131">
        <v>-1.2573493882006744E-2</v>
      </c>
      <c r="D131">
        <v>2.781380882833644E-2</v>
      </c>
      <c r="M131" s="16" t="s">
        <v>1</v>
      </c>
      <c r="N131" s="16"/>
    </row>
    <row r="132" spans="2:14">
      <c r="B132">
        <v>23</v>
      </c>
      <c r="C132">
        <v>1.1403886297970914E-2</v>
      </c>
      <c r="D132">
        <v>1.2421520761326112E-2</v>
      </c>
      <c r="M132" t="s">
        <v>2</v>
      </c>
      <c r="N132">
        <v>0.49845246869963683</v>
      </c>
    </row>
    <row r="133" spans="2:14">
      <c r="B133">
        <v>24</v>
      </c>
      <c r="C133">
        <v>-2.2919578036792707E-2</v>
      </c>
      <c r="D133">
        <v>-7.5179645359748151E-4</v>
      </c>
      <c r="M133" t="s">
        <v>3</v>
      </c>
      <c r="N133">
        <v>0.24845486355276244</v>
      </c>
    </row>
    <row r="134" spans="2:14">
      <c r="B134">
        <v>25</v>
      </c>
      <c r="C134">
        <v>8.2666669543659983E-3</v>
      </c>
      <c r="D134">
        <v>1.843559278308542E-2</v>
      </c>
      <c r="M134" t="s">
        <v>4</v>
      </c>
      <c r="N134">
        <v>7.8293700583576611E-2</v>
      </c>
    </row>
    <row r="135" spans="2:14">
      <c r="B135">
        <v>26</v>
      </c>
      <c r="C135">
        <v>1.3147084400702887E-3</v>
      </c>
      <c r="D135">
        <v>3.5583529987696476E-2</v>
      </c>
      <c r="M135" t="s">
        <v>5</v>
      </c>
      <c r="N135">
        <v>4.6219926821509126E-2</v>
      </c>
    </row>
    <row r="136" spans="2:14" ht="15" thickBot="1">
      <c r="B136">
        <v>27</v>
      </c>
      <c r="C136">
        <v>3.8951472361110913E-2</v>
      </c>
      <c r="D136">
        <v>-2.4466636611303581E-2</v>
      </c>
      <c r="M136" s="14" t="s">
        <v>6</v>
      </c>
      <c r="N136" s="14">
        <v>66</v>
      </c>
    </row>
    <row r="137" spans="2:14">
      <c r="B137">
        <v>28</v>
      </c>
      <c r="C137">
        <v>-1.0079442924584753E-2</v>
      </c>
      <c r="D137">
        <v>1.189871687202951E-2</v>
      </c>
    </row>
    <row r="138" spans="2:14" ht="15" thickBot="1">
      <c r="B138">
        <v>29</v>
      </c>
      <c r="C138">
        <v>1.1481052600585961E-2</v>
      </c>
      <c r="D138">
        <v>-6.6051553838101179E-3</v>
      </c>
      <c r="M138" t="s">
        <v>7</v>
      </c>
    </row>
    <row r="139" spans="2:14">
      <c r="B139">
        <v>30</v>
      </c>
      <c r="C139">
        <v>-1.0233406727264371E-2</v>
      </c>
      <c r="D139">
        <v>-7.2604415355048815E-2</v>
      </c>
      <c r="M139" s="15"/>
      <c r="N139" s="15" t="s">
        <v>8</v>
      </c>
    </row>
    <row r="140" spans="2:14">
      <c r="B140">
        <v>31</v>
      </c>
      <c r="C140">
        <v>-2.0050703627673763E-3</v>
      </c>
      <c r="D140">
        <v>-3.1450274528637329E-2</v>
      </c>
      <c r="M140" t="s">
        <v>13</v>
      </c>
      <c r="N140">
        <v>12</v>
      </c>
    </row>
    <row r="141" spans="2:14">
      <c r="B141">
        <v>32</v>
      </c>
      <c r="C141">
        <v>1.306030395877353E-2</v>
      </c>
      <c r="D141">
        <v>-0.11983636551080377</v>
      </c>
      <c r="M141" t="s">
        <v>14</v>
      </c>
      <c r="N141">
        <v>53</v>
      </c>
    </row>
    <row r="142" spans="2:14" ht="15" thickBot="1">
      <c r="B142">
        <v>33</v>
      </c>
      <c r="C142">
        <v>4.1030745241642012E-2</v>
      </c>
      <c r="D142">
        <v>9.7336218277790029E-3</v>
      </c>
      <c r="M142" s="14" t="s">
        <v>15</v>
      </c>
      <c r="N142" s="14">
        <v>65</v>
      </c>
    </row>
    <row r="143" spans="2:14" ht="15" thickBot="1">
      <c r="B143">
        <v>34</v>
      </c>
      <c r="C143">
        <v>-5.7499941005033604E-3</v>
      </c>
      <c r="D143">
        <v>4.0984423194769484E-2</v>
      </c>
    </row>
    <row r="144" spans="2:14">
      <c r="B144">
        <v>35</v>
      </c>
      <c r="C144">
        <v>-1.1419847206152224E-2</v>
      </c>
      <c r="D144">
        <v>-1.6639599965409292E-2</v>
      </c>
      <c r="M144" s="15"/>
      <c r="N144" s="15" t="s">
        <v>16</v>
      </c>
    </row>
    <row r="145" spans="2:14">
      <c r="B145">
        <v>36</v>
      </c>
      <c r="C145">
        <v>1.3810479554217442E-2</v>
      </c>
      <c r="D145">
        <v>2.4844679723717157E-2</v>
      </c>
      <c r="M145" t="s">
        <v>23</v>
      </c>
      <c r="N145">
        <v>2.4784800976443581E-2</v>
      </c>
    </row>
    <row r="146" spans="2:14">
      <c r="B146">
        <v>37</v>
      </c>
      <c r="C146">
        <v>-1.0508663454483241E-2</v>
      </c>
      <c r="D146">
        <v>-1.282611589638637E-2</v>
      </c>
      <c r="M146" t="s">
        <v>125</v>
      </c>
      <c r="N146">
        <v>-1.1353935466406628E-3</v>
      </c>
    </row>
    <row r="147" spans="2:14">
      <c r="B147">
        <v>38</v>
      </c>
      <c r="C147">
        <v>-8.6528109301856407E-4</v>
      </c>
      <c r="D147">
        <v>1.2930549835977433E-2</v>
      </c>
      <c r="M147" t="s">
        <v>143</v>
      </c>
      <c r="N147">
        <v>0.12402567758104599</v>
      </c>
    </row>
    <row r="148" spans="2:14">
      <c r="B148">
        <v>39</v>
      </c>
      <c r="C148">
        <v>1.5435892215679901E-2</v>
      </c>
      <c r="D148">
        <v>-6.0360704995711903E-2</v>
      </c>
      <c r="M148" t="s">
        <v>144</v>
      </c>
      <c r="N148">
        <v>-0.6805725904376897</v>
      </c>
    </row>
    <row r="149" spans="2:14">
      <c r="B149">
        <v>40</v>
      </c>
      <c r="C149">
        <v>-1.0433187093901099E-2</v>
      </c>
      <c r="D149">
        <v>2.2668911733701311E-2</v>
      </c>
      <c r="M149" t="s">
        <v>126</v>
      </c>
      <c r="N149">
        <v>0.12615100543487742</v>
      </c>
    </row>
    <row r="150" spans="2:14">
      <c r="B150">
        <v>41</v>
      </c>
      <c r="C150">
        <v>-2.3976776455582327E-4</v>
      </c>
      <c r="D150">
        <v>7.1780356266887543E-2</v>
      </c>
      <c r="M150" t="s">
        <v>127</v>
      </c>
      <c r="N150">
        <v>5.5914856756075456E-4</v>
      </c>
    </row>
    <row r="151" spans="2:14">
      <c r="B151">
        <v>42</v>
      </c>
      <c r="C151">
        <v>-3.2696786646175084E-3</v>
      </c>
      <c r="D151">
        <v>3.709663470074373E-2</v>
      </c>
      <c r="M151" t="s">
        <v>128</v>
      </c>
      <c r="N151">
        <v>-1.0609605929798385E-3</v>
      </c>
    </row>
    <row r="152" spans="2:14">
      <c r="B152">
        <v>43</v>
      </c>
      <c r="C152">
        <v>-1.1556966355271137E-2</v>
      </c>
      <c r="D152">
        <v>2.6372857394954059E-2</v>
      </c>
      <c r="M152" t="s">
        <v>129</v>
      </c>
      <c r="N152">
        <v>7.2904200233554026E-2</v>
      </c>
    </row>
    <row r="153" spans="2:14">
      <c r="B153">
        <v>44</v>
      </c>
      <c r="C153">
        <v>-1.2003482874063585E-2</v>
      </c>
      <c r="D153">
        <v>4.2942709393400572E-2</v>
      </c>
      <c r="M153" t="s">
        <v>130</v>
      </c>
      <c r="N153">
        <v>-7.2446388930586386E-2</v>
      </c>
    </row>
    <row r="154" spans="2:14">
      <c r="B154">
        <v>45</v>
      </c>
      <c r="C154">
        <v>7.9300735701244764E-3</v>
      </c>
      <c r="D154">
        <v>-5.2931907400194281E-2</v>
      </c>
      <c r="M154" t="s">
        <v>131</v>
      </c>
      <c r="N154">
        <v>3.6378006293478739E-2</v>
      </c>
    </row>
    <row r="155" spans="2:14">
      <c r="B155">
        <v>46</v>
      </c>
      <c r="C155">
        <v>-1.8080989830313178E-2</v>
      </c>
      <c r="D155">
        <v>2.7633740627307932E-2</v>
      </c>
      <c r="M155" t="s">
        <v>133</v>
      </c>
      <c r="N155">
        <v>-1.2862373243104155</v>
      </c>
    </row>
    <row r="156" spans="2:14">
      <c r="B156">
        <v>47</v>
      </c>
      <c r="C156">
        <v>-1.6078679609096109E-2</v>
      </c>
      <c r="D156">
        <v>-1.6161537654796991E-3</v>
      </c>
      <c r="M156" t="s">
        <v>134</v>
      </c>
      <c r="N156">
        <v>0.5054770744520235</v>
      </c>
    </row>
    <row r="157" spans="2:14" ht="15" thickBot="1">
      <c r="B157">
        <v>48</v>
      </c>
      <c r="C157">
        <v>8.0103151367318104E-4</v>
      </c>
      <c r="D157">
        <v>-2.2224822524554246E-2</v>
      </c>
      <c r="M157" s="14" t="s">
        <v>132</v>
      </c>
      <c r="N157" s="14">
        <v>-3.2216564256297021E-2</v>
      </c>
    </row>
    <row r="158" spans="2:14">
      <c r="B158">
        <v>49</v>
      </c>
      <c r="C158">
        <v>-3.2519337140854768E-3</v>
      </c>
      <c r="D158">
        <v>2.0949076659049982E-2</v>
      </c>
    </row>
    <row r="159" spans="2:14">
      <c r="B159">
        <v>50</v>
      </c>
      <c r="C159">
        <v>-2.2544920995977012E-2</v>
      </c>
      <c r="D159">
        <v>-2.2910654107657163E-2</v>
      </c>
    </row>
    <row r="160" spans="2:14">
      <c r="B160">
        <v>51</v>
      </c>
      <c r="C160">
        <v>1.3612370997200213E-2</v>
      </c>
      <c r="D160">
        <v>1.3729679518157661E-2</v>
      </c>
    </row>
    <row r="161" spans="2:14">
      <c r="B161">
        <v>52</v>
      </c>
      <c r="C161">
        <v>-5.259087828609324E-2</v>
      </c>
      <c r="D161">
        <v>5.5339706953989223E-2</v>
      </c>
      <c r="M161" t="s">
        <v>25</v>
      </c>
    </row>
    <row r="162" spans="2:14" ht="15" thickBot="1">
      <c r="B162">
        <v>53</v>
      </c>
      <c r="C162">
        <v>1.3935839999192477E-2</v>
      </c>
      <c r="D162">
        <v>-1.3386813465469466E-2</v>
      </c>
    </row>
    <row r="163" spans="2:14">
      <c r="B163">
        <v>54</v>
      </c>
      <c r="C163">
        <v>-8.1318932911675287E-3</v>
      </c>
      <c r="D163">
        <v>5.0460483796301699E-2</v>
      </c>
      <c r="M163" s="15" t="s">
        <v>26</v>
      </c>
      <c r="N163" s="15" t="s">
        <v>146</v>
      </c>
    </row>
    <row r="164" spans="2:14">
      <c r="B164">
        <v>55</v>
      </c>
      <c r="C164">
        <v>-8.4309202894700813E-4</v>
      </c>
      <c r="D164">
        <v>3.8095287070086824E-2</v>
      </c>
      <c r="M164">
        <v>1</v>
      </c>
      <c r="N164">
        <v>1.5462175361421911E-2</v>
      </c>
    </row>
    <row r="165" spans="2:14">
      <c r="B165">
        <v>56</v>
      </c>
      <c r="C165">
        <v>-4.1580612812071784E-3</v>
      </c>
      <c r="D165">
        <v>-3.538707383666162E-2</v>
      </c>
      <c r="M165">
        <v>2</v>
      </c>
      <c r="N165">
        <v>2.1009075543914655E-2</v>
      </c>
    </row>
    <row r="166" spans="2:14">
      <c r="B166">
        <v>57</v>
      </c>
      <c r="C166">
        <v>-1.2246306542084294E-2</v>
      </c>
      <c r="D166">
        <v>2.0446238548055863E-2</v>
      </c>
      <c r="M166">
        <v>3</v>
      </c>
      <c r="N166">
        <v>2.302707566491085E-2</v>
      </c>
    </row>
    <row r="167" spans="2:14">
      <c r="B167">
        <v>58</v>
      </c>
      <c r="C167">
        <v>7.8860143915415112E-3</v>
      </c>
      <c r="D167">
        <v>-4.2203962132084168E-2</v>
      </c>
      <c r="M167">
        <v>4</v>
      </c>
      <c r="N167">
        <v>4.7963692888484587E-2</v>
      </c>
    </row>
    <row r="168" spans="2:14">
      <c r="B168">
        <v>59</v>
      </c>
      <c r="C168">
        <v>-2.1307344337197949E-2</v>
      </c>
      <c r="D168">
        <v>6.1518036263716134E-3</v>
      </c>
      <c r="M168">
        <v>5</v>
      </c>
      <c r="N168">
        <v>3.7408866229698107E-2</v>
      </c>
    </row>
    <row r="169" spans="2:14">
      <c r="B169">
        <v>60</v>
      </c>
      <c r="C169">
        <v>-8.2115361253666634E-3</v>
      </c>
      <c r="D169">
        <v>-1.7887317328723354E-2</v>
      </c>
      <c r="M169">
        <v>6</v>
      </c>
      <c r="N169">
        <v>-5.2017156497606201E-2</v>
      </c>
    </row>
    <row r="170" spans="2:14">
      <c r="B170">
        <v>61</v>
      </c>
      <c r="C170">
        <v>5.2222301565100406E-3</v>
      </c>
      <c r="D170">
        <v>-4.0615557501258538E-2</v>
      </c>
      <c r="M170">
        <v>7</v>
      </c>
      <c r="N170">
        <v>-9.0076173879918529E-3</v>
      </c>
    </row>
    <row r="171" spans="2:14">
      <c r="B171">
        <v>62</v>
      </c>
      <c r="C171">
        <v>-3.2248368734986682E-2</v>
      </c>
      <c r="D171">
        <v>-8.7921672041992097E-3</v>
      </c>
      <c r="M171">
        <v>8</v>
      </c>
      <c r="N171">
        <v>2.6531972615710174E-3</v>
      </c>
    </row>
    <row r="172" spans="2:14">
      <c r="B172">
        <v>63</v>
      </c>
      <c r="C172">
        <v>4.8660428061246257E-2</v>
      </c>
      <c r="D172">
        <v>3.2274739100953541E-2</v>
      </c>
      <c r="M172">
        <v>9</v>
      </c>
      <c r="N172">
        <v>3.4006026990429081E-2</v>
      </c>
    </row>
    <row r="173" spans="2:14">
      <c r="B173">
        <v>64</v>
      </c>
      <c r="C173">
        <v>1.6965679468612258E-2</v>
      </c>
      <c r="D173">
        <v>-1.102521863766018E-2</v>
      </c>
      <c r="M173">
        <v>10</v>
      </c>
      <c r="N173">
        <v>6.9942161172684876E-3</v>
      </c>
    </row>
    <row r="174" spans="2:14">
      <c r="B174">
        <v>65</v>
      </c>
      <c r="C174">
        <v>1.8939434644098155E-2</v>
      </c>
      <c r="D174">
        <v>-7.0263826130172354E-3</v>
      </c>
      <c r="M174">
        <v>11</v>
      </c>
      <c r="N174">
        <v>2.9711635935665118E-2</v>
      </c>
    </row>
    <row r="175" spans="2:14" ht="15" thickBot="1">
      <c r="B175" s="14">
        <v>66</v>
      </c>
      <c r="C175" s="14">
        <v>6.3531513663640127E-2</v>
      </c>
      <c r="D175" s="14">
        <v>-6.5720446141099537E-2</v>
      </c>
      <c r="M175">
        <v>12</v>
      </c>
      <c r="N175">
        <v>-9.5054848456143076E-4</v>
      </c>
    </row>
    <row r="176" spans="2:14">
      <c r="M176">
        <v>13</v>
      </c>
      <c r="N176">
        <v>8.4817541688410811E-3</v>
      </c>
    </row>
    <row r="177" spans="13:14">
      <c r="M177">
        <v>14</v>
      </c>
      <c r="N177">
        <v>5.5723870231676978E-2</v>
      </c>
    </row>
    <row r="178" spans="13:14">
      <c r="M178">
        <v>15</v>
      </c>
      <c r="N178">
        <v>1.3213017987431453E-2</v>
      </c>
    </row>
    <row r="179" spans="13:14">
      <c r="M179">
        <v>16</v>
      </c>
      <c r="N179">
        <v>2.5864566287084372E-2</v>
      </c>
    </row>
    <row r="180" spans="13:14">
      <c r="M180">
        <v>17</v>
      </c>
      <c r="N180">
        <v>-3.4568531113578861E-2</v>
      </c>
    </row>
    <row r="181" spans="13:14">
      <c r="M181">
        <v>18</v>
      </c>
      <c r="N181">
        <v>-2.4441006288524931E-2</v>
      </c>
    </row>
    <row r="182" spans="13:14">
      <c r="M182">
        <v>19</v>
      </c>
      <c r="N182">
        <v>6.8143403187926497E-3</v>
      </c>
    </row>
    <row r="183" spans="13:14">
      <c r="M183">
        <v>20</v>
      </c>
      <c r="N183">
        <v>3.3404904187458492E-2</v>
      </c>
    </row>
    <row r="184" spans="13:14">
      <c r="M184">
        <v>21</v>
      </c>
      <c r="N184">
        <v>-3.1009069379981786E-2</v>
      </c>
    </row>
    <row r="185" spans="13:14">
      <c r="M185">
        <v>22</v>
      </c>
      <c r="N185">
        <v>-1.1192576437774632E-2</v>
      </c>
    </row>
    <row r="186" spans="13:14">
      <c r="M186">
        <v>23</v>
      </c>
      <c r="N186">
        <v>1.1260693739528977E-2</v>
      </c>
    </row>
    <row r="187" spans="13:14">
      <c r="M187">
        <v>24</v>
      </c>
      <c r="N187">
        <v>-2.5191412772363499E-2</v>
      </c>
    </row>
    <row r="188" spans="13:14">
      <c r="M188">
        <v>25</v>
      </c>
      <c r="N188">
        <v>1.1678158034063101E-2</v>
      </c>
    </row>
    <row r="189" spans="13:14">
      <c r="M189">
        <v>26</v>
      </c>
      <c r="N189">
        <v>3.8808598293386997E-3</v>
      </c>
    </row>
    <row r="190" spans="13:14">
      <c r="M190">
        <v>27</v>
      </c>
      <c r="N190">
        <v>3.8603444559059341E-2</v>
      </c>
    </row>
    <row r="191" spans="13:14">
      <c r="M191">
        <v>28</v>
      </c>
      <c r="N191">
        <v>-7.5927484543317179E-3</v>
      </c>
    </row>
    <row r="192" spans="13:14">
      <c r="M192">
        <v>29</v>
      </c>
      <c r="N192">
        <v>1.3322450893946097E-2</v>
      </c>
    </row>
    <row r="193" spans="13:14">
      <c r="M193">
        <v>30</v>
      </c>
      <c r="N193">
        <v>-8.4658563484201425E-3</v>
      </c>
    </row>
    <row r="194" spans="13:14">
      <c r="M194">
        <v>31</v>
      </c>
      <c r="N194">
        <v>8.7505698072916187E-5</v>
      </c>
    </row>
    <row r="195" spans="13:14">
      <c r="M195">
        <v>32</v>
      </c>
      <c r="N195">
        <v>1.6456840017253352E-2</v>
      </c>
    </row>
    <row r="196" spans="13:14">
      <c r="M196">
        <v>33</v>
      </c>
      <c r="N196">
        <v>4.2486465122717545E-2</v>
      </c>
    </row>
    <row r="197" spans="13:14">
      <c r="M197">
        <v>34</v>
      </c>
      <c r="N197">
        <v>-2.4249619402389572E-3</v>
      </c>
    </row>
    <row r="198" spans="13:14">
      <c r="M198">
        <v>35</v>
      </c>
      <c r="N198">
        <v>-9.4504418895093711E-3</v>
      </c>
    </row>
    <row r="199" spans="13:14">
      <c r="M199">
        <v>36</v>
      </c>
      <c r="N199">
        <v>1.8605415496083716E-2</v>
      </c>
    </row>
    <row r="200" spans="13:14">
      <c r="M200">
        <v>37</v>
      </c>
      <c r="N200">
        <v>-1.3795241800639669E-2</v>
      </c>
    </row>
    <row r="201" spans="13:14">
      <c r="M201">
        <v>38</v>
      </c>
      <c r="N201">
        <v>-9.928184308655375E-5</v>
      </c>
    </row>
    <row r="202" spans="13:14">
      <c r="M202">
        <v>39</v>
      </c>
      <c r="N202">
        <v>1.482403396577112E-2</v>
      </c>
    </row>
    <row r="203" spans="13:14">
      <c r="M203">
        <v>40</v>
      </c>
      <c r="N203">
        <v>-1.650639881060547E-2</v>
      </c>
    </row>
    <row r="204" spans="13:14">
      <c r="M204">
        <v>41</v>
      </c>
      <c r="N204">
        <v>1.476738144807722E-3</v>
      </c>
    </row>
    <row r="205" spans="13:14">
      <c r="M205">
        <v>42</v>
      </c>
      <c r="N205">
        <v>-2.8363038302048585E-3</v>
      </c>
    </row>
    <row r="206" spans="13:14">
      <c r="M206">
        <v>43</v>
      </c>
      <c r="N206">
        <v>-1.1023158457356177E-2</v>
      </c>
    </row>
    <row r="207" spans="13:14">
      <c r="M207">
        <v>44</v>
      </c>
      <c r="N207">
        <v>-1.2806886787853902E-2</v>
      </c>
    </row>
    <row r="208" spans="13:14">
      <c r="M208">
        <v>45</v>
      </c>
      <c r="N208">
        <v>6.4216894929379148E-3</v>
      </c>
    </row>
    <row r="209" spans="13:14">
      <c r="M209">
        <v>46</v>
      </c>
      <c r="N209">
        <v>-1.5326868770964678E-2</v>
      </c>
    </row>
    <row r="210" spans="13:14">
      <c r="M210">
        <v>47</v>
      </c>
      <c r="N210">
        <v>-1.6690573586147756E-2</v>
      </c>
    </row>
    <row r="211" spans="13:14">
      <c r="M211">
        <v>48</v>
      </c>
      <c r="N211">
        <v>1.6911847659691163E-3</v>
      </c>
    </row>
    <row r="212" spans="13:14">
      <c r="M212">
        <v>49</v>
      </c>
      <c r="N212">
        <v>-7.7398782842631238E-3</v>
      </c>
    </row>
    <row r="213" spans="13:14">
      <c r="M213">
        <v>50</v>
      </c>
      <c r="N213">
        <v>-2.4001217239681578E-2</v>
      </c>
    </row>
    <row r="214" spans="13:14">
      <c r="M214">
        <v>51</v>
      </c>
      <c r="N214">
        <v>1.6834221116613458E-2</v>
      </c>
    </row>
    <row r="215" spans="13:14">
      <c r="M215">
        <v>52</v>
      </c>
      <c r="N215">
        <v>-5.5685412591214005E-2</v>
      </c>
    </row>
    <row r="216" spans="13:14">
      <c r="M216">
        <v>53</v>
      </c>
      <c r="N216">
        <v>1.8693389623912732E-2</v>
      </c>
    </row>
    <row r="217" spans="13:14">
      <c r="M217">
        <v>54</v>
      </c>
      <c r="N217">
        <v>-1.3025506611986667E-2</v>
      </c>
    </row>
    <row r="218" spans="13:14">
      <c r="M218">
        <v>55</v>
      </c>
      <c r="N218">
        <v>-3.0628593949191801E-3</v>
      </c>
    </row>
    <row r="219" spans="13:14">
      <c r="M219">
        <v>56</v>
      </c>
      <c r="N219">
        <v>-1.1978244321207228E-2</v>
      </c>
    </row>
    <row r="220" spans="13:14">
      <c r="M220">
        <v>57</v>
      </c>
      <c r="N220">
        <v>-1.3595475045335767E-2</v>
      </c>
    </row>
    <row r="221" spans="13:14">
      <c r="M221">
        <v>58</v>
      </c>
      <c r="N221">
        <v>2.4302998357446492E-3</v>
      </c>
    </row>
    <row r="222" spans="13:14">
      <c r="M222">
        <v>59</v>
      </c>
      <c r="N222">
        <v>-1.530880965025546E-2</v>
      </c>
    </row>
    <row r="223" spans="13:14">
      <c r="M223">
        <v>60</v>
      </c>
      <c r="N223">
        <v>-9.7709931340595173E-3</v>
      </c>
    </row>
    <row r="224" spans="13:14">
      <c r="M224">
        <v>61</v>
      </c>
      <c r="N224">
        <v>5.8672956137139302E-3</v>
      </c>
    </row>
    <row r="225" spans="13:14">
      <c r="M225">
        <v>62</v>
      </c>
      <c r="N225">
        <v>-2.3598411175930631E-2</v>
      </c>
    </row>
    <row r="226" spans="13:14">
      <c r="M226">
        <v>63</v>
      </c>
      <c r="N226">
        <v>5.2012033832377763E-2</v>
      </c>
    </row>
    <row r="227" spans="13:14">
      <c r="M227">
        <v>64</v>
      </c>
      <c r="N227">
        <v>1.1932404017127834E-2</v>
      </c>
    </row>
    <row r="228" spans="13:14">
      <c r="M228">
        <v>65</v>
      </c>
      <c r="N228">
        <v>2.1755813215394298E-2</v>
      </c>
    </row>
    <row r="229" spans="13:14" ht="15" thickBot="1">
      <c r="M229" s="14">
        <v>66</v>
      </c>
      <c r="N229" s="14">
        <v>6.8487158121775166E-2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E340-FF7E-453C-8BB2-2F7CAF3470F8}">
  <dimension ref="A1:AH174"/>
  <sheetViews>
    <sheetView workbookViewId="0">
      <selection activeCell="G29" sqref="G29"/>
    </sheetView>
  </sheetViews>
  <sheetFormatPr defaultRowHeight="14.5"/>
  <cols>
    <col min="2" max="2" width="18" bestFit="1" customWidth="1"/>
    <col min="3" max="8" width="15.7265625" customWidth="1"/>
    <col min="20" max="20" width="22.7265625" customWidth="1"/>
  </cols>
  <sheetData>
    <row r="1" spans="1:31">
      <c r="A1" t="s">
        <v>47</v>
      </c>
      <c r="B1" t="s">
        <v>141</v>
      </c>
      <c r="C1" t="s">
        <v>142</v>
      </c>
      <c r="D1" t="s">
        <v>125</v>
      </c>
      <c r="E1" t="s">
        <v>144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133</v>
      </c>
      <c r="L1" t="s">
        <v>134</v>
      </c>
      <c r="M1" t="s">
        <v>132</v>
      </c>
      <c r="P1" t="s">
        <v>0</v>
      </c>
    </row>
    <row r="2" spans="1:31" ht="15" thickBot="1">
      <c r="A2" t="s">
        <v>59</v>
      </c>
      <c r="B2">
        <v>21843.8</v>
      </c>
      <c r="C2">
        <v>2.1081859317153437E-2</v>
      </c>
      <c r="D2">
        <v>-7.0190679999999999</v>
      </c>
      <c r="E2">
        <v>2.5810704957139219E-2</v>
      </c>
      <c r="F2">
        <v>1.6867442444702017</v>
      </c>
      <c r="G2">
        <v>0.9914551607445008</v>
      </c>
      <c r="H2">
        <v>7.3843048244093129E-2</v>
      </c>
      <c r="I2">
        <v>-4.3544006048556343E-2</v>
      </c>
      <c r="J2">
        <v>0.19022979759549538</v>
      </c>
      <c r="K2">
        <v>2.3654378317684275E-2</v>
      </c>
      <c r="L2">
        <v>2.2437246035472768E-2</v>
      </c>
      <c r="M2">
        <v>0.23204212539825492</v>
      </c>
      <c r="Z2" t="s">
        <v>0</v>
      </c>
    </row>
    <row r="3" spans="1:31" ht="15" thickBot="1">
      <c r="A3" t="s">
        <v>60</v>
      </c>
      <c r="B3">
        <v>22949.4</v>
      </c>
      <c r="C3">
        <v>5.0613904174182246E-2</v>
      </c>
      <c r="D3">
        <v>-7.113175</v>
      </c>
      <c r="E3">
        <v>2.5322720673885302E-2</v>
      </c>
      <c r="F3">
        <v>-9.7031022475161599E-2</v>
      </c>
      <c r="G3">
        <v>-7.3070223883767366E-4</v>
      </c>
      <c r="H3">
        <v>-2.4068048029186436E-2</v>
      </c>
      <c r="I3">
        <v>2.16457820978255E-2</v>
      </c>
      <c r="J3">
        <v>0.20866896816263916</v>
      </c>
      <c r="K3">
        <v>2.5034213549223857E-2</v>
      </c>
      <c r="L3">
        <v>3.5946991531461032E-2</v>
      </c>
      <c r="M3">
        <v>-8.4397906102143344E-2</v>
      </c>
      <c r="P3" s="16" t="s">
        <v>1</v>
      </c>
      <c r="Q3" s="16"/>
    </row>
    <row r="4" spans="1:31">
      <c r="A4" t="s">
        <v>61</v>
      </c>
      <c r="B4">
        <v>23380</v>
      </c>
      <c r="C4">
        <v>1.8763017769527678E-2</v>
      </c>
      <c r="D4">
        <v>-7.7416549999999997</v>
      </c>
      <c r="E4">
        <v>2.248317695272628E-2</v>
      </c>
      <c r="F4">
        <v>-0.31414948822916439</v>
      </c>
      <c r="G4">
        <v>0.93438427331241658</v>
      </c>
      <c r="H4">
        <v>4.1102674526612253E-3</v>
      </c>
      <c r="I4">
        <v>-0.11447567009915359</v>
      </c>
      <c r="J4">
        <v>-2.9408653337564806E-2</v>
      </c>
      <c r="K4">
        <v>2.7109241219383875E-2</v>
      </c>
      <c r="L4">
        <v>3.5016605589838788E-2</v>
      </c>
      <c r="M4">
        <v>-7.13093675824992E-2</v>
      </c>
      <c r="P4" t="s">
        <v>2</v>
      </c>
      <c r="Q4">
        <v>0.49756036940644821</v>
      </c>
      <c r="Z4" s="16" t="s">
        <v>1</v>
      </c>
      <c r="AA4" s="16"/>
    </row>
    <row r="5" spans="1:31">
      <c r="A5" t="s">
        <v>62</v>
      </c>
      <c r="B5">
        <v>25412.7</v>
      </c>
      <c r="C5">
        <v>8.694183062446538E-2</v>
      </c>
      <c r="D5">
        <v>-7.9846700000000004</v>
      </c>
      <c r="E5">
        <v>2.1248379354990687E-2</v>
      </c>
      <c r="F5">
        <v>-1.6243070887952413</v>
      </c>
      <c r="G5">
        <v>0.53625698348578688</v>
      </c>
      <c r="H5">
        <v>-0.17538843380942429</v>
      </c>
      <c r="I5">
        <v>-0.44246078833250629</v>
      </c>
      <c r="J5">
        <v>0.23662125340599449</v>
      </c>
      <c r="K5">
        <v>2.4556060263733359E-2</v>
      </c>
      <c r="L5">
        <v>3.3753005892054329E-2</v>
      </c>
      <c r="M5">
        <v>7.3189569330746546E-3</v>
      </c>
      <c r="P5" t="s">
        <v>3</v>
      </c>
      <c r="Q5">
        <v>0.2475663212038812</v>
      </c>
      <c r="Z5" t="s">
        <v>2</v>
      </c>
      <c r="AA5">
        <v>0.48068291106477029</v>
      </c>
    </row>
    <row r="6" spans="1:31">
      <c r="A6" t="s">
        <v>63</v>
      </c>
      <c r="B6">
        <v>26534.6</v>
      </c>
      <c r="C6">
        <v>4.4147217729717733E-2</v>
      </c>
      <c r="D6">
        <v>-6.9066049999999999</v>
      </c>
      <c r="E6">
        <v>2.8905023681965014E-2</v>
      </c>
      <c r="F6">
        <v>-1.3645437760410206</v>
      </c>
      <c r="G6">
        <v>-0.36208869814020028</v>
      </c>
      <c r="H6">
        <v>-7.586699227686422E-2</v>
      </c>
      <c r="I6">
        <v>-0.22724194640611403</v>
      </c>
      <c r="J6">
        <v>9.3601269169751505E-2</v>
      </c>
      <c r="K6">
        <v>2.1641959573298772E-2</v>
      </c>
      <c r="L6">
        <v>3.2624838177566187E-2</v>
      </c>
      <c r="M6">
        <v>9.3307898857806701E-2</v>
      </c>
      <c r="P6" t="s">
        <v>4</v>
      </c>
      <c r="Q6">
        <v>9.4292794041708858E-2</v>
      </c>
      <c r="Z6" t="s">
        <v>3</v>
      </c>
      <c r="AA6">
        <v>0.23105606098970188</v>
      </c>
    </row>
    <row r="7" spans="1:31">
      <c r="A7" t="s">
        <v>64</v>
      </c>
      <c r="B7">
        <v>23429.200000000001</v>
      </c>
      <c r="C7">
        <v>-0.11703210148259247</v>
      </c>
      <c r="D7">
        <v>-6.9394799999999996</v>
      </c>
      <c r="E7">
        <v>9.6695465077212495E-2</v>
      </c>
      <c r="F7">
        <v>-6.4388180556791239</v>
      </c>
      <c r="G7">
        <v>-0.94572774164610895</v>
      </c>
      <c r="H7">
        <v>-9.3834723709366213E-2</v>
      </c>
      <c r="I7">
        <v>0.14346519779669509</v>
      </c>
      <c r="J7">
        <v>-0.4534977433913604</v>
      </c>
      <c r="K7">
        <v>2.1489098888271413E-2</v>
      </c>
      <c r="L7">
        <v>-2.4011985772266537E-5</v>
      </c>
      <c r="M7">
        <v>-9.1349009763909084E-2</v>
      </c>
      <c r="P7" t="s">
        <v>5</v>
      </c>
      <c r="Q7">
        <v>4.5817025121990325E-2</v>
      </c>
      <c r="Z7" t="s">
        <v>4</v>
      </c>
      <c r="AA7">
        <v>9.1248072078738571E-2</v>
      </c>
    </row>
    <row r="8" spans="1:31" ht="15" thickBot="1">
      <c r="A8" t="s">
        <v>65</v>
      </c>
      <c r="B8">
        <v>24441.200000000001</v>
      </c>
      <c r="C8">
        <v>4.3193963088795174E-2</v>
      </c>
      <c r="D8">
        <v>-7.0634489999999994</v>
      </c>
      <c r="E8">
        <v>9.5428065783853766E-2</v>
      </c>
      <c r="F8">
        <v>-1.006832697004866</v>
      </c>
      <c r="G8">
        <v>3.5123966942148761</v>
      </c>
      <c r="H8">
        <v>-0.19438483312487656</v>
      </c>
      <c r="I8">
        <v>-0.30891175826582001</v>
      </c>
      <c r="J8">
        <v>-0.38534139507447279</v>
      </c>
      <c r="K8">
        <v>2.2459105996702214E-2</v>
      </c>
      <c r="L8">
        <v>2.3693448045977738E-2</v>
      </c>
      <c r="M8">
        <v>-0.28915140126477279</v>
      </c>
      <c r="P8" s="14" t="s">
        <v>6</v>
      </c>
      <c r="Q8" s="14">
        <v>66</v>
      </c>
      <c r="Z8" t="s">
        <v>5</v>
      </c>
      <c r="AA8">
        <v>4.5893972207534502E-2</v>
      </c>
    </row>
    <row r="9" spans="1:31" ht="15" thickBot="1">
      <c r="A9" t="s">
        <v>66</v>
      </c>
      <c r="B9">
        <v>23564.7</v>
      </c>
      <c r="C9">
        <v>-3.5861577991260656E-2</v>
      </c>
      <c r="D9">
        <v>-7.9423110000000001</v>
      </c>
      <c r="E9">
        <v>5.0715809967101011E-2</v>
      </c>
      <c r="F9">
        <v>-49.809630038738476</v>
      </c>
      <c r="G9">
        <v>-3.2481684981684982</v>
      </c>
      <c r="H9">
        <v>-0.15381881174365294</v>
      </c>
      <c r="I9">
        <v>-0.1107344274760788</v>
      </c>
      <c r="J9">
        <v>0.22648752399232241</v>
      </c>
      <c r="K9">
        <v>6.4395069834069472E-3</v>
      </c>
      <c r="L9">
        <v>-1.3860493827160494E-2</v>
      </c>
      <c r="M9">
        <v>-0.11606508670134179</v>
      </c>
      <c r="Z9" s="14" t="s">
        <v>6</v>
      </c>
      <c r="AA9" s="14">
        <v>66</v>
      </c>
    </row>
    <row r="10" spans="1:31" ht="15" thickBot="1">
      <c r="A10" t="s">
        <v>67</v>
      </c>
      <c r="B10">
        <v>24946.2</v>
      </c>
      <c r="C10">
        <v>5.8625825917580109E-2</v>
      </c>
      <c r="D10">
        <v>-6.181781</v>
      </c>
      <c r="E10">
        <v>5.8702337904220636E-2</v>
      </c>
      <c r="F10">
        <v>-4.4105250170669352</v>
      </c>
      <c r="G10">
        <v>-2.0101832993890021</v>
      </c>
      <c r="H10">
        <v>0.1596036946014977</v>
      </c>
      <c r="I10">
        <v>0.59721380981223504</v>
      </c>
      <c r="J10">
        <v>0.35856807511737099</v>
      </c>
      <c r="K10">
        <v>7.4835928065585776E-3</v>
      </c>
      <c r="L10">
        <v>0.10241583027969148</v>
      </c>
      <c r="M10">
        <v>2.3483789548488817E-3</v>
      </c>
      <c r="P10" t="s">
        <v>7</v>
      </c>
    </row>
    <row r="11" spans="1:31" ht="15" thickBot="1">
      <c r="A11" t="s">
        <v>68</v>
      </c>
      <c r="B11">
        <v>26113.1</v>
      </c>
      <c r="C11">
        <v>4.6776663379592798E-2</v>
      </c>
      <c r="D11">
        <v>-3.9344380000000001</v>
      </c>
      <c r="E11">
        <v>5.6157614250321286E-2</v>
      </c>
      <c r="F11">
        <v>0.15962408572341819</v>
      </c>
      <c r="G11">
        <v>0.39677419354838711</v>
      </c>
      <c r="H11">
        <v>0.19608692212566986</v>
      </c>
      <c r="I11">
        <v>0.29581297820607183</v>
      </c>
      <c r="J11">
        <v>0.10871130309575229</v>
      </c>
      <c r="K11">
        <v>4.3163856607257344E-3</v>
      </c>
      <c r="L11">
        <v>4.5806173204024622E-2</v>
      </c>
      <c r="M11">
        <v>0.28033032528300422</v>
      </c>
      <c r="P11" s="15"/>
      <c r="Q11" s="15" t="s">
        <v>8</v>
      </c>
      <c r="R11" s="15" t="s">
        <v>9</v>
      </c>
      <c r="S11" s="15" t="s">
        <v>10</v>
      </c>
      <c r="T11" s="15" t="s">
        <v>11</v>
      </c>
      <c r="U11" s="15" t="s">
        <v>12</v>
      </c>
      <c r="Z11" t="s">
        <v>7</v>
      </c>
    </row>
    <row r="12" spans="1:31">
      <c r="A12" t="s">
        <v>69</v>
      </c>
      <c r="B12">
        <v>26452.9</v>
      </c>
      <c r="C12">
        <v>1.3012625846797314E-2</v>
      </c>
      <c r="D12">
        <v>-3.9882770000000001</v>
      </c>
      <c r="E12">
        <v>6.0779970565803865E-2</v>
      </c>
      <c r="F12">
        <v>6.46425823543883E-2</v>
      </c>
      <c r="G12">
        <v>0.18879907621247113</v>
      </c>
      <c r="H12">
        <v>3.2141278201508694E-2</v>
      </c>
      <c r="I12">
        <v>-0.14826992597693234</v>
      </c>
      <c r="J12">
        <v>-5.3376623376623369E-2</v>
      </c>
      <c r="K12">
        <v>2.283785537848406E-3</v>
      </c>
      <c r="L12">
        <v>5.51396652897767E-2</v>
      </c>
      <c r="M12">
        <v>0.11854572244866139</v>
      </c>
      <c r="P12" t="s">
        <v>13</v>
      </c>
      <c r="Q12">
        <v>11</v>
      </c>
      <c r="R12">
        <v>3.7296739841178275E-2</v>
      </c>
      <c r="S12">
        <v>3.3906127128343886E-3</v>
      </c>
      <c r="T12">
        <v>1.6151929546316341</v>
      </c>
      <c r="U12">
        <v>0.12073758393431477</v>
      </c>
      <c r="Z12" s="15"/>
      <c r="AA12" s="15" t="s">
        <v>8</v>
      </c>
      <c r="AB12" s="15" t="s">
        <v>9</v>
      </c>
      <c r="AC12" s="15" t="s">
        <v>10</v>
      </c>
      <c r="AD12" s="15" t="s">
        <v>11</v>
      </c>
      <c r="AE12" s="15" t="s">
        <v>12</v>
      </c>
    </row>
    <row r="13" spans="1:31">
      <c r="A13" t="s">
        <v>70</v>
      </c>
      <c r="B13">
        <v>25793.5</v>
      </c>
      <c r="C13">
        <v>-2.4927323658275706E-2</v>
      </c>
      <c r="D13">
        <v>-4.9709289999999999</v>
      </c>
      <c r="E13">
        <v>7.2259232179352928E-2</v>
      </c>
      <c r="F13">
        <v>-0.81276227573739335</v>
      </c>
      <c r="G13">
        <v>-0.51214181641573575</v>
      </c>
      <c r="H13">
        <v>-1.1399816523663113E-2</v>
      </c>
      <c r="I13">
        <v>9.0345008791964491E-3</v>
      </c>
      <c r="J13">
        <v>0.18191795856770482</v>
      </c>
      <c r="K13">
        <v>2.7272807015833967E-3</v>
      </c>
      <c r="L13">
        <v>1.49342128960219E-2</v>
      </c>
      <c r="M13">
        <v>0.22099738316906117</v>
      </c>
      <c r="P13" t="s">
        <v>14</v>
      </c>
      <c r="Q13">
        <v>54</v>
      </c>
      <c r="R13">
        <v>0.11335678871557099</v>
      </c>
      <c r="S13">
        <v>2.0991997910290924E-3</v>
      </c>
      <c r="Z13" t="s">
        <v>13</v>
      </c>
      <c r="AA13">
        <v>10</v>
      </c>
      <c r="AB13">
        <v>3.4809410882522054E-2</v>
      </c>
      <c r="AC13">
        <v>3.4809410882522054E-3</v>
      </c>
      <c r="AD13">
        <v>1.6526670813986883</v>
      </c>
      <c r="AE13">
        <v>0.11614742903133743</v>
      </c>
    </row>
    <row r="14" spans="1:31" ht="15" thickBot="1">
      <c r="A14" t="s">
        <v>71</v>
      </c>
      <c r="B14">
        <v>23347.200000000001</v>
      </c>
      <c r="C14">
        <v>-9.4841723690076929E-2</v>
      </c>
      <c r="D14">
        <v>-5.5364040000000001</v>
      </c>
      <c r="E14">
        <v>7.28959747950646E-2</v>
      </c>
      <c r="F14">
        <v>0.84189098217769098</v>
      </c>
      <c r="G14">
        <v>-0.49178695868591338</v>
      </c>
      <c r="H14">
        <v>-0.12208136028057141</v>
      </c>
      <c r="I14">
        <v>1.5824052559890989E-2</v>
      </c>
      <c r="J14">
        <v>-8.3575159605339552E-2</v>
      </c>
      <c r="K14">
        <v>1.0049374514158329E-2</v>
      </c>
      <c r="L14">
        <v>7.856214697428987E-2</v>
      </c>
      <c r="M14">
        <v>0.20930922131493732</v>
      </c>
      <c r="P14" s="14" t="s">
        <v>15</v>
      </c>
      <c r="Q14" s="14">
        <v>65</v>
      </c>
      <c r="R14" s="14">
        <v>0.15065352855674927</v>
      </c>
      <c r="S14" s="14"/>
      <c r="T14" s="14"/>
      <c r="U14" s="14"/>
      <c r="Z14" t="s">
        <v>14</v>
      </c>
      <c r="AA14">
        <v>55</v>
      </c>
      <c r="AB14">
        <v>0.11584411767422721</v>
      </c>
      <c r="AC14">
        <v>2.1062566849859494E-3</v>
      </c>
    </row>
    <row r="15" spans="1:31" ht="15" thickBot="1">
      <c r="A15" t="s">
        <v>72</v>
      </c>
      <c r="B15">
        <v>26550.3</v>
      </c>
      <c r="C15">
        <v>0.13719418174342099</v>
      </c>
      <c r="D15">
        <v>-5.1524839999999994</v>
      </c>
      <c r="E15">
        <v>7.2638784939366152E-2</v>
      </c>
      <c r="F15">
        <v>0.47178831222366857</v>
      </c>
      <c r="G15">
        <v>-0.5132223310479922</v>
      </c>
      <c r="H15">
        <v>6.784232042653067E-2</v>
      </c>
      <c r="I15">
        <v>-0.1037583310328509</v>
      </c>
      <c r="J15">
        <v>3.1412286257124812E-2</v>
      </c>
      <c r="K15">
        <v>6.5697341384393197E-3</v>
      </c>
      <c r="L15">
        <v>8.7086402459374726E-2</v>
      </c>
      <c r="M15">
        <v>-0.20896970421007957</v>
      </c>
      <c r="Z15" s="14" t="s">
        <v>15</v>
      </c>
      <c r="AA15" s="14">
        <v>65</v>
      </c>
      <c r="AB15" s="14">
        <v>0.15065352855674927</v>
      </c>
      <c r="AC15" s="14"/>
      <c r="AD15" s="14"/>
      <c r="AE15" s="14"/>
    </row>
    <row r="16" spans="1:31" ht="15" thickBot="1">
      <c r="A16" t="s">
        <v>73</v>
      </c>
      <c r="B16">
        <v>26076.5</v>
      </c>
      <c r="C16">
        <v>-1.7845372745317351E-2</v>
      </c>
      <c r="D16">
        <v>-6.1652889999999996</v>
      </c>
      <c r="E16">
        <v>7.063261350012473E-2</v>
      </c>
      <c r="F16">
        <v>-5.4926839509974517E-3</v>
      </c>
      <c r="G16">
        <v>2.2374245472837022</v>
      </c>
      <c r="H16">
        <v>1.6347028640052431E-2</v>
      </c>
      <c r="I16">
        <v>6.631171345595363E-2</v>
      </c>
      <c r="J16">
        <v>0.13213803266609345</v>
      </c>
      <c r="K16">
        <v>6.6372765416371389E-3</v>
      </c>
      <c r="L16">
        <v>5.4621676139987502E-2</v>
      </c>
      <c r="M16">
        <v>0.19024431535492062</v>
      </c>
      <c r="P16" s="15"/>
      <c r="Q16" s="15" t="s">
        <v>16</v>
      </c>
      <c r="R16" s="15" t="s">
        <v>5</v>
      </c>
      <c r="S16" s="15" t="s">
        <v>17</v>
      </c>
      <c r="T16" s="15" t="s">
        <v>18</v>
      </c>
      <c r="U16" s="15" t="s">
        <v>19</v>
      </c>
      <c r="V16" s="15" t="s">
        <v>20</v>
      </c>
      <c r="W16" s="15" t="s">
        <v>21</v>
      </c>
      <c r="X16" s="15" t="s">
        <v>22</v>
      </c>
    </row>
    <row r="17" spans="1:34">
      <c r="A17" t="s">
        <v>74</v>
      </c>
      <c r="B17">
        <v>29574.400000000001</v>
      </c>
      <c r="C17">
        <v>0.13413993442371488</v>
      </c>
      <c r="D17">
        <v>-6.2069710000000002</v>
      </c>
      <c r="E17">
        <v>7.8989246445110073E-2</v>
      </c>
      <c r="F17">
        <v>-1.5203653798477743</v>
      </c>
      <c r="G17">
        <v>-0.1920447482908639</v>
      </c>
      <c r="H17">
        <v>4.2283426787261505E-2</v>
      </c>
      <c r="I17">
        <v>-4.8549498617587644E-2</v>
      </c>
      <c r="J17">
        <v>0.23581733376721997</v>
      </c>
      <c r="K17">
        <v>4.0815914657093373E-3</v>
      </c>
      <c r="L17">
        <v>4.435096178486278E-2</v>
      </c>
      <c r="M17">
        <v>0.15149662394301566</v>
      </c>
      <c r="P17" t="s">
        <v>23</v>
      </c>
      <c r="Q17">
        <v>2.621861490861823E-2</v>
      </c>
      <c r="R17">
        <v>2.5895100936691416E-2</v>
      </c>
      <c r="S17">
        <v>1.0124932500830077</v>
      </c>
      <c r="T17">
        <v>0.31581760225180566</v>
      </c>
      <c r="U17">
        <v>-2.5697936624893565E-2</v>
      </c>
      <c r="V17">
        <v>7.8135166442130033E-2</v>
      </c>
      <c r="W17">
        <v>-2.5697936624893565E-2</v>
      </c>
      <c r="X17">
        <v>7.8135166442130033E-2</v>
      </c>
      <c r="Z17" s="15"/>
      <c r="AA17" s="15" t="s">
        <v>16</v>
      </c>
      <c r="AB17" s="15" t="s">
        <v>5</v>
      </c>
      <c r="AC17" s="15" t="s">
        <v>17</v>
      </c>
      <c r="AD17" s="15" t="s">
        <v>18</v>
      </c>
      <c r="AE17" s="15" t="s">
        <v>19</v>
      </c>
      <c r="AF17" s="15" t="s">
        <v>20</v>
      </c>
      <c r="AG17" s="15" t="s">
        <v>21</v>
      </c>
      <c r="AH17" s="15" t="s">
        <v>22</v>
      </c>
    </row>
    <row r="18" spans="1:34">
      <c r="A18" t="s">
        <v>75</v>
      </c>
      <c r="B18">
        <v>29747.7</v>
      </c>
      <c r="C18">
        <v>5.8597976628435152E-3</v>
      </c>
      <c r="D18">
        <v>-4.4845420000000003</v>
      </c>
      <c r="E18">
        <v>0.10788889161520099</v>
      </c>
      <c r="F18">
        <v>-2.0208370946320198</v>
      </c>
      <c r="G18">
        <v>-0.39769230769230768</v>
      </c>
      <c r="H18">
        <v>-2.1429724725257619E-2</v>
      </c>
      <c r="I18">
        <v>-6.1999869884848034E-2</v>
      </c>
      <c r="J18">
        <v>-0.160010532783288</v>
      </c>
      <c r="K18">
        <v>4.3422582982759958E-3</v>
      </c>
      <c r="L18">
        <v>-8.2834568385925303E-3</v>
      </c>
      <c r="M18">
        <v>8.3977643285187021E-3</v>
      </c>
      <c r="P18" t="s">
        <v>125</v>
      </c>
      <c r="Q18">
        <v>-1.2049039418641446E-3</v>
      </c>
      <c r="R18">
        <v>2.0009719612229383E-3</v>
      </c>
      <c r="S18">
        <v>-0.6021593331711359</v>
      </c>
      <c r="T18">
        <v>0.54958827843643321</v>
      </c>
      <c r="U18">
        <v>-5.2166111831650503E-3</v>
      </c>
      <c r="V18">
        <v>2.8068032994367615E-3</v>
      </c>
      <c r="W18">
        <v>-5.2166111831650503E-3</v>
      </c>
      <c r="X18">
        <v>2.8068032994367615E-3</v>
      </c>
      <c r="Z18" t="s">
        <v>23</v>
      </c>
      <c r="AA18">
        <v>1.6203778838763311E-2</v>
      </c>
      <c r="AB18">
        <v>2.4246227734016686E-2</v>
      </c>
      <c r="AC18">
        <v>0.66830102465918539</v>
      </c>
      <c r="AD18">
        <v>0.50673656393956512</v>
      </c>
      <c r="AE18">
        <v>-3.2386747366033426E-2</v>
      </c>
      <c r="AF18">
        <v>6.4794305043560041E-2</v>
      </c>
      <c r="AG18">
        <v>-3.2386747366033426E-2</v>
      </c>
      <c r="AH18">
        <v>6.4794305043560041E-2</v>
      </c>
    </row>
    <row r="19" spans="1:34">
      <c r="A19" t="s">
        <v>76</v>
      </c>
      <c r="B19">
        <v>27872.2</v>
      </c>
      <c r="C19">
        <v>-6.3046891020146087E-2</v>
      </c>
      <c r="D19">
        <v>-5.5790249999999997</v>
      </c>
      <c r="E19">
        <v>0.12413141492245239</v>
      </c>
      <c r="F19">
        <v>0.42586272244225593</v>
      </c>
      <c r="G19">
        <v>-2.6564495530012771</v>
      </c>
      <c r="H19">
        <v>-0.23481234180436938</v>
      </c>
      <c r="I19">
        <v>-1.1420909048874087E-2</v>
      </c>
      <c r="J19">
        <v>-2.6227795193312486E-2</v>
      </c>
      <c r="K19">
        <v>1.1516107352290066E-2</v>
      </c>
      <c r="L19">
        <v>5.1172869954624375E-2</v>
      </c>
      <c r="M19">
        <v>-3.4985695080720448E-2</v>
      </c>
      <c r="P19" t="s">
        <v>143</v>
      </c>
      <c r="Q19">
        <v>0.14922781893677051</v>
      </c>
      <c r="R19">
        <v>0.13709135395927685</v>
      </c>
      <c r="S19">
        <v>1.0885283034048874</v>
      </c>
      <c r="T19">
        <v>0.28119631710568738</v>
      </c>
      <c r="U19">
        <v>-0.12562379720584155</v>
      </c>
      <c r="V19">
        <v>0.42407943507938256</v>
      </c>
      <c r="W19">
        <v>-0.12562379720584155</v>
      </c>
      <c r="X19">
        <v>0.42407943507938256</v>
      </c>
      <c r="Z19" t="s">
        <v>125</v>
      </c>
      <c r="AA19">
        <v>-1.2902541230425395E-3</v>
      </c>
      <c r="AB19">
        <v>2.0027930707471188E-3</v>
      </c>
      <c r="AC19">
        <v>-0.64422737520318318</v>
      </c>
      <c r="AD19">
        <v>0.52210576003036091</v>
      </c>
      <c r="AE19">
        <v>-5.3039411284809511E-3</v>
      </c>
      <c r="AF19">
        <v>2.7234328823958725E-3</v>
      </c>
      <c r="AG19">
        <v>-5.3039411284809511E-3</v>
      </c>
      <c r="AH19">
        <v>2.7234328823958725E-3</v>
      </c>
    </row>
    <row r="20" spans="1:34">
      <c r="A20" t="s">
        <v>77</v>
      </c>
      <c r="B20">
        <v>27216.2</v>
      </c>
      <c r="C20">
        <v>-2.3535996440898099E-2</v>
      </c>
      <c r="D20">
        <v>-5.6948949999999998</v>
      </c>
      <c r="E20">
        <v>0.12246647298681923</v>
      </c>
      <c r="F20">
        <v>1.6292304151037833</v>
      </c>
      <c r="G20">
        <v>-0.74094063222821893</v>
      </c>
      <c r="H20">
        <v>6.2803373003129076E-2</v>
      </c>
      <c r="I20">
        <v>-0.17785313376987841</v>
      </c>
      <c r="J20">
        <v>5.6765747397789529E-2</v>
      </c>
      <c r="K20">
        <v>1.660428373528533E-3</v>
      </c>
      <c r="L20">
        <v>3.6741749488756405E-3</v>
      </c>
      <c r="M20">
        <v>-0.16538065174222719</v>
      </c>
      <c r="P20" s="81" t="s">
        <v>144</v>
      </c>
      <c r="Q20">
        <v>-0.63341406137160494</v>
      </c>
      <c r="R20">
        <v>0.31983757013619102</v>
      </c>
      <c r="S20">
        <v>-1.980424191885553</v>
      </c>
      <c r="T20">
        <v>5.2760134290038348E-2</v>
      </c>
      <c r="U20">
        <v>-1.2746497813220494</v>
      </c>
      <c r="V20">
        <v>7.821658578839652E-3</v>
      </c>
      <c r="W20">
        <v>-1.2746497813220494</v>
      </c>
      <c r="X20">
        <v>7.821658578839652E-3</v>
      </c>
      <c r="Z20" t="s">
        <v>144</v>
      </c>
      <c r="AA20">
        <v>-0.42842661359823803</v>
      </c>
      <c r="AB20">
        <v>0.25895516249662898</v>
      </c>
      <c r="AC20">
        <v>-1.6544432227869379</v>
      </c>
      <c r="AD20">
        <v>0.10373403290115292</v>
      </c>
      <c r="AE20">
        <v>-0.94738435610540028</v>
      </c>
      <c r="AF20">
        <v>9.0531128908924285E-2</v>
      </c>
      <c r="AG20">
        <v>-0.94738435610540028</v>
      </c>
      <c r="AH20">
        <v>9.0531128908924285E-2</v>
      </c>
    </row>
    <row r="21" spans="1:34">
      <c r="A21" t="s">
        <v>78</v>
      </c>
      <c r="B21">
        <v>27780.1</v>
      </c>
      <c r="C21">
        <v>2.0719277489142415E-2</v>
      </c>
      <c r="D21">
        <v>-6.2730069999999998</v>
      </c>
      <c r="E21">
        <v>0.13305466069939209</v>
      </c>
      <c r="F21">
        <v>-0.43360275160228784</v>
      </c>
      <c r="G21">
        <v>5.520833333333333</v>
      </c>
      <c r="H21">
        <v>6.93833502406596E-2</v>
      </c>
      <c r="I21">
        <v>0.25452993884226982</v>
      </c>
      <c r="J21">
        <v>6.4886271324126735E-2</v>
      </c>
      <c r="K21">
        <v>1.344184970002189E-2</v>
      </c>
      <c r="L21">
        <v>0.19504353771004329</v>
      </c>
      <c r="M21">
        <v>2.3524275684816656E-3</v>
      </c>
      <c r="P21" t="s">
        <v>127</v>
      </c>
      <c r="Q21">
        <v>5.7415974654183505E-4</v>
      </c>
      <c r="R21">
        <v>8.5827060672396323E-4</v>
      </c>
      <c r="S21">
        <v>0.66897286478610141</v>
      </c>
      <c r="T21">
        <v>0.50636281767616187</v>
      </c>
      <c r="U21">
        <v>-1.146569216539637E-3</v>
      </c>
      <c r="V21">
        <v>2.2948887096233069E-3</v>
      </c>
      <c r="W21">
        <v>-1.146569216539637E-3</v>
      </c>
      <c r="X21">
        <v>2.2948887096233069E-3</v>
      </c>
      <c r="Z21" t="s">
        <v>127</v>
      </c>
      <c r="AA21">
        <v>9.7950014367125635E-5</v>
      </c>
      <c r="AB21">
        <v>7.3964337450294461E-4</v>
      </c>
      <c r="AC21">
        <v>0.13242870516206548</v>
      </c>
      <c r="AD21">
        <v>0.89512851410024719</v>
      </c>
      <c r="AE21">
        <v>-1.3843284317998803E-3</v>
      </c>
      <c r="AF21">
        <v>1.5802284605341316E-3</v>
      </c>
      <c r="AG21">
        <v>-1.3843284317998803E-3</v>
      </c>
      <c r="AH21">
        <v>1.5802284605341316E-3</v>
      </c>
    </row>
    <row r="22" spans="1:34">
      <c r="A22" t="s">
        <v>79</v>
      </c>
      <c r="B22">
        <v>26429.9</v>
      </c>
      <c r="C22">
        <v>-4.8603136777765274E-2</v>
      </c>
      <c r="D22">
        <v>-4.9862120000000001</v>
      </c>
      <c r="E22">
        <v>0.12823265550617213</v>
      </c>
      <c r="F22">
        <v>1.6997414579947183</v>
      </c>
      <c r="G22">
        <v>-0.11866727521679599</v>
      </c>
      <c r="H22">
        <v>-8.5803784796228272E-2</v>
      </c>
      <c r="I22">
        <v>-4.2310046935582546E-2</v>
      </c>
      <c r="J22">
        <v>-0.16029369695813867</v>
      </c>
      <c r="K22">
        <v>6.2885813482816549E-3</v>
      </c>
      <c r="L22">
        <v>3.8243293396289804E-2</v>
      </c>
      <c r="M22">
        <v>1.6155450363197491E-2</v>
      </c>
      <c r="P22" t="s">
        <v>128</v>
      </c>
      <c r="Q22">
        <v>-1.0805915306838453E-3</v>
      </c>
      <c r="R22">
        <v>7.792459483193675E-4</v>
      </c>
      <c r="S22">
        <v>-1.3867143396951918</v>
      </c>
      <c r="T22">
        <v>0.17122718128379949</v>
      </c>
      <c r="U22">
        <v>-2.6428855928738067E-3</v>
      </c>
      <c r="V22">
        <v>4.8170253150611633E-4</v>
      </c>
      <c r="W22">
        <v>-2.6428855928738067E-3</v>
      </c>
      <c r="X22">
        <v>4.8170253150611633E-4</v>
      </c>
      <c r="Z22" t="s">
        <v>128</v>
      </c>
      <c r="AA22">
        <v>-9.8679986113196891E-4</v>
      </c>
      <c r="AB22">
        <v>7.7576827066330061E-4</v>
      </c>
      <c r="AC22">
        <v>-1.2720291592851962</v>
      </c>
      <c r="AD22">
        <v>0.20871489178205077</v>
      </c>
      <c r="AE22">
        <v>-2.5414742169959986E-3</v>
      </c>
      <c r="AF22">
        <v>5.6787449473206055E-4</v>
      </c>
      <c r="AG22">
        <v>-2.5414742169959986E-3</v>
      </c>
      <c r="AH22">
        <v>5.6787449473206055E-4</v>
      </c>
    </row>
    <row r="23" spans="1:34">
      <c r="A23" t="s">
        <v>80</v>
      </c>
      <c r="B23">
        <v>26832.7</v>
      </c>
      <c r="C23">
        <v>1.5240314946329696E-2</v>
      </c>
      <c r="D23">
        <v>-5.1217600000000001</v>
      </c>
      <c r="E23">
        <v>0.10232749921720541</v>
      </c>
      <c r="F23">
        <v>0.14587578378029065</v>
      </c>
      <c r="G23">
        <v>0.39513205592957018</v>
      </c>
      <c r="H23">
        <v>8.369246529372304E-2</v>
      </c>
      <c r="I23">
        <v>-7.0554253379738169E-2</v>
      </c>
      <c r="J23">
        <v>-2.0667726550079573E-2</v>
      </c>
      <c r="K23">
        <v>1.1409033073082343E-2</v>
      </c>
      <c r="L23">
        <v>3.0917138065924828E-2</v>
      </c>
      <c r="M23">
        <v>-0.10645617491469268</v>
      </c>
      <c r="P23" t="s">
        <v>129</v>
      </c>
      <c r="Q23">
        <v>7.6740693997636E-2</v>
      </c>
      <c r="R23">
        <v>8.4407019387455318E-2</v>
      </c>
      <c r="S23">
        <v>0.90917431458361986</v>
      </c>
      <c r="T23">
        <v>0.3672982472773928</v>
      </c>
      <c r="U23">
        <v>-9.2485190949960994E-2</v>
      </c>
      <c r="V23">
        <v>0.24596657894523299</v>
      </c>
      <c r="W23">
        <v>-9.2485190949960994E-2</v>
      </c>
      <c r="X23">
        <v>0.24596657894523299</v>
      </c>
      <c r="Z23" t="s">
        <v>129</v>
      </c>
      <c r="AA23">
        <v>5.5313925778060768E-2</v>
      </c>
      <c r="AB23">
        <v>8.2217557390733081E-2</v>
      </c>
      <c r="AC23">
        <v>0.67277510465538737</v>
      </c>
      <c r="AD23">
        <v>0.50390735775811391</v>
      </c>
      <c r="AE23">
        <v>-0.1094537412056138</v>
      </c>
      <c r="AF23">
        <v>0.22008159276173533</v>
      </c>
      <c r="AG23">
        <v>-0.1094537412056138</v>
      </c>
      <c r="AH23">
        <v>0.22008159276173533</v>
      </c>
    </row>
    <row r="24" spans="1:34">
      <c r="A24" t="s">
        <v>81</v>
      </c>
      <c r="B24">
        <v>27472</v>
      </c>
      <c r="C24">
        <v>2.3825407059297025E-2</v>
      </c>
      <c r="D24">
        <v>-5.1486479999999997</v>
      </c>
      <c r="E24">
        <v>9.6069725021614039E-2</v>
      </c>
      <c r="F24">
        <v>0.14367134349857077</v>
      </c>
      <c r="G24">
        <v>0.1495916852264291</v>
      </c>
      <c r="H24">
        <v>7.4022312224458528E-2</v>
      </c>
      <c r="I24">
        <v>5.3901215069923902E-2</v>
      </c>
      <c r="J24">
        <v>0.13044990723562153</v>
      </c>
      <c r="K24">
        <v>1.3772082006401266E-2</v>
      </c>
      <c r="L24">
        <v>8.6242478094692182E-2</v>
      </c>
      <c r="M24">
        <v>-2.2421268586961269E-2</v>
      </c>
      <c r="P24" t="s">
        <v>130</v>
      </c>
      <c r="Q24">
        <v>-7.2167197458629692E-2</v>
      </c>
      <c r="R24">
        <v>4.9396002277797585E-2</v>
      </c>
      <c r="S24">
        <v>-1.4609926741190402</v>
      </c>
      <c r="T24">
        <v>0.14981208279197047</v>
      </c>
      <c r="U24">
        <v>-0.17120021934467619</v>
      </c>
      <c r="V24">
        <v>2.6865824427416807E-2</v>
      </c>
      <c r="W24">
        <v>-0.17120021934467619</v>
      </c>
      <c r="X24">
        <v>2.6865824427416807E-2</v>
      </c>
      <c r="Z24" t="s">
        <v>130</v>
      </c>
      <c r="AA24">
        <v>-7.9183118413767642E-2</v>
      </c>
      <c r="AB24">
        <v>4.9055943511038189E-2</v>
      </c>
      <c r="AC24">
        <v>-1.6141391388374882</v>
      </c>
      <c r="AD24">
        <v>0.1122205318130543</v>
      </c>
      <c r="AE24">
        <v>-0.17749342609639074</v>
      </c>
      <c r="AF24">
        <v>1.9127189268855441E-2</v>
      </c>
      <c r="AG24">
        <v>-0.17749342609639074</v>
      </c>
      <c r="AH24">
        <v>1.9127189268855441E-2</v>
      </c>
    </row>
    <row r="25" spans="1:34">
      <c r="A25" t="s">
        <v>82</v>
      </c>
      <c r="B25">
        <v>26821.7</v>
      </c>
      <c r="C25">
        <v>-2.3671374490390189E-2</v>
      </c>
      <c r="D25">
        <v>-5.8428960000000005</v>
      </c>
      <c r="E25">
        <v>8.7877237013658238E-2</v>
      </c>
      <c r="F25">
        <v>-4.9007235361597783E-2</v>
      </c>
      <c r="G25">
        <v>-0.24087826929286407</v>
      </c>
      <c r="H25">
        <v>-4.5183293941796088E-3</v>
      </c>
      <c r="I25">
        <v>0.18686099630193603</v>
      </c>
      <c r="J25">
        <v>-4.1337573084418926E-2</v>
      </c>
      <c r="K25">
        <v>9.0116567843382678E-3</v>
      </c>
      <c r="L25">
        <v>3.7688094117342051E-2</v>
      </c>
      <c r="M25">
        <v>0.12777478188205246</v>
      </c>
      <c r="P25" t="s">
        <v>131</v>
      </c>
      <c r="Q25">
        <v>3.4958594310927085E-2</v>
      </c>
      <c r="R25">
        <v>3.0011929236753405E-2</v>
      </c>
      <c r="S25">
        <v>1.1648232952687314</v>
      </c>
      <c r="T25">
        <v>0.24921060016942848</v>
      </c>
      <c r="U25">
        <v>-2.5211701014405438E-2</v>
      </c>
      <c r="V25">
        <v>9.5128889636259609E-2</v>
      </c>
      <c r="W25">
        <v>-2.5211701014405438E-2</v>
      </c>
      <c r="X25">
        <v>9.5128889636259609E-2</v>
      </c>
      <c r="Z25" t="s">
        <v>131</v>
      </c>
      <c r="AA25">
        <v>3.9856761435798541E-2</v>
      </c>
      <c r="AB25">
        <v>2.9722508452009709E-2</v>
      </c>
      <c r="AC25">
        <v>1.3409622374286378</v>
      </c>
      <c r="AD25">
        <v>0.18544467864422612</v>
      </c>
      <c r="AE25">
        <v>-1.9708476573719054E-2</v>
      </c>
      <c r="AF25">
        <v>9.9421999445316128E-2</v>
      </c>
      <c r="AG25">
        <v>-1.9708476573719054E-2</v>
      </c>
      <c r="AH25">
        <v>9.9421999445316128E-2</v>
      </c>
    </row>
    <row r="26" spans="1:34">
      <c r="A26" t="s">
        <v>83</v>
      </c>
      <c r="B26">
        <v>27537.9</v>
      </c>
      <c r="C26">
        <v>2.6702259737451418E-2</v>
      </c>
      <c r="D26">
        <v>-5.1194429999999995</v>
      </c>
      <c r="E26">
        <v>7.7721305262019813E-2</v>
      </c>
      <c r="F26">
        <v>0.37433911346545146</v>
      </c>
      <c r="G26">
        <v>-0.66099532113994042</v>
      </c>
      <c r="H26">
        <v>-8.1668584843102715E-3</v>
      </c>
      <c r="I26">
        <v>-2.0181655262300473E-2</v>
      </c>
      <c r="J26">
        <v>0.12379627648191749</v>
      </c>
      <c r="K26">
        <v>5.0926875746021743E-3</v>
      </c>
      <c r="L26">
        <v>3.4100375778708267E-2</v>
      </c>
      <c r="M26">
        <v>-9.0725745992991588E-2</v>
      </c>
      <c r="P26" s="81" t="s">
        <v>133</v>
      </c>
      <c r="Q26">
        <v>-1.2832346009875144</v>
      </c>
      <c r="R26">
        <v>0.75849123201194368</v>
      </c>
      <c r="S26">
        <v>-1.6918252272787087</v>
      </c>
      <c r="T26">
        <v>9.6442997503276701E-2</v>
      </c>
      <c r="U26">
        <v>-2.8039179623205031</v>
      </c>
      <c r="V26">
        <v>0.23744876034547424</v>
      </c>
      <c r="W26">
        <v>-2.8039179623205031</v>
      </c>
      <c r="X26">
        <v>0.23744876034547424</v>
      </c>
      <c r="Z26" t="s">
        <v>133</v>
      </c>
      <c r="AA26">
        <v>-1.0857855275426469</v>
      </c>
      <c r="AB26">
        <v>0.73771926892211115</v>
      </c>
      <c r="AC26">
        <v>-1.4718139721754846</v>
      </c>
      <c r="AD26">
        <v>0.14677033943570228</v>
      </c>
      <c r="AE26">
        <v>-2.5642079799578861</v>
      </c>
      <c r="AF26">
        <v>0.39263692487259227</v>
      </c>
      <c r="AG26">
        <v>-2.5642079799578861</v>
      </c>
      <c r="AH26">
        <v>0.39263692487259227</v>
      </c>
    </row>
    <row r="27" spans="1:34">
      <c r="A27" t="s">
        <v>84</v>
      </c>
      <c r="B27">
        <v>28554</v>
      </c>
      <c r="C27">
        <v>3.6898238427766766E-2</v>
      </c>
      <c r="D27">
        <v>-4.3803020000000004</v>
      </c>
      <c r="E27">
        <v>6.7791870356349149E-2</v>
      </c>
      <c r="F27">
        <v>-0.16403087098624392</v>
      </c>
      <c r="G27">
        <v>2.5219573400250943</v>
      </c>
      <c r="H27">
        <v>0.11164263291567243</v>
      </c>
      <c r="I27">
        <v>2.3902063891256001E-2</v>
      </c>
      <c r="J27">
        <v>-8.2357421689041282E-2</v>
      </c>
      <c r="K27">
        <v>8.0391922262425669E-3</v>
      </c>
      <c r="L27">
        <v>2.8198927430552148E-2</v>
      </c>
      <c r="M27">
        <v>-6.5059702020568599E-2</v>
      </c>
      <c r="P27" s="81" t="s">
        <v>134</v>
      </c>
      <c r="Q27">
        <v>0.50597077648545552</v>
      </c>
      <c r="R27">
        <v>0.2115493839583131</v>
      </c>
      <c r="S27">
        <v>2.3917383592341714</v>
      </c>
      <c r="T27">
        <v>2.0280770190076219E-2</v>
      </c>
      <c r="U27">
        <v>8.1839798158490629E-2</v>
      </c>
      <c r="V27">
        <v>0.93010175481242041</v>
      </c>
      <c r="W27">
        <v>8.1839798158490629E-2</v>
      </c>
      <c r="X27">
        <v>0.93010175481242041</v>
      </c>
      <c r="Z27" t="s">
        <v>134</v>
      </c>
      <c r="AA27">
        <v>0.52243353207780718</v>
      </c>
      <c r="AB27">
        <v>0.21136245777212243</v>
      </c>
      <c r="AC27">
        <v>2.4717423216239367</v>
      </c>
      <c r="AD27">
        <v>1.6569354133029388E-2</v>
      </c>
      <c r="AE27">
        <v>9.8853701196412957E-2</v>
      </c>
      <c r="AF27">
        <v>0.94601336295920135</v>
      </c>
      <c r="AG27">
        <v>9.8853701196412957E-2</v>
      </c>
      <c r="AH27">
        <v>0.94601336295920135</v>
      </c>
    </row>
    <row r="28" spans="1:34" ht="15" thickBot="1">
      <c r="A28" t="s">
        <v>85</v>
      </c>
      <c r="B28">
        <v>28967.599999999999</v>
      </c>
      <c r="C28">
        <v>1.4484835749807332E-2</v>
      </c>
      <c r="D28">
        <v>-5.2276170000000004</v>
      </c>
      <c r="E28">
        <v>6.7613753317757208E-2</v>
      </c>
      <c r="F28">
        <v>0.19553773623783019</v>
      </c>
      <c r="G28">
        <v>-1.7456359102244388E-2</v>
      </c>
      <c r="H28">
        <v>7.4607261980885853E-2</v>
      </c>
      <c r="I28">
        <v>2.4359052432860361E-2</v>
      </c>
      <c r="J28">
        <v>1.1516912222452786E-2</v>
      </c>
      <c r="K28">
        <v>1.2645260445736193E-3</v>
      </c>
      <c r="L28">
        <v>7.7149995985799524E-2</v>
      </c>
      <c r="M28">
        <v>3.3350457510555209E-2</v>
      </c>
      <c r="P28" s="14" t="s">
        <v>132</v>
      </c>
      <c r="Q28" s="14">
        <v>-3.1038653648663723E-2</v>
      </c>
      <c r="R28" s="14">
        <v>4.897383863530988E-2</v>
      </c>
      <c r="S28" s="14">
        <v>-0.63378028991758506</v>
      </c>
      <c r="T28" s="14">
        <v>0.52889975297336744</v>
      </c>
      <c r="U28" s="14">
        <v>-0.12922528839166059</v>
      </c>
      <c r="V28" s="14">
        <v>6.7147981094333148E-2</v>
      </c>
      <c r="W28" s="14">
        <v>-0.12922528839166059</v>
      </c>
      <c r="X28" s="14">
        <v>6.7147981094333148E-2</v>
      </c>
      <c r="Z28" s="14" t="s">
        <v>132</v>
      </c>
      <c r="AA28" s="14">
        <v>-2.9403835671034044E-2</v>
      </c>
      <c r="AB28" s="14">
        <v>4.9033014831570194E-2</v>
      </c>
      <c r="AC28" s="14">
        <v>-0.59967423524817021</v>
      </c>
      <c r="AD28" s="14">
        <v>0.55118596307403633</v>
      </c>
      <c r="AE28" s="14">
        <v>-0.1276681932531816</v>
      </c>
      <c r="AF28" s="14">
        <v>6.8860521911113498E-2</v>
      </c>
      <c r="AG28" s="14">
        <v>-0.1276681932531816</v>
      </c>
      <c r="AH28" s="14">
        <v>6.8860521911113498E-2</v>
      </c>
    </row>
    <row r="29" spans="1:34">
      <c r="A29" t="s">
        <v>86</v>
      </c>
      <c r="B29">
        <v>29020.3</v>
      </c>
      <c r="C29">
        <v>1.8192739474447565E-3</v>
      </c>
      <c r="D29">
        <v>-5.7205360000000001</v>
      </c>
      <c r="E29">
        <v>6.7428539601467774E-2</v>
      </c>
      <c r="F29">
        <v>-0.2125968368248887</v>
      </c>
      <c r="G29">
        <v>0.17947788252356781</v>
      </c>
      <c r="H29">
        <v>1.6918623351559959E-2</v>
      </c>
      <c r="I29">
        <v>0.17228464419475667</v>
      </c>
      <c r="J29">
        <v>2.3079290183608575E-2</v>
      </c>
      <c r="K29">
        <v>8.0236267817812984E-3</v>
      </c>
      <c r="L29">
        <v>2.8221243386267431E-2</v>
      </c>
      <c r="M29">
        <v>-1.0489082974852874E-2</v>
      </c>
    </row>
    <row r="30" spans="1:34">
      <c r="A30" t="s">
        <v>87</v>
      </c>
      <c r="B30">
        <v>29161.8</v>
      </c>
      <c r="C30">
        <v>4.8758972167758435E-3</v>
      </c>
      <c r="D30">
        <v>-4.6645349999999999</v>
      </c>
      <c r="E30">
        <v>6.1865801191569592E-2</v>
      </c>
      <c r="F30">
        <v>0.36123338108976261</v>
      </c>
      <c r="G30">
        <v>-5.8407623731939751E-3</v>
      </c>
      <c r="H30">
        <v>2.1077935222672026E-2</v>
      </c>
      <c r="I30">
        <v>-2.2719204827831116E-2</v>
      </c>
      <c r="J30">
        <v>-1.5740926408662453E-2</v>
      </c>
      <c r="K30">
        <v>8.335278949694545E-3</v>
      </c>
      <c r="L30">
        <v>4.0534510821821988E-2</v>
      </c>
      <c r="M30">
        <v>-4.0644822583467834E-2</v>
      </c>
    </row>
    <row r="31" spans="1:34">
      <c r="A31" t="s">
        <v>88</v>
      </c>
      <c r="B31">
        <v>26746.1</v>
      </c>
      <c r="C31">
        <v>-8.2837822082313189E-2</v>
      </c>
      <c r="D31">
        <v>-5.1333950000000002</v>
      </c>
      <c r="E31">
        <v>6.1829553923576475E-2</v>
      </c>
      <c r="F31">
        <v>-5.7337285173607186E-2</v>
      </c>
      <c r="G31">
        <v>-3.0921459492888067E-4</v>
      </c>
      <c r="H31">
        <v>-7.1556018139913558E-4</v>
      </c>
      <c r="I31">
        <v>3.575320429661142E-2</v>
      </c>
      <c r="J31">
        <v>-0.17958643170011201</v>
      </c>
      <c r="K31">
        <v>1.2757774238638966E-2</v>
      </c>
      <c r="L31">
        <v>2.9462444929686922E-2</v>
      </c>
      <c r="M31">
        <v>-2.1444930660301193E-2</v>
      </c>
    </row>
    <row r="32" spans="1:34">
      <c r="A32" t="s">
        <v>89</v>
      </c>
      <c r="B32">
        <v>25851.3</v>
      </c>
      <c r="C32">
        <v>-3.3455344891404705E-2</v>
      </c>
      <c r="D32">
        <v>-5.6062260000000004</v>
      </c>
      <c r="E32">
        <v>6.3250223935537919E-2</v>
      </c>
      <c r="F32">
        <v>0.24452457857852214</v>
      </c>
      <c r="G32">
        <v>-0.25579956696566658</v>
      </c>
      <c r="H32">
        <v>-2.4644056132650121E-2</v>
      </c>
      <c r="I32">
        <v>-8.8794255177020651E-2</v>
      </c>
      <c r="J32">
        <v>-0.40104296001986595</v>
      </c>
      <c r="K32">
        <v>2.0326835666603323E-2</v>
      </c>
      <c r="L32">
        <v>6.8536792835676041E-2</v>
      </c>
      <c r="M32">
        <v>-9.8082513584895697E-2</v>
      </c>
      <c r="P32" t="s">
        <v>25</v>
      </c>
      <c r="Z32" t="s">
        <v>25</v>
      </c>
    </row>
    <row r="33" spans="1:28" ht="15" thickBot="1">
      <c r="A33" t="s">
        <v>90</v>
      </c>
      <c r="B33">
        <v>23091</v>
      </c>
      <c r="C33">
        <v>-0.10677606155203025</v>
      </c>
      <c r="D33">
        <v>-6.6011790000000001</v>
      </c>
      <c r="E33">
        <v>6.413303854915875E-2</v>
      </c>
      <c r="F33">
        <v>-0.10542081604177547</v>
      </c>
      <c r="G33">
        <v>-1.0141313383208646</v>
      </c>
      <c r="H33">
        <v>0.17510321221193553</v>
      </c>
      <c r="I33">
        <v>1.0080090904092518E-2</v>
      </c>
      <c r="J33">
        <v>0.2361111111111111</v>
      </c>
      <c r="K33">
        <v>1.4495466303906211E-2</v>
      </c>
      <c r="L33">
        <v>2.3478650050509576E-2</v>
      </c>
      <c r="M33">
        <v>-0.10904519523312495</v>
      </c>
    </row>
    <row r="34" spans="1:28">
      <c r="A34" t="s">
        <v>91</v>
      </c>
      <c r="B34">
        <v>24263.200000000001</v>
      </c>
      <c r="C34">
        <v>5.0764367069421015E-2</v>
      </c>
      <c r="D34">
        <v>-5.5041590000000005</v>
      </c>
      <c r="E34">
        <v>6.4510153287442584E-2</v>
      </c>
      <c r="F34">
        <v>0.17840080413133783</v>
      </c>
      <c r="G34">
        <v>-58.705882352941174</v>
      </c>
      <c r="H34">
        <v>-7.3857704644910704E-2</v>
      </c>
      <c r="I34">
        <v>7.6061909168435679E-2</v>
      </c>
      <c r="J34">
        <v>-0.20979372798926724</v>
      </c>
      <c r="K34">
        <v>1.3369311109999511E-2</v>
      </c>
      <c r="L34">
        <v>3.6204607704812299E-2</v>
      </c>
      <c r="M34">
        <v>-7.6494617522755104E-2</v>
      </c>
      <c r="P34" s="15" t="s">
        <v>26</v>
      </c>
      <c r="Q34" s="15" t="s">
        <v>146</v>
      </c>
      <c r="R34" s="15" t="s">
        <v>28</v>
      </c>
      <c r="Z34" t="s">
        <v>26</v>
      </c>
      <c r="AA34" t="s">
        <v>146</v>
      </c>
      <c r="AB34" t="s">
        <v>28</v>
      </c>
    </row>
    <row r="35" spans="1:28">
      <c r="A35" t="s">
        <v>92</v>
      </c>
      <c r="B35">
        <v>25118.1</v>
      </c>
      <c r="C35">
        <v>3.523442909426612E-2</v>
      </c>
      <c r="D35">
        <v>-5.9690759999999994</v>
      </c>
      <c r="E35">
        <v>6.5069504703227921E-2</v>
      </c>
      <c r="F35">
        <v>-7.171196321815611E-3</v>
      </c>
      <c r="G35">
        <v>0.32619775739041795</v>
      </c>
      <c r="H35">
        <v>-9.4509826825920656E-2</v>
      </c>
      <c r="I35">
        <v>-5.1277295337661191E-2</v>
      </c>
      <c r="J35">
        <v>-1.1247877758913286E-2</v>
      </c>
      <c r="K35">
        <v>1.1287918529136362E-2</v>
      </c>
      <c r="L35">
        <v>3.6964854095348929E-2</v>
      </c>
      <c r="M35">
        <v>-8.0579887080117915E-2</v>
      </c>
      <c r="P35">
        <v>1</v>
      </c>
      <c r="Q35">
        <v>1.4633894842681336E-2</v>
      </c>
      <c r="R35">
        <v>6.447964474472101E-3</v>
      </c>
      <c r="Z35">
        <v>1</v>
      </c>
      <c r="AA35">
        <v>7.7189184241260927E-3</v>
      </c>
      <c r="AB35">
        <v>1.3362940893027343E-2</v>
      </c>
    </row>
    <row r="36" spans="1:28">
      <c r="A36" t="s">
        <v>93</v>
      </c>
      <c r="B36">
        <v>24413.3</v>
      </c>
      <c r="C36">
        <v>-2.8059447171561516E-2</v>
      </c>
      <c r="D36">
        <v>-6.4705200000000005</v>
      </c>
      <c r="E36">
        <v>6.5296334374927989E-2</v>
      </c>
      <c r="F36">
        <v>9.1566227611541331E-2</v>
      </c>
      <c r="G36">
        <v>9.3005380476556501E-2</v>
      </c>
      <c r="H36">
        <v>-1.7925158110988892E-2</v>
      </c>
      <c r="I36">
        <v>2.913052751315226E-2</v>
      </c>
      <c r="J36">
        <v>-0.27838591972526305</v>
      </c>
      <c r="K36">
        <v>1.5743899265130281E-2</v>
      </c>
      <c r="L36">
        <v>5.6856238376240327E-2</v>
      </c>
      <c r="M36">
        <v>-3.9659263277774567E-2</v>
      </c>
      <c r="P36">
        <v>2</v>
      </c>
      <c r="Q36">
        <v>2.0137822307328624E-2</v>
      </c>
      <c r="R36">
        <v>3.0476081866853622E-2</v>
      </c>
      <c r="Z36">
        <v>2</v>
      </c>
      <c r="AA36">
        <v>1.3875211295844259E-2</v>
      </c>
      <c r="AB36">
        <v>3.6738692878337989E-2</v>
      </c>
    </row>
    <row r="37" spans="1:28">
      <c r="A37" t="s">
        <v>94</v>
      </c>
      <c r="B37">
        <v>25357</v>
      </c>
      <c r="C37">
        <v>3.86551592779346E-2</v>
      </c>
      <c r="D37">
        <v>-6.519012</v>
      </c>
      <c r="E37">
        <v>6.5950572574813071E-2</v>
      </c>
      <c r="F37">
        <v>-0.19809042817345041</v>
      </c>
      <c r="G37">
        <v>0.16279887482419128</v>
      </c>
      <c r="H37">
        <v>-1.3188444348114607E-2</v>
      </c>
      <c r="I37">
        <v>-3.0758337219142267E-2</v>
      </c>
      <c r="J37">
        <v>0.36585365853658552</v>
      </c>
      <c r="K37">
        <v>1.2236961649096767E-2</v>
      </c>
      <c r="L37">
        <v>4.1256666338295396E-2</v>
      </c>
      <c r="M37">
        <v>-0.13062111820242489</v>
      </c>
      <c r="P37">
        <v>3</v>
      </c>
      <c r="Q37">
        <v>2.2634124510005283E-2</v>
      </c>
      <c r="R37">
        <v>-3.8711067404776055E-3</v>
      </c>
      <c r="Z37">
        <v>3</v>
      </c>
      <c r="AA37">
        <v>1.4682826515609948E-2</v>
      </c>
      <c r="AB37">
        <v>4.0801912539177292E-3</v>
      </c>
    </row>
    <row r="38" spans="1:28">
      <c r="A38" t="s">
        <v>95</v>
      </c>
      <c r="B38">
        <v>24765.3</v>
      </c>
      <c r="C38">
        <v>-2.3334779350869611E-2</v>
      </c>
      <c r="D38">
        <v>-4.9857970000000007</v>
      </c>
      <c r="E38">
        <v>6.6985465183518222E-2</v>
      </c>
      <c r="F38">
        <v>0.34758240004085184</v>
      </c>
      <c r="G38">
        <v>-0.31297248261263988</v>
      </c>
      <c r="H38">
        <v>-4.6653333022732661E-2</v>
      </c>
      <c r="I38">
        <v>0.12658137628737387</v>
      </c>
      <c r="J38">
        <v>-9.4076655052264813E-2</v>
      </c>
      <c r="K38">
        <v>1.0510702288524907E-2</v>
      </c>
      <c r="L38">
        <v>5.1761036050337286E-2</v>
      </c>
      <c r="M38">
        <v>0.16197532485963492</v>
      </c>
      <c r="P38">
        <v>4</v>
      </c>
      <c r="Q38">
        <v>4.6919107956388484E-2</v>
      </c>
      <c r="R38">
        <v>4.0022722668076896E-2</v>
      </c>
      <c r="Z38">
        <v>4</v>
      </c>
      <c r="AA38">
        <v>4.2235222661587163E-2</v>
      </c>
      <c r="AB38">
        <v>4.4706607962878217E-2</v>
      </c>
    </row>
    <row r="39" spans="1:28">
      <c r="A39" t="s">
        <v>96</v>
      </c>
      <c r="B39">
        <v>25064.1</v>
      </c>
      <c r="C39">
        <v>1.2065268742958869E-2</v>
      </c>
      <c r="D39">
        <v>-5.5047420000000002</v>
      </c>
      <c r="E39">
        <v>6.7755811496225116E-2</v>
      </c>
      <c r="F39">
        <v>-0.12115419718642036</v>
      </c>
      <c r="G39">
        <v>0.80589788732394363</v>
      </c>
      <c r="H39">
        <v>4.7997374979928377E-2</v>
      </c>
      <c r="I39">
        <v>8.4569639072533495E-2</v>
      </c>
      <c r="J39">
        <v>0.12644230769230763</v>
      </c>
      <c r="K39">
        <v>1.1087893392110021E-2</v>
      </c>
      <c r="L39">
        <v>3.6026214452594914E-2</v>
      </c>
      <c r="M39">
        <v>1.3828619994569538E-2</v>
      </c>
      <c r="P39">
        <v>5</v>
      </c>
      <c r="Q39">
        <v>3.8236170767855245E-2</v>
      </c>
      <c r="R39">
        <v>5.9110469618624886E-3</v>
      </c>
      <c r="Z39">
        <v>5</v>
      </c>
      <c r="AA39">
        <v>2.1285066050600272E-2</v>
      </c>
      <c r="AB39">
        <v>2.2862151679117461E-2</v>
      </c>
    </row>
    <row r="40" spans="1:28">
      <c r="A40" t="s">
        <v>97</v>
      </c>
      <c r="B40">
        <v>23938.1</v>
      </c>
      <c r="C40">
        <v>-4.4924812780031999E-2</v>
      </c>
      <c r="D40">
        <v>-6.1345909999999995</v>
      </c>
      <c r="E40">
        <v>6.8184534273875164E-2</v>
      </c>
      <c r="F40">
        <v>-1.2708886668884442E-2</v>
      </c>
      <c r="G40">
        <v>-0.66853521813307337</v>
      </c>
      <c r="H40">
        <v>9.6021637177574157E-2</v>
      </c>
      <c r="I40">
        <v>-3.0420136205211983E-2</v>
      </c>
      <c r="J40">
        <v>0.12697396500213406</v>
      </c>
      <c r="K40">
        <v>1.3471885435601056E-2</v>
      </c>
      <c r="L40">
        <v>4.3325422521260579E-2</v>
      </c>
      <c r="M40">
        <v>6.869779838490458E-3</v>
      </c>
      <c r="P40">
        <v>6</v>
      </c>
      <c r="Q40">
        <v>-5.5063424383628372E-2</v>
      </c>
      <c r="R40">
        <v>-6.1968677098964094E-2</v>
      </c>
      <c r="Z40">
        <v>6</v>
      </c>
      <c r="AA40">
        <v>-7.1251303475363209E-2</v>
      </c>
      <c r="AB40">
        <v>-4.5780798007229256E-2</v>
      </c>
    </row>
    <row r="41" spans="1:28">
      <c r="A41" t="s">
        <v>98</v>
      </c>
      <c r="B41">
        <v>24231</v>
      </c>
      <c r="C41">
        <v>1.2235724639800213E-2</v>
      </c>
      <c r="D41">
        <v>-5.9406609999999995</v>
      </c>
      <c r="E41">
        <v>6.833835695569368E-2</v>
      </c>
      <c r="F41">
        <v>-0.25893640584584043</v>
      </c>
      <c r="G41">
        <v>-1.1338235294117647</v>
      </c>
      <c r="H41">
        <v>6.3944300596866108E-2</v>
      </c>
      <c r="I41">
        <v>8.6392828673274386E-2</v>
      </c>
      <c r="J41">
        <v>-6.5896610490437491E-2</v>
      </c>
      <c r="K41">
        <v>1.5918779795830861E-2</v>
      </c>
      <c r="L41">
        <v>3.4874114503057267E-2</v>
      </c>
      <c r="M41">
        <v>0.20013863357918885</v>
      </c>
      <c r="P41">
        <v>7</v>
      </c>
      <c r="Q41">
        <v>-9.2747394134604453E-3</v>
      </c>
      <c r="R41">
        <v>5.2468702502255618E-2</v>
      </c>
      <c r="Z41">
        <v>7</v>
      </c>
      <c r="AA41">
        <v>-2.4286564047989269E-2</v>
      </c>
      <c r="AB41">
        <v>6.7480527136784443E-2</v>
      </c>
    </row>
    <row r="42" spans="1:28">
      <c r="A42" t="s">
        <v>99</v>
      </c>
      <c r="B42">
        <v>25964.5</v>
      </c>
      <c r="C42">
        <v>7.154058850233172E-2</v>
      </c>
      <c r="D42">
        <v>-4.3897130000000004</v>
      </c>
      <c r="E42">
        <v>6.8502884691434618E-2</v>
      </c>
      <c r="F42">
        <v>0.30455921301793781</v>
      </c>
      <c r="G42">
        <v>-9.0109890109890109</v>
      </c>
      <c r="H42">
        <v>-1.6866946782711945E-2</v>
      </c>
      <c r="I42">
        <v>7.4981656075646316E-2</v>
      </c>
      <c r="J42">
        <v>1.7028177579566258E-2</v>
      </c>
      <c r="K42">
        <v>9.7408693997767474E-3</v>
      </c>
      <c r="L42">
        <v>3.2891090647568649E-2</v>
      </c>
      <c r="M42">
        <v>-3.6911952634055098E-2</v>
      </c>
      <c r="P42">
        <v>8</v>
      </c>
      <c r="Q42">
        <v>4.0361833347189674E-3</v>
      </c>
      <c r="R42">
        <v>-3.9897761325979622E-2</v>
      </c>
      <c r="Z42">
        <v>8</v>
      </c>
      <c r="AA42">
        <v>1.5164965400721211E-3</v>
      </c>
      <c r="AB42">
        <v>-3.7378074531332774E-2</v>
      </c>
    </row>
    <row r="43" spans="1:28">
      <c r="A43" t="s">
        <v>100</v>
      </c>
      <c r="B43">
        <v>26842.799999999999</v>
      </c>
      <c r="C43">
        <v>3.3826956036126218E-2</v>
      </c>
      <c r="D43">
        <v>-5.5224500000000001</v>
      </c>
      <c r="E43">
        <v>6.8525576755263939E-2</v>
      </c>
      <c r="F43">
        <v>0.11534781767290143</v>
      </c>
      <c r="G43">
        <v>2.4074074074074074</v>
      </c>
      <c r="H43">
        <v>4.4443734238265073E-2</v>
      </c>
      <c r="I43">
        <v>3.5996239391090361E-2</v>
      </c>
      <c r="J43">
        <v>8.3914690053817034E-2</v>
      </c>
      <c r="K43">
        <v>9.9268925149936064E-3</v>
      </c>
      <c r="L43">
        <v>3.4252584005789267E-2</v>
      </c>
      <c r="M43">
        <v>2.5665177230881123E-3</v>
      </c>
      <c r="P43">
        <v>9</v>
      </c>
      <c r="Q43">
        <v>3.5600867779611044E-2</v>
      </c>
      <c r="R43">
        <v>2.3024958137969065E-2</v>
      </c>
      <c r="Z43">
        <v>9</v>
      </c>
      <c r="AA43">
        <v>2.1723094201326964E-2</v>
      </c>
      <c r="AB43">
        <v>3.6902731716253148E-2</v>
      </c>
    </row>
    <row r="44" spans="1:28">
      <c r="A44" t="s">
        <v>101</v>
      </c>
      <c r="B44">
        <v>27240.5</v>
      </c>
      <c r="C44">
        <v>1.4815891039682921E-2</v>
      </c>
      <c r="D44">
        <v>-6.7118700000000002</v>
      </c>
      <c r="E44">
        <v>6.6013924727155837E-2</v>
      </c>
      <c r="F44">
        <v>7.0714598329339323E-2</v>
      </c>
      <c r="G44">
        <v>-7.3671497584541057E-2</v>
      </c>
      <c r="H44">
        <v>-2.5283391518422151E-2</v>
      </c>
      <c r="I44">
        <v>0.22353994182143663</v>
      </c>
      <c r="J44">
        <v>0.19032732622287607</v>
      </c>
      <c r="K44">
        <v>1.0309260696166668E-2</v>
      </c>
      <c r="L44">
        <v>3.9959998745835265E-2</v>
      </c>
      <c r="M44">
        <v>6.0073436362690018E-2</v>
      </c>
      <c r="P44">
        <v>10</v>
      </c>
      <c r="Q44">
        <v>6.5667567444193404E-3</v>
      </c>
      <c r="R44">
        <v>4.0209906635173459E-2</v>
      </c>
      <c r="Z44">
        <v>10</v>
      </c>
      <c r="AA44">
        <v>-3.9806554274907438E-4</v>
      </c>
      <c r="AB44">
        <v>4.7174728922341869E-2</v>
      </c>
    </row>
    <row r="45" spans="1:28">
      <c r="A45" t="s">
        <v>102</v>
      </c>
      <c r="B45">
        <v>28083.3</v>
      </c>
      <c r="C45">
        <v>3.093922651933699E-2</v>
      </c>
      <c r="D45">
        <v>-6.8850280000000001</v>
      </c>
      <c r="E45">
        <v>6.6005167805835097E-2</v>
      </c>
      <c r="F45">
        <v>-0.2377783552482669</v>
      </c>
      <c r="G45">
        <v>5.6156019122120815E-2</v>
      </c>
      <c r="H45">
        <v>-4.065685681343395E-2</v>
      </c>
      <c r="I45">
        <v>0.1932658701129806</v>
      </c>
      <c r="J45">
        <v>5.9323343117565104E-2</v>
      </c>
      <c r="K45">
        <v>7.1632385338983922E-3</v>
      </c>
      <c r="L45">
        <v>4.0103518465805753E-2</v>
      </c>
      <c r="M45">
        <v>9.9653948043104026E-2</v>
      </c>
      <c r="P45">
        <v>11</v>
      </c>
      <c r="Q45">
        <v>2.8914478894132564E-2</v>
      </c>
      <c r="R45">
        <v>-1.5901853047335247E-2</v>
      </c>
      <c r="Z45">
        <v>11</v>
      </c>
      <c r="AA45">
        <v>2.9362263463469498E-2</v>
      </c>
      <c r="AB45">
        <v>-1.6349637616672186E-2</v>
      </c>
    </row>
    <row r="46" spans="1:28">
      <c r="A46" t="s">
        <v>103</v>
      </c>
      <c r="B46">
        <v>26819.5</v>
      </c>
      <c r="C46">
        <v>-4.5001833830069803E-2</v>
      </c>
      <c r="D46">
        <v>-7.4507950000000003</v>
      </c>
      <c r="E46">
        <v>6.599953186867169E-2</v>
      </c>
      <c r="F46">
        <v>7.6519119000211688E-2</v>
      </c>
      <c r="G46">
        <v>-0.39262328641704541</v>
      </c>
      <c r="H46">
        <v>1.0144280827011723E-2</v>
      </c>
      <c r="I46">
        <v>-0.18193893363758668</v>
      </c>
      <c r="J46">
        <v>2.7708910602305958E-3</v>
      </c>
      <c r="K46">
        <v>1.8366746972541734E-2</v>
      </c>
      <c r="L46">
        <v>4.2070165135995381E-2</v>
      </c>
      <c r="M46">
        <v>-1.991070925313632E-2</v>
      </c>
      <c r="P46">
        <v>12</v>
      </c>
      <c r="Q46">
        <v>-3.1335041248193381E-3</v>
      </c>
      <c r="R46">
        <v>-2.1793819533456368E-2</v>
      </c>
      <c r="Z46">
        <v>12</v>
      </c>
      <c r="AA46">
        <v>-3.6670332148767649E-3</v>
      </c>
      <c r="AB46">
        <v>-2.126029044339894E-2</v>
      </c>
    </row>
    <row r="47" spans="1:28">
      <c r="A47" t="s">
        <v>104</v>
      </c>
      <c r="B47">
        <v>27075.7</v>
      </c>
      <c r="C47">
        <v>9.5527507969947519E-3</v>
      </c>
      <c r="D47">
        <v>-6.2487830000000004</v>
      </c>
      <c r="E47">
        <v>6.5966968349427946E-2</v>
      </c>
      <c r="F47">
        <v>-0.18073399678802937</v>
      </c>
      <c r="G47">
        <v>0.95780918881126464</v>
      </c>
      <c r="H47">
        <v>1.0601955471786751E-3</v>
      </c>
      <c r="I47">
        <v>5.8650263327712927E-2</v>
      </c>
      <c r="J47">
        <v>-5.0174520069808062E-2</v>
      </c>
      <c r="K47">
        <v>5.8963528825120961E-3</v>
      </c>
      <c r="L47">
        <v>6.0648125103186165E-3</v>
      </c>
      <c r="M47">
        <v>-5.213238638612764E-2</v>
      </c>
      <c r="P47">
        <v>13</v>
      </c>
      <c r="Q47">
        <v>6.2010213232740309E-3</v>
      </c>
      <c r="R47">
        <v>-0.10104274501335096</v>
      </c>
      <c r="Z47">
        <v>13</v>
      </c>
      <c r="AA47">
        <v>5.3250380841980737E-3</v>
      </c>
      <c r="AB47">
        <v>-0.100166761774275</v>
      </c>
    </row>
    <row r="48" spans="1:28">
      <c r="A48" t="s">
        <v>105</v>
      </c>
      <c r="B48">
        <v>26596.6</v>
      </c>
      <c r="C48">
        <v>-1.7694833374575808E-2</v>
      </c>
      <c r="D48">
        <v>-6.8043570000000004</v>
      </c>
      <c r="E48">
        <v>6.5905843722197543E-2</v>
      </c>
      <c r="F48">
        <v>-6.091595325285944E-3</v>
      </c>
      <c r="G48">
        <v>-0.49003766995773634</v>
      </c>
      <c r="H48">
        <v>-0.1170216521534478</v>
      </c>
      <c r="I48">
        <v>-0.12249171688967982</v>
      </c>
      <c r="J48">
        <v>-0.17638952687184203</v>
      </c>
      <c r="K48">
        <v>1.2574170563372025E-2</v>
      </c>
      <c r="L48">
        <v>2.1061103595649378E-2</v>
      </c>
      <c r="M48">
        <v>6.067296562364404E-3</v>
      </c>
      <c r="P48">
        <v>14</v>
      </c>
      <c r="Q48">
        <v>5.3723964273362054E-2</v>
      </c>
      <c r="R48">
        <v>8.3470217470058936E-2</v>
      </c>
      <c r="Z48">
        <v>14</v>
      </c>
      <c r="AA48">
        <v>5.0012634030254202E-2</v>
      </c>
      <c r="AB48">
        <v>8.7181547713166788E-2</v>
      </c>
    </row>
    <row r="49" spans="1:28">
      <c r="A49" t="s">
        <v>106</v>
      </c>
      <c r="B49">
        <v>26026.799999999999</v>
      </c>
      <c r="C49">
        <v>-2.1423791010881064E-2</v>
      </c>
      <c r="D49">
        <v>-6.6193719999999994</v>
      </c>
      <c r="E49">
        <v>6.5860851208985771E-2</v>
      </c>
      <c r="F49">
        <v>-8.6739272732610673E-2</v>
      </c>
      <c r="G49">
        <v>0.29299742316570998</v>
      </c>
      <c r="H49">
        <v>0.11670809150335507</v>
      </c>
      <c r="I49">
        <v>9.8841508503820591E-2</v>
      </c>
      <c r="J49">
        <v>0.18813905930470343</v>
      </c>
      <c r="K49">
        <v>1.6000164641145068E-2</v>
      </c>
      <c r="L49">
        <v>3.9091241070765899E-2</v>
      </c>
      <c r="M49">
        <v>-2.1616558283645313E-2</v>
      </c>
      <c r="P49">
        <v>15</v>
      </c>
      <c r="Q49">
        <v>1.1070246965539852E-2</v>
      </c>
      <c r="R49">
        <v>-2.8915619710857203E-2</v>
      </c>
      <c r="Z49">
        <v>15</v>
      </c>
      <c r="AA49">
        <v>8.3449166495104758E-3</v>
      </c>
      <c r="AB49">
        <v>-2.6190289394827829E-2</v>
      </c>
    </row>
    <row r="50" spans="1:28">
      <c r="A50" t="s">
        <v>107</v>
      </c>
      <c r="B50">
        <v>26487.4</v>
      </c>
      <c r="C50">
        <v>1.7697142944964505E-2</v>
      </c>
      <c r="D50">
        <v>-6.1677399999999993</v>
      </c>
      <c r="E50">
        <v>6.5788456447815502E-2</v>
      </c>
      <c r="F50">
        <v>0.15032101474569284</v>
      </c>
      <c r="G50">
        <v>-0.25190238782471791</v>
      </c>
      <c r="H50">
        <v>3.6393363387643922E-2</v>
      </c>
      <c r="I50">
        <v>-3.1424609486520594E-2</v>
      </c>
      <c r="J50">
        <v>-8.3398529181661685E-2</v>
      </c>
      <c r="K50">
        <v>1.5622284135298937E-2</v>
      </c>
      <c r="L50">
        <v>4.0970728803078491E-2</v>
      </c>
      <c r="M50">
        <v>0.11959663752532633</v>
      </c>
      <c r="P50">
        <v>16</v>
      </c>
      <c r="Q50">
        <v>2.4436370062683923E-2</v>
      </c>
      <c r="R50">
        <v>0.10970356436103096</v>
      </c>
      <c r="Z50">
        <v>16</v>
      </c>
      <c r="AA50">
        <v>2.0278036399781159E-2</v>
      </c>
      <c r="AB50">
        <v>0.11386189802393373</v>
      </c>
    </row>
    <row r="51" spans="1:28">
      <c r="A51" t="s">
        <v>108</v>
      </c>
      <c r="B51">
        <v>25283.4</v>
      </c>
      <c r="C51">
        <v>-4.5455575103634176E-2</v>
      </c>
      <c r="D51">
        <v>-6.3935870000000001</v>
      </c>
      <c r="E51">
        <v>6.5879597359099096E-2</v>
      </c>
      <c r="F51">
        <v>4.1248740845915573E-2</v>
      </c>
      <c r="G51">
        <v>1.8674149421255699</v>
      </c>
      <c r="H51">
        <v>2.7567226781894688E-2</v>
      </c>
      <c r="I51">
        <v>4.9076783796871262E-2</v>
      </c>
      <c r="J51">
        <v>-7.5110959371799221E-2</v>
      </c>
      <c r="K51">
        <v>1.5667577243216463E-2</v>
      </c>
      <c r="L51">
        <v>2.2019090083154242E-2</v>
      </c>
      <c r="M51">
        <v>5.6771097362431959E-2</v>
      </c>
      <c r="P51">
        <v>17</v>
      </c>
      <c r="Q51">
        <v>-3.3975136859056267E-2</v>
      </c>
      <c r="R51">
        <v>3.9834934521899783E-2</v>
      </c>
      <c r="Z51">
        <v>17</v>
      </c>
      <c r="AA51">
        <v>-3.5980757253761382E-2</v>
      </c>
      <c r="AB51">
        <v>4.1840554916604898E-2</v>
      </c>
    </row>
    <row r="52" spans="1:28">
      <c r="A52" t="s">
        <v>109</v>
      </c>
      <c r="B52">
        <v>25974.7</v>
      </c>
      <c r="C52">
        <v>2.7342050515357874E-2</v>
      </c>
      <c r="D52">
        <v>-7.1456789999999994</v>
      </c>
      <c r="E52">
        <v>6.4221848998301523E-2</v>
      </c>
      <c r="F52">
        <v>0.16170636388908718</v>
      </c>
      <c r="G52">
        <v>-0.18565785932721351</v>
      </c>
      <c r="H52">
        <v>4.9223269691409118E-2</v>
      </c>
      <c r="I52">
        <v>-3.5692783174118906E-2</v>
      </c>
      <c r="J52">
        <v>-4.8357327427094823E-2</v>
      </c>
      <c r="K52">
        <v>8.7829475624819058E-3</v>
      </c>
      <c r="L52">
        <v>4.859211393397387E-2</v>
      </c>
      <c r="M52">
        <v>-0.10324770179140864</v>
      </c>
      <c r="P52">
        <v>18</v>
      </c>
      <c r="Q52">
        <v>-2.2153852561710711E-2</v>
      </c>
      <c r="R52">
        <v>-4.089303845843538E-2</v>
      </c>
      <c r="Z52">
        <v>18</v>
      </c>
      <c r="AA52">
        <v>-2.4986255678563368E-2</v>
      </c>
      <c r="AB52">
        <v>-3.8060635341582716E-2</v>
      </c>
    </row>
    <row r="53" spans="1:28">
      <c r="A53" t="s">
        <v>110</v>
      </c>
      <c r="B53">
        <v>26046.1</v>
      </c>
      <c r="C53">
        <v>2.7488286678959838E-3</v>
      </c>
      <c r="D53">
        <v>-6.7875050000000003</v>
      </c>
      <c r="E53">
        <v>6.4288569520599248E-2</v>
      </c>
      <c r="F53">
        <v>-0.17399520839121188</v>
      </c>
      <c r="G53">
        <v>-6.0422423863802525E-2</v>
      </c>
      <c r="H53">
        <v>-0.25586425109808686</v>
      </c>
      <c r="I53">
        <v>-0.31057555229502914</v>
      </c>
      <c r="J53">
        <v>-0.63460046547711402</v>
      </c>
      <c r="K53">
        <v>3.3006385359752484E-2</v>
      </c>
      <c r="L53">
        <v>1.7198007324760196E-2</v>
      </c>
      <c r="M53">
        <v>3.6215509442818219E-3</v>
      </c>
      <c r="P53">
        <v>19</v>
      </c>
      <c r="Q53">
        <v>9.8811726990420713E-3</v>
      </c>
      <c r="R53">
        <v>-3.3417169139940167E-2</v>
      </c>
      <c r="Z53">
        <v>19</v>
      </c>
      <c r="AA53">
        <v>-3.2266781309620097E-3</v>
      </c>
      <c r="AB53">
        <v>-2.030931830993609E-2</v>
      </c>
    </row>
    <row r="54" spans="1:28">
      <c r="A54" t="s">
        <v>111</v>
      </c>
      <c r="B54">
        <v>26060.400000000001</v>
      </c>
      <c r="C54">
        <v>5.4902653372301076E-4</v>
      </c>
      <c r="D54">
        <v>-7.8249580000000005</v>
      </c>
      <c r="E54">
        <v>5.4275518522137522E-2</v>
      </c>
      <c r="F54">
        <v>-0.27433935795693537</v>
      </c>
      <c r="G54">
        <v>-0.29624300559552358</v>
      </c>
      <c r="H54">
        <v>0.16045426818328612</v>
      </c>
      <c r="I54">
        <v>0.2453926614643866</v>
      </c>
      <c r="J54">
        <v>1.1374734607218686</v>
      </c>
      <c r="K54">
        <v>3.4142040232675641E-2</v>
      </c>
      <c r="L54">
        <v>3.373609511423474E-2</v>
      </c>
      <c r="M54">
        <v>-0.12757489668839034</v>
      </c>
      <c r="P54">
        <v>20</v>
      </c>
      <c r="Q54">
        <v>3.612551001338437E-2</v>
      </c>
      <c r="R54">
        <v>-1.5406232524241954E-2</v>
      </c>
      <c r="Z54">
        <v>20</v>
      </c>
      <c r="AA54">
        <v>3.5305661203412539E-2</v>
      </c>
      <c r="AB54">
        <v>-1.4586383714270124E-2</v>
      </c>
    </row>
    <row r="55" spans="1:28">
      <c r="A55" t="s">
        <v>112</v>
      </c>
      <c r="B55">
        <v>27163.5</v>
      </c>
      <c r="C55">
        <v>4.232859050513417E-2</v>
      </c>
      <c r="D55">
        <v>-11.520375000000001</v>
      </c>
      <c r="E55">
        <v>4.8151442002286826E-2</v>
      </c>
      <c r="F55">
        <v>0.77304865725434535</v>
      </c>
      <c r="G55">
        <v>2.0949568378009995</v>
      </c>
      <c r="H55">
        <v>-1.2510551719659759E-2</v>
      </c>
      <c r="I55">
        <v>9.7077965362194152E-2</v>
      </c>
      <c r="J55">
        <v>-0.11124906878569664</v>
      </c>
      <c r="K55">
        <v>1.6466556413791997E-2</v>
      </c>
      <c r="L55">
        <v>3.3046233265275123E-2</v>
      </c>
      <c r="M55">
        <v>0.20611823017512296</v>
      </c>
      <c r="P55">
        <v>21</v>
      </c>
      <c r="Q55">
        <v>-2.9830339078353221E-2</v>
      </c>
      <c r="R55">
        <v>-1.8772797699412053E-2</v>
      </c>
      <c r="Z55">
        <v>21</v>
      </c>
      <c r="AA55">
        <v>-2.7125626713679438E-2</v>
      </c>
      <c r="AB55">
        <v>-2.1477510064085836E-2</v>
      </c>
    </row>
    <row r="56" spans="1:28">
      <c r="A56" t="s">
        <v>113</v>
      </c>
      <c r="B56">
        <v>28175.4</v>
      </c>
      <c r="C56">
        <v>3.7252195041139816E-2</v>
      </c>
      <c r="D56">
        <v>8.9866120000000009</v>
      </c>
      <c r="E56">
        <v>4.4929308967933235E-2</v>
      </c>
      <c r="F56">
        <v>0.25350707193099348</v>
      </c>
      <c r="G56">
        <v>-0.52825895478567231</v>
      </c>
      <c r="H56">
        <v>0.11242136641606199</v>
      </c>
      <c r="I56">
        <v>0.21946288706487979</v>
      </c>
      <c r="J56">
        <v>0.45850796311818953</v>
      </c>
      <c r="K56">
        <v>2.2567223641924181E-2</v>
      </c>
      <c r="L56">
        <v>5.4393995391719109E-2</v>
      </c>
      <c r="M56">
        <v>7.8731212925064673E-2</v>
      </c>
      <c r="P56">
        <v>22</v>
      </c>
      <c r="Q56">
        <v>-1.1112425731402715E-2</v>
      </c>
      <c r="R56">
        <v>2.6352740677732411E-2</v>
      </c>
      <c r="Z56">
        <v>22</v>
      </c>
      <c r="AA56">
        <v>-5.1163784066645427E-3</v>
      </c>
      <c r="AB56">
        <v>2.035669335299424E-2</v>
      </c>
    </row>
    <row r="57" spans="1:28">
      <c r="A57" t="s">
        <v>114</v>
      </c>
      <c r="B57">
        <v>27061.200000000001</v>
      </c>
      <c r="C57">
        <v>-3.95451351178688E-2</v>
      </c>
      <c r="D57">
        <v>-3.5270710000000003</v>
      </c>
      <c r="E57">
        <v>4.5464589097363062E-2</v>
      </c>
      <c r="F57">
        <v>-0.17091087877290848</v>
      </c>
      <c r="G57">
        <v>-8.8377158861054919E-2</v>
      </c>
      <c r="H57">
        <v>0.10318242208611066</v>
      </c>
      <c r="I57">
        <v>7.932999356808336E-2</v>
      </c>
      <c r="J57">
        <v>0.21800766283524894</v>
      </c>
      <c r="K57">
        <v>1.9475842708439644E-2</v>
      </c>
      <c r="L57">
        <v>1.974665842485504E-2</v>
      </c>
      <c r="M57">
        <v>0.25531509061202096</v>
      </c>
      <c r="P57">
        <v>23</v>
      </c>
      <c r="Q57">
        <v>1.014473930763018E-2</v>
      </c>
      <c r="R57">
        <v>1.3680667751666846E-2</v>
      </c>
      <c r="Z57">
        <v>23</v>
      </c>
      <c r="AA57">
        <v>1.7341887381813612E-2</v>
      </c>
      <c r="AB57">
        <v>6.4835196774834132E-3</v>
      </c>
    </row>
    <row r="58" spans="1:28">
      <c r="A58" t="s">
        <v>115</v>
      </c>
      <c r="B58">
        <v>27283.1</v>
      </c>
      <c r="C58">
        <v>8.1999320059715688E-3</v>
      </c>
      <c r="D58">
        <v>-4.302257</v>
      </c>
      <c r="E58">
        <v>4.5672203403352762E-2</v>
      </c>
      <c r="F58">
        <v>-7.2803581542019546E-2</v>
      </c>
      <c r="G58">
        <v>-1.0300392558457074</v>
      </c>
      <c r="H58">
        <v>3.7020215808798239E-2</v>
      </c>
      <c r="I58">
        <v>0.18222487074464505</v>
      </c>
      <c r="J58">
        <v>0.16310160427807494</v>
      </c>
      <c r="K58">
        <v>1.5919591120003254E-2</v>
      </c>
      <c r="L58">
        <v>2.4126237373226177E-2</v>
      </c>
      <c r="M58">
        <v>9.8026853448798981E-2</v>
      </c>
      <c r="P58">
        <v>24</v>
      </c>
      <c r="Q58">
        <v>-2.7178498028408937E-2</v>
      </c>
      <c r="R58">
        <v>3.5071235380187485E-3</v>
      </c>
      <c r="Z58">
        <v>24</v>
      </c>
      <c r="AA58">
        <v>-2.4219464990155225E-2</v>
      </c>
      <c r="AB58">
        <v>5.4809049976503599E-4</v>
      </c>
    </row>
    <row r="59" spans="1:28">
      <c r="A59" t="s">
        <v>116</v>
      </c>
      <c r="B59">
        <v>26346.799999999999</v>
      </c>
      <c r="C59">
        <v>-3.4317947740542656E-2</v>
      </c>
      <c r="D59">
        <v>-4.4392050000000003</v>
      </c>
      <c r="E59">
        <v>4.565053631189242E-2</v>
      </c>
      <c r="F59">
        <v>-0.16937694475155388</v>
      </c>
      <c r="G59">
        <v>-10.863636363636363</v>
      </c>
      <c r="H59">
        <v>-3.9908471323475761E-3</v>
      </c>
      <c r="I59">
        <v>-4.7204572077668532E-2</v>
      </c>
      <c r="J59">
        <v>0.13008789722785652</v>
      </c>
      <c r="K59">
        <v>1.7952896551835545E-2</v>
      </c>
      <c r="L59">
        <v>1.8294784436351803E-2</v>
      </c>
      <c r="M59">
        <v>0.14731892529258372</v>
      </c>
      <c r="P59">
        <v>25</v>
      </c>
      <c r="Q59">
        <v>1.0027260950776103E-2</v>
      </c>
      <c r="R59">
        <v>1.6674998786675315E-2</v>
      </c>
      <c r="Z59">
        <v>25</v>
      </c>
      <c r="AA59">
        <v>1.1233944549525515E-2</v>
      </c>
      <c r="AB59">
        <v>1.5468315187925904E-2</v>
      </c>
    </row>
    <row r="60" spans="1:28">
      <c r="A60" t="s">
        <v>117</v>
      </c>
      <c r="B60">
        <v>25947.5</v>
      </c>
      <c r="C60">
        <v>-1.5155540710826336E-2</v>
      </c>
      <c r="D60">
        <v>8.041777999999999</v>
      </c>
      <c r="E60">
        <v>4.5707662550868555E-2</v>
      </c>
      <c r="F60">
        <v>-0.5079839119564068</v>
      </c>
      <c r="G60">
        <v>4.7874423963133639</v>
      </c>
      <c r="H60">
        <v>6.1839192901326043E-2</v>
      </c>
      <c r="I60">
        <v>0.11640314143927993</v>
      </c>
      <c r="J60">
        <v>5.4804355630010924E-2</v>
      </c>
      <c r="K60">
        <v>1.5313938005990785E-2</v>
      </c>
      <c r="L60">
        <v>4.0609002654690668E-2</v>
      </c>
      <c r="M60">
        <v>-0.17715058930839661</v>
      </c>
      <c r="P60">
        <v>26</v>
      </c>
      <c r="Q60">
        <v>3.1473447919192557E-3</v>
      </c>
      <c r="R60">
        <v>3.3750893635847511E-2</v>
      </c>
      <c r="Z60">
        <v>26</v>
      </c>
      <c r="AA60">
        <v>-7.7661015133064317E-4</v>
      </c>
      <c r="AB60">
        <v>3.7674848579097413E-2</v>
      </c>
    </row>
    <row r="61" spans="1:28">
      <c r="A61" t="s">
        <v>118</v>
      </c>
      <c r="B61">
        <v>25270.3</v>
      </c>
      <c r="C61">
        <v>-2.6098853454090017E-2</v>
      </c>
      <c r="D61">
        <v>-4.6381809999999994</v>
      </c>
      <c r="E61">
        <v>4.5923867628359538E-2</v>
      </c>
      <c r="F61">
        <v>-1.0173605766703964</v>
      </c>
      <c r="G61">
        <v>-0.4005175674330646</v>
      </c>
      <c r="H61">
        <v>-9.2101497995770498E-2</v>
      </c>
      <c r="I61">
        <v>-4.0913580906104877E-3</v>
      </c>
      <c r="J61">
        <v>0.18763471355643779</v>
      </c>
      <c r="K61">
        <v>1.7646097855139341E-2</v>
      </c>
      <c r="L61">
        <v>3.4469531148744854E-2</v>
      </c>
      <c r="M61">
        <v>6.3161677097759092E-2</v>
      </c>
      <c r="P61">
        <v>27</v>
      </c>
      <c r="Q61">
        <v>3.8244349311304909E-2</v>
      </c>
      <c r="R61">
        <v>-2.3759513561497577E-2</v>
      </c>
      <c r="Z61">
        <v>27</v>
      </c>
      <c r="AA61">
        <v>3.4626711810379976E-2</v>
      </c>
      <c r="AB61">
        <v>-2.0141876060572644E-2</v>
      </c>
    </row>
    <row r="62" spans="1:28">
      <c r="A62" t="s">
        <v>119</v>
      </c>
      <c r="B62">
        <v>24375.9</v>
      </c>
      <c r="C62">
        <v>-3.5393327344748496E-2</v>
      </c>
      <c r="D62">
        <v>-4.4550200000000002</v>
      </c>
      <c r="E62">
        <v>4.5531130261850183E-2</v>
      </c>
      <c r="F62">
        <v>42.011394920218031</v>
      </c>
      <c r="G62">
        <v>-0.32591731695168519</v>
      </c>
      <c r="H62">
        <v>-0.11471049475723374</v>
      </c>
      <c r="I62">
        <v>-0.19739972522869695</v>
      </c>
      <c r="J62">
        <v>-5.7980704938389464E-2</v>
      </c>
      <c r="K62">
        <v>1.1718559059566404E-2</v>
      </c>
      <c r="L62">
        <v>3.1936529996514007E-3</v>
      </c>
      <c r="M62">
        <v>0.10795160512786886</v>
      </c>
      <c r="P62">
        <v>28</v>
      </c>
      <c r="Q62">
        <v>-8.1770403387065003E-3</v>
      </c>
      <c r="R62">
        <v>9.9963142861512564E-3</v>
      </c>
      <c r="Z62">
        <v>28</v>
      </c>
      <c r="AA62">
        <v>-1.094751834219744E-2</v>
      </c>
      <c r="AB62">
        <v>1.2766792289642196E-2</v>
      </c>
    </row>
    <row r="63" spans="1:28">
      <c r="A63" t="s">
        <v>120</v>
      </c>
      <c r="B63">
        <v>23375.5</v>
      </c>
      <c r="C63">
        <v>-4.1040535939185892E-2</v>
      </c>
      <c r="D63">
        <v>-6.9418509999999998</v>
      </c>
      <c r="E63">
        <v>4.3732559089763701E-2</v>
      </c>
      <c r="F63">
        <v>0.88684976312230113</v>
      </c>
      <c r="G63">
        <v>1.4800492610837439</v>
      </c>
      <c r="H63">
        <v>-3.9555872017968979E-2</v>
      </c>
      <c r="I63">
        <v>-5.468436873747496E-2</v>
      </c>
      <c r="J63">
        <v>-0.12259176637598868</v>
      </c>
      <c r="K63">
        <v>1.8002129009416591E-2</v>
      </c>
      <c r="L63">
        <v>-5.4601060169806055E-3</v>
      </c>
      <c r="M63">
        <v>-0.25479616954552781</v>
      </c>
      <c r="P63">
        <v>29</v>
      </c>
      <c r="Q63">
        <v>1.2423618203267907E-2</v>
      </c>
      <c r="R63">
        <v>-7.5477209864920633E-3</v>
      </c>
      <c r="Z63">
        <v>29</v>
      </c>
      <c r="AA63">
        <v>1.141727970507584E-2</v>
      </c>
      <c r="AB63">
        <v>-6.5413824882999969E-3</v>
      </c>
    </row>
    <row r="64" spans="1:28">
      <c r="A64" t="s">
        <v>121</v>
      </c>
      <c r="B64">
        <v>25267.4</v>
      </c>
      <c r="C64">
        <v>8.0935167162199798E-2</v>
      </c>
      <c r="D64">
        <v>-13.260268</v>
      </c>
      <c r="E64">
        <v>4.497637425831269E-2</v>
      </c>
      <c r="F64">
        <v>-1.1902798684484845</v>
      </c>
      <c r="G64">
        <v>-8.1736021451981333E-2</v>
      </c>
      <c r="H64">
        <v>0.1432764751973962</v>
      </c>
      <c r="I64">
        <v>-0.11043096518889496</v>
      </c>
      <c r="J64">
        <v>-7.4193921183404621E-2</v>
      </c>
      <c r="K64">
        <v>-1.1332611445698963E-2</v>
      </c>
      <c r="L64">
        <v>2.8512411840117081E-2</v>
      </c>
      <c r="M64">
        <v>-6.29675091131843E-2</v>
      </c>
      <c r="P64">
        <v>30</v>
      </c>
      <c r="Q64">
        <v>-9.8519569199604813E-3</v>
      </c>
      <c r="R64">
        <v>-7.2985865162352712E-2</v>
      </c>
      <c r="Z64">
        <v>30</v>
      </c>
      <c r="AA64">
        <v>-1.1525413024261154E-2</v>
      </c>
      <c r="AB64">
        <v>-7.1312409058052029E-2</v>
      </c>
    </row>
    <row r="65" spans="1:28">
      <c r="A65" t="s">
        <v>122</v>
      </c>
      <c r="B65">
        <v>25417.5</v>
      </c>
      <c r="C65">
        <v>5.9404608309520778E-3</v>
      </c>
      <c r="D65">
        <v>-5.9919310000000001</v>
      </c>
      <c r="E65">
        <v>4.1542580454283273E-2</v>
      </c>
      <c r="F65">
        <v>3.5700801749693949</v>
      </c>
      <c r="G65">
        <v>-7.9385680294181263E-2</v>
      </c>
      <c r="H65">
        <v>0.13744919101016978</v>
      </c>
      <c r="I65">
        <v>5.7144843062685628E-2</v>
      </c>
      <c r="J65">
        <v>-4.1567844214205445E-2</v>
      </c>
      <c r="K65">
        <v>-4.4581607635815991E-3</v>
      </c>
      <c r="L65">
        <v>1.3230600405207302E-2</v>
      </c>
      <c r="M65">
        <v>0.23024579558554259</v>
      </c>
      <c r="P65">
        <v>31</v>
      </c>
      <c r="Q65">
        <v>4.0115049533893292E-4</v>
      </c>
      <c r="R65">
        <v>-3.3856495386743637E-2</v>
      </c>
      <c r="Z65">
        <v>31</v>
      </c>
      <c r="AA65">
        <v>2.9184397929611964E-3</v>
      </c>
      <c r="AB65">
        <v>-3.6373784684365904E-2</v>
      </c>
    </row>
    <row r="66" spans="1:28">
      <c r="A66" t="s">
        <v>123</v>
      </c>
      <c r="B66">
        <v>25720.3</v>
      </c>
      <c r="C66">
        <v>1.1913052031080919E-2</v>
      </c>
      <c r="D66">
        <v>-3.4022770000000002</v>
      </c>
      <c r="E66">
        <v>3.2817017446167718E-2</v>
      </c>
      <c r="F66">
        <v>0.16267706784077615</v>
      </c>
      <c r="G66">
        <v>0.38263627819548873</v>
      </c>
      <c r="H66">
        <v>1.9476019976593543E-2</v>
      </c>
      <c r="I66">
        <v>5.2167868951006877E-2</v>
      </c>
      <c r="J66">
        <v>6.5381609794217185E-2</v>
      </c>
      <c r="K66">
        <v>-5.4888831096148233E-3</v>
      </c>
      <c r="L66">
        <v>2.3531009770988192E-2</v>
      </c>
      <c r="M66">
        <v>-1.6547639345960801E-2</v>
      </c>
      <c r="P66">
        <v>32</v>
      </c>
      <c r="Q66">
        <v>1.5262560226507758E-2</v>
      </c>
      <c r="R66">
        <v>-0.122038621778538</v>
      </c>
      <c r="Z66">
        <v>32</v>
      </c>
      <c r="AA66">
        <v>1.6266606256353792E-2</v>
      </c>
      <c r="AB66">
        <v>-0.12304266780838403</v>
      </c>
    </row>
    <row r="67" spans="1:28">
      <c r="A67" t="s">
        <v>124</v>
      </c>
      <c r="B67">
        <v>25664</v>
      </c>
      <c r="C67">
        <v>-2.1889324774594103E-3</v>
      </c>
      <c r="D67">
        <v>-4.1163879999999997</v>
      </c>
      <c r="E67">
        <v>1.1064305942318775E-2</v>
      </c>
      <c r="F67">
        <v>0.32312777043958313</v>
      </c>
      <c r="G67">
        <v>8.3694451525193309E-2</v>
      </c>
      <c r="H67">
        <v>2.7860307472681735E-2</v>
      </c>
      <c r="I67">
        <v>3.0325483404452878E-2</v>
      </c>
      <c r="J67">
        <v>0.10990220048899767</v>
      </c>
      <c r="K67">
        <v>-1.6055788300457054E-3</v>
      </c>
      <c r="L67">
        <v>8.4364670964329466E-2</v>
      </c>
      <c r="M67">
        <v>-8.0038909650135381E-2</v>
      </c>
      <c r="P67">
        <v>33</v>
      </c>
      <c r="Q67">
        <v>4.2112695192421015E-2</v>
      </c>
      <c r="R67">
        <v>8.6516718770000001E-3</v>
      </c>
      <c r="Z67">
        <v>33</v>
      </c>
      <c r="AA67">
        <v>4.1793761488691114E-2</v>
      </c>
      <c r="AB67">
        <v>8.9706055807299012E-3</v>
      </c>
    </row>
    <row r="68" spans="1:28">
      <c r="P68">
        <v>34</v>
      </c>
      <c r="Q68">
        <v>-4.6455796137129177E-3</v>
      </c>
      <c r="R68">
        <v>3.9880008707979038E-2</v>
      </c>
      <c r="Z68">
        <v>34</v>
      </c>
      <c r="AA68">
        <v>3.514362982190686E-3</v>
      </c>
      <c r="AB68">
        <v>3.1720066112075437E-2</v>
      </c>
    </row>
    <row r="69" spans="1:28">
      <c r="P69">
        <v>35</v>
      </c>
      <c r="Q69">
        <v>-1.1104822598512417E-2</v>
      </c>
      <c r="R69">
        <v>-1.6954624573049099E-2</v>
      </c>
      <c r="Z69">
        <v>35</v>
      </c>
      <c r="AA69">
        <v>-4.1235783906374774E-3</v>
      </c>
      <c r="AB69">
        <v>-2.393586878092404E-2</v>
      </c>
    </row>
    <row r="70" spans="1:28">
      <c r="P70">
        <v>36</v>
      </c>
      <c r="Q70">
        <v>1.5679528728165235E-2</v>
      </c>
      <c r="R70">
        <v>2.2975630549769366E-2</v>
      </c>
      <c r="Z70">
        <v>36</v>
      </c>
      <c r="AA70">
        <v>2.4575617976599989E-2</v>
      </c>
      <c r="AB70">
        <v>1.4079541301334611E-2</v>
      </c>
    </row>
    <row r="71" spans="1:28">
      <c r="P71">
        <v>37</v>
      </c>
      <c r="Q71">
        <v>-1.5473442022581774E-2</v>
      </c>
      <c r="R71">
        <v>-7.8613373282878374E-3</v>
      </c>
      <c r="Z71">
        <v>37</v>
      </c>
      <c r="AA71">
        <v>-1.1205386411848695E-2</v>
      </c>
      <c r="AB71">
        <v>-1.2129392939020916E-2</v>
      </c>
    </row>
    <row r="72" spans="1:28">
      <c r="P72">
        <v>38</v>
      </c>
      <c r="Q72">
        <v>-1.8540592747254283E-3</v>
      </c>
      <c r="R72">
        <v>1.3919328017684297E-2</v>
      </c>
      <c r="Z72">
        <v>38</v>
      </c>
      <c r="AA72">
        <v>8.4440525423862885E-4</v>
      </c>
      <c r="AB72">
        <v>1.1220863488720239E-2</v>
      </c>
    </row>
    <row r="73" spans="1:28">
      <c r="P73">
        <v>39</v>
      </c>
      <c r="Q73">
        <v>1.3929613983643259E-2</v>
      </c>
      <c r="R73">
        <v>-5.8854426763675256E-2</v>
      </c>
      <c r="Z73">
        <v>39</v>
      </c>
      <c r="AA73">
        <v>1.6151300071013508E-2</v>
      </c>
      <c r="AB73">
        <v>-6.1076112851045507E-2</v>
      </c>
    </row>
    <row r="74" spans="1:28">
      <c r="P74">
        <v>40</v>
      </c>
      <c r="Q74">
        <v>-1.6086145489549151E-2</v>
      </c>
      <c r="R74">
        <v>2.8321870129349364E-2</v>
      </c>
      <c r="Z74">
        <v>40</v>
      </c>
      <c r="AA74">
        <v>-1.5195821748342591E-2</v>
      </c>
      <c r="AB74">
        <v>2.7431546388142804E-2</v>
      </c>
    </row>
    <row r="75" spans="1:28">
      <c r="P75">
        <v>41</v>
      </c>
      <c r="Q75">
        <v>1.837870521271128E-3</v>
      </c>
      <c r="R75">
        <v>6.9702717981060591E-2</v>
      </c>
      <c r="Z75">
        <v>41</v>
      </c>
      <c r="AA75">
        <v>2.9417357575454322E-3</v>
      </c>
      <c r="AB75">
        <v>6.859885274478629E-2</v>
      </c>
    </row>
    <row r="76" spans="1:28">
      <c r="B76" t="s">
        <v>0</v>
      </c>
      <c r="P76">
        <v>42</v>
      </c>
      <c r="Q76">
        <v>-2.9818968250661577E-3</v>
      </c>
      <c r="R76">
        <v>3.6808852861192377E-2</v>
      </c>
      <c r="Z76">
        <v>42</v>
      </c>
      <c r="AA76">
        <v>1.6000184180587989E-3</v>
      </c>
      <c r="AB76">
        <v>3.2226937618067421E-2</v>
      </c>
    </row>
    <row r="77" spans="1:28" ht="15" thickBot="1">
      <c r="P77">
        <v>43</v>
      </c>
      <c r="Q77">
        <v>-1.1038511801846923E-2</v>
      </c>
      <c r="R77">
        <v>2.5854402841529844E-2</v>
      </c>
      <c r="Z77">
        <v>43</v>
      </c>
      <c r="AA77">
        <v>-6.9355746393834159E-3</v>
      </c>
      <c r="AB77">
        <v>2.1751465679066335E-2</v>
      </c>
    </row>
    <row r="78" spans="1:28">
      <c r="B78" s="16" t="s">
        <v>1</v>
      </c>
      <c r="C78" s="16"/>
      <c r="P78">
        <v>44</v>
      </c>
      <c r="Q78">
        <v>-1.2563990288474143E-2</v>
      </c>
      <c r="R78">
        <v>4.3503216807811135E-2</v>
      </c>
      <c r="Z78">
        <v>44</v>
      </c>
      <c r="AA78">
        <v>-8.2142356114610401E-3</v>
      </c>
      <c r="AB78">
        <v>3.9153462130798032E-2</v>
      </c>
    </row>
    <row r="79" spans="1:28">
      <c r="B79" t="s">
        <v>2</v>
      </c>
      <c r="C79">
        <v>0.47208601141422041</v>
      </c>
      <c r="P79">
        <v>45</v>
      </c>
      <c r="Q79">
        <v>8.054384479592001E-3</v>
      </c>
      <c r="R79">
        <v>-5.3056218309661805E-2</v>
      </c>
      <c r="Z79">
        <v>45</v>
      </c>
      <c r="AA79">
        <v>1.5636196529446068E-2</v>
      </c>
      <c r="AB79">
        <v>-6.0638030359515871E-2</v>
      </c>
    </row>
    <row r="80" spans="1:28">
      <c r="B80" t="s">
        <v>3</v>
      </c>
      <c r="C80">
        <v>0.22286520217298744</v>
      </c>
      <c r="P80">
        <v>46</v>
      </c>
      <c r="Q80">
        <v>-1.4054082974138373E-2</v>
      </c>
      <c r="R80">
        <v>2.3606833771133123E-2</v>
      </c>
      <c r="Z80">
        <v>46</v>
      </c>
      <c r="AA80">
        <v>-1.3244658989240146E-2</v>
      </c>
      <c r="AB80">
        <v>2.2797409786234898E-2</v>
      </c>
    </row>
    <row r="81" spans="2:28">
      <c r="B81" t="s">
        <v>4</v>
      </c>
      <c r="C81">
        <v>9.7968538236503297E-2</v>
      </c>
      <c r="P81">
        <v>47</v>
      </c>
      <c r="Q81">
        <v>-1.6029061341556551E-2</v>
      </c>
      <c r="R81">
        <v>-1.6657720330192569E-3</v>
      </c>
      <c r="Z81">
        <v>47</v>
      </c>
      <c r="AA81">
        <v>-9.401910116237637E-3</v>
      </c>
      <c r="AB81">
        <v>-8.292923258338171E-3</v>
      </c>
    </row>
    <row r="82" spans="2:28">
      <c r="B82" t="s">
        <v>5</v>
      </c>
      <c r="C82">
        <v>4.5723958134048323E-2</v>
      </c>
      <c r="P82">
        <v>48</v>
      </c>
      <c r="Q82">
        <v>2.604884969959702E-3</v>
      </c>
      <c r="R82">
        <v>-2.4028675980840766E-2</v>
      </c>
      <c r="Z82">
        <v>48</v>
      </c>
      <c r="AA82">
        <v>6.0433385823715361E-3</v>
      </c>
      <c r="AB82">
        <v>-2.74671295932526E-2</v>
      </c>
    </row>
    <row r="83" spans="2:28" ht="15" thickBot="1">
      <c r="B83" s="14" t="s">
        <v>6</v>
      </c>
      <c r="C83" s="14">
        <v>66</v>
      </c>
      <c r="P83">
        <v>49</v>
      </c>
      <c r="Q83">
        <v>-6.6334952940819945E-3</v>
      </c>
      <c r="R83">
        <v>2.43306382390465E-2</v>
      </c>
      <c r="Z83">
        <v>49</v>
      </c>
      <c r="AA83">
        <v>-1.6576978631464272E-3</v>
      </c>
      <c r="AB83">
        <v>1.935484080811093E-2</v>
      </c>
    </row>
    <row r="84" spans="2:28">
      <c r="P84">
        <v>50</v>
      </c>
      <c r="Q84">
        <v>-2.3312368906877007E-2</v>
      </c>
      <c r="R84">
        <v>-2.2143206196757168E-2</v>
      </c>
      <c r="Z84">
        <v>50</v>
      </c>
      <c r="AA84">
        <v>-1.8142452936334642E-2</v>
      </c>
      <c r="AB84">
        <v>-2.7313122167299534E-2</v>
      </c>
    </row>
    <row r="85" spans="2:28" ht="15" thickBot="1">
      <c r="B85" t="s">
        <v>7</v>
      </c>
      <c r="P85">
        <v>51</v>
      </c>
      <c r="Q85">
        <v>1.7372876935252843E-2</v>
      </c>
      <c r="R85">
        <v>9.9691735801050313E-3</v>
      </c>
      <c r="Z85">
        <v>51</v>
      </c>
      <c r="AA85">
        <v>2.0615480153514061E-2</v>
      </c>
      <c r="AB85">
        <v>6.726570361843813E-3</v>
      </c>
    </row>
    <row r="86" spans="2:28">
      <c r="B86" s="15"/>
      <c r="C86" s="15" t="s">
        <v>8</v>
      </c>
      <c r="D86" s="15" t="s">
        <v>9</v>
      </c>
      <c r="E86" s="15" t="s">
        <v>11</v>
      </c>
      <c r="P86">
        <v>52</v>
      </c>
      <c r="Q86">
        <v>-5.3741823272673989E-2</v>
      </c>
      <c r="R86">
        <v>5.6490651940569972E-2</v>
      </c>
      <c r="Z86">
        <v>52</v>
      </c>
      <c r="AA86">
        <v>-4.4352129114132111E-2</v>
      </c>
      <c r="AB86">
        <v>4.7100957782028094E-2</v>
      </c>
    </row>
    <row r="87" spans="2:28">
      <c r="B87" t="s">
        <v>13</v>
      </c>
      <c r="C87">
        <v>9</v>
      </c>
      <c r="D87">
        <v>3.3575429099873863E-2</v>
      </c>
      <c r="E87">
        <v>1.78439675767741</v>
      </c>
      <c r="P87">
        <v>53</v>
      </c>
      <c r="Q87">
        <v>1.9240192878344272E-2</v>
      </c>
      <c r="R87">
        <v>-1.8691166344621261E-2</v>
      </c>
      <c r="Z87">
        <v>53</v>
      </c>
      <c r="AA87">
        <v>2.2397880707501809E-2</v>
      </c>
      <c r="AB87">
        <v>-2.1848854173778798E-2</v>
      </c>
    </row>
    <row r="88" spans="2:28">
      <c r="B88" t="s">
        <v>14</v>
      </c>
      <c r="C88">
        <v>56</v>
      </c>
      <c r="D88">
        <v>0.1170780994568754</v>
      </c>
      <c r="P88">
        <v>54</v>
      </c>
      <c r="Q88">
        <v>-1.061283433893326E-2</v>
      </c>
      <c r="R88">
        <v>5.2941424844067428E-2</v>
      </c>
      <c r="Z88">
        <v>54</v>
      </c>
      <c r="AA88">
        <v>-1.1041278240178271E-2</v>
      </c>
      <c r="AB88">
        <v>5.3369868745312438E-2</v>
      </c>
    </row>
    <row r="89" spans="2:28" ht="15" thickBot="1">
      <c r="B89" s="14" t="s">
        <v>15</v>
      </c>
      <c r="C89" s="14">
        <v>65</v>
      </c>
      <c r="D89" s="14">
        <v>0.15065352855674927</v>
      </c>
      <c r="E89" s="14"/>
      <c r="P89">
        <v>55</v>
      </c>
      <c r="Q89">
        <v>-2.5053739564616095E-3</v>
      </c>
      <c r="R89">
        <v>3.9757568997601425E-2</v>
      </c>
      <c r="Z89">
        <v>55</v>
      </c>
      <c r="AA89">
        <v>-5.3795926458922215E-3</v>
      </c>
      <c r="AB89">
        <v>4.263178768703204E-2</v>
      </c>
    </row>
    <row r="90" spans="2:28" ht="15" thickBot="1">
      <c r="P90">
        <v>56</v>
      </c>
      <c r="Q90">
        <v>-1.0709698352658297E-2</v>
      </c>
      <c r="R90">
        <v>-2.8835436765210505E-2</v>
      </c>
      <c r="Z90">
        <v>56</v>
      </c>
      <c r="AA90">
        <v>-8.8757800011550845E-3</v>
      </c>
      <c r="AB90">
        <v>-3.0669355116713717E-2</v>
      </c>
    </row>
    <row r="91" spans="2:28">
      <c r="B91" s="15"/>
      <c r="C91" s="15" t="s">
        <v>16</v>
      </c>
      <c r="D91" s="15" t="s">
        <v>5</v>
      </c>
      <c r="E91" s="15" t="s">
        <v>18</v>
      </c>
      <c r="F91" s="15" t="s">
        <v>20</v>
      </c>
      <c r="G91" s="15" t="s">
        <v>21</v>
      </c>
      <c r="H91" s="15" t="s">
        <v>22</v>
      </c>
      <c r="P91">
        <v>57</v>
      </c>
      <c r="Q91">
        <v>-1.253390058106553E-2</v>
      </c>
      <c r="R91">
        <v>2.07338325870371E-2</v>
      </c>
      <c r="Z91">
        <v>57</v>
      </c>
      <c r="AA91">
        <v>-1.0247062328570073E-2</v>
      </c>
      <c r="AB91">
        <v>1.8446994334541642E-2</v>
      </c>
    </row>
    <row r="92" spans="2:28">
      <c r="B92" t="s">
        <v>23</v>
      </c>
      <c r="C92">
        <v>2.8113642113551492E-2</v>
      </c>
      <c r="D92">
        <v>2.5014055163248089E-2</v>
      </c>
      <c r="E92">
        <v>0.26584447264689653</v>
      </c>
      <c r="F92">
        <v>7.8222815960076936E-2</v>
      </c>
      <c r="G92">
        <v>-2.1995531732973948E-2</v>
      </c>
      <c r="H92">
        <v>7.8222815960076936E-2</v>
      </c>
      <c r="P92">
        <v>58</v>
      </c>
      <c r="Q92">
        <v>4.3201881768488758E-3</v>
      </c>
      <c r="R92">
        <v>-3.8638135917391535E-2</v>
      </c>
      <c r="Z92">
        <v>58</v>
      </c>
      <c r="AA92">
        <v>7.5122313044675183E-3</v>
      </c>
      <c r="AB92">
        <v>-4.1830179045010171E-2</v>
      </c>
    </row>
    <row r="93" spans="2:28">
      <c r="B93" t="s">
        <v>125</v>
      </c>
      <c r="C93">
        <v>-9.8301151412001088E-4</v>
      </c>
      <c r="D93">
        <v>1.9889368818741104E-3</v>
      </c>
      <c r="E93">
        <v>0.62307018090598287</v>
      </c>
      <c r="F93">
        <v>3.0013078348685284E-3</v>
      </c>
      <c r="G93">
        <v>-4.9673308631085506E-3</v>
      </c>
      <c r="H93">
        <v>3.0013078348685284E-3</v>
      </c>
      <c r="P93">
        <v>59</v>
      </c>
      <c r="Q93">
        <v>-1.5166578479177108E-2</v>
      </c>
      <c r="R93">
        <v>1.1037768350772095E-5</v>
      </c>
      <c r="Z93">
        <v>59</v>
      </c>
      <c r="AA93">
        <v>-1.2344053814328796E-2</v>
      </c>
      <c r="AB93">
        <v>-2.8114868964975396E-3</v>
      </c>
    </row>
    <row r="94" spans="2:28">
      <c r="B94" t="s">
        <v>143</v>
      </c>
      <c r="C94">
        <v>0.17058531006647529</v>
      </c>
      <c r="D94">
        <v>0.13520719158855835</v>
      </c>
      <c r="E94">
        <v>0.21230168604249752</v>
      </c>
      <c r="F94">
        <v>0.44143786173774091</v>
      </c>
      <c r="G94">
        <v>-0.10026724160479036</v>
      </c>
      <c r="H94">
        <v>0.44143786173774091</v>
      </c>
      <c r="P94">
        <v>60</v>
      </c>
      <c r="Q94">
        <v>-9.3438474067536123E-3</v>
      </c>
      <c r="R94">
        <v>-1.6755006047336405E-2</v>
      </c>
      <c r="Z94">
        <v>60</v>
      </c>
      <c r="AA94">
        <v>2.5077328504742261E-3</v>
      </c>
      <c r="AB94">
        <v>-2.8606586304564245E-2</v>
      </c>
    </row>
    <row r="95" spans="2:28">
      <c r="B95" t="s">
        <v>144</v>
      </c>
      <c r="C95">
        <v>-0.69270631983661091</v>
      </c>
      <c r="D95">
        <v>0.30263782263608158</v>
      </c>
      <c r="E95">
        <v>2.5879088646918579E-2</v>
      </c>
      <c r="F95">
        <v>-8.6449910468551883E-2</v>
      </c>
      <c r="G95">
        <v>-1.2989627292046699</v>
      </c>
      <c r="H95">
        <v>-8.6449910468551883E-2</v>
      </c>
      <c r="P95">
        <v>61</v>
      </c>
      <c r="Q95">
        <v>6.9299266570413739E-3</v>
      </c>
      <c r="R95">
        <v>-4.2323254001789871E-2</v>
      </c>
      <c r="Z95">
        <v>61</v>
      </c>
      <c r="AA95">
        <v>-3.7307606150005761E-4</v>
      </c>
      <c r="AB95">
        <v>-3.5020251283248441E-2</v>
      </c>
    </row>
    <row r="96" spans="2:28">
      <c r="B96" t="s">
        <v>127</v>
      </c>
      <c r="C96">
        <v>4.0222605509900196E-4</v>
      </c>
      <c r="D96">
        <v>8.3724988562340564E-4</v>
      </c>
      <c r="E96">
        <v>0.63280492656167164</v>
      </c>
      <c r="F96">
        <v>2.0794391178305324E-3</v>
      </c>
      <c r="G96">
        <v>-1.2749870076325283E-3</v>
      </c>
      <c r="H96">
        <v>2.0794391178305324E-3</v>
      </c>
      <c r="P96">
        <v>62</v>
      </c>
      <c r="Q96">
        <v>-2.2855159346114082E-2</v>
      </c>
      <c r="R96">
        <v>-1.818537659307181E-2</v>
      </c>
      <c r="Z96">
        <v>62</v>
      </c>
      <c r="AA96">
        <v>-1.2600338366651361E-2</v>
      </c>
      <c r="AB96">
        <v>-2.8440197572534531E-2</v>
      </c>
    </row>
    <row r="97" spans="2:28">
      <c r="B97" t="s">
        <v>128</v>
      </c>
      <c r="C97">
        <v>-1.0753417537262776E-3</v>
      </c>
      <c r="D97">
        <v>7.7461126104452402E-4</v>
      </c>
      <c r="E97">
        <v>0.17056386209942545</v>
      </c>
      <c r="F97">
        <v>4.7639106567621192E-4</v>
      </c>
      <c r="G97">
        <v>-2.6270745731287672E-3</v>
      </c>
      <c r="H97">
        <v>4.7639106567621192E-4</v>
      </c>
      <c r="P97">
        <v>63</v>
      </c>
      <c r="Q97">
        <v>5.2313604246507425E-2</v>
      </c>
      <c r="R97">
        <v>2.8621562915692372E-2</v>
      </c>
      <c r="Z97">
        <v>63</v>
      </c>
      <c r="AA97">
        <v>5.6772322651987769E-2</v>
      </c>
      <c r="AB97">
        <v>2.4162844510212028E-2</v>
      </c>
    </row>
    <row r="98" spans="2:28">
      <c r="B98" t="s">
        <v>129</v>
      </c>
      <c r="C98">
        <v>0.11795835131210859</v>
      </c>
      <c r="D98">
        <v>7.7709778580241931E-2</v>
      </c>
      <c r="E98">
        <v>0.13465655886852873</v>
      </c>
      <c r="F98">
        <v>0.27362974401670148</v>
      </c>
      <c r="G98">
        <v>-3.7713041392484284E-2</v>
      </c>
      <c r="H98">
        <v>0.27362974401670148</v>
      </c>
      <c r="P98">
        <v>64</v>
      </c>
      <c r="Q98">
        <v>1.3145213643757207E-2</v>
      </c>
      <c r="R98">
        <v>-7.2047528128051288E-3</v>
      </c>
      <c r="Z98">
        <v>64</v>
      </c>
      <c r="AA98">
        <v>1.2968766660049293E-2</v>
      </c>
      <c r="AB98">
        <v>-7.0283058290972148E-3</v>
      </c>
    </row>
    <row r="99" spans="2:28">
      <c r="B99" t="s">
        <v>130</v>
      </c>
      <c r="C99">
        <v>-7.090388387403003E-2</v>
      </c>
      <c r="D99">
        <v>4.6633720765930829E-2</v>
      </c>
      <c r="E99">
        <v>0.13402643033641837</v>
      </c>
      <c r="F99">
        <v>2.2514684435664206E-2</v>
      </c>
      <c r="G99">
        <v>-0.16432245218372427</v>
      </c>
      <c r="H99">
        <v>2.2514684435664206E-2</v>
      </c>
      <c r="P99">
        <v>65</v>
      </c>
      <c r="Q99">
        <v>2.3734140828399357E-2</v>
      </c>
      <c r="R99">
        <v>-1.1821088797318437E-2</v>
      </c>
      <c r="Z99">
        <v>65</v>
      </c>
      <c r="AA99">
        <v>2.446432816946742E-2</v>
      </c>
      <c r="AB99">
        <v>-1.25512761383865E-2</v>
      </c>
    </row>
    <row r="100" spans="2:28" ht="15" thickBot="1">
      <c r="B100" t="s">
        <v>133</v>
      </c>
      <c r="C100">
        <v>-1.0898260716835138</v>
      </c>
      <c r="D100">
        <v>0.74213953487554374</v>
      </c>
      <c r="E100">
        <v>0.14756568343789545</v>
      </c>
      <c r="F100">
        <v>0.39685806364599641</v>
      </c>
      <c r="G100">
        <v>-2.5765102070130239</v>
      </c>
      <c r="H100">
        <v>0.39685806364599641</v>
      </c>
      <c r="P100" s="14">
        <v>66</v>
      </c>
      <c r="Q100" s="14">
        <v>7.033681458235358E-2</v>
      </c>
      <c r="R100" s="14">
        <v>-7.2525747059812989E-2</v>
      </c>
      <c r="Z100">
        <v>66</v>
      </c>
      <c r="AA100">
        <v>6.8415623658336144E-2</v>
      </c>
      <c r="AB100">
        <v>-7.0604556135795554E-2</v>
      </c>
    </row>
    <row r="101" spans="2:28" ht="15" thickBot="1">
      <c r="B101" s="14" t="s">
        <v>134</v>
      </c>
      <c r="C101" s="14">
        <v>0.51528642625669796</v>
      </c>
      <c r="D101" s="14">
        <v>0.21091811844656985</v>
      </c>
      <c r="E101" s="14">
        <v>1.7742019232798362E-2</v>
      </c>
      <c r="F101" s="14">
        <v>0.93780618947164529</v>
      </c>
      <c r="G101" s="14">
        <v>9.276666304175063E-2</v>
      </c>
      <c r="H101" s="14">
        <v>0.93780618947164529</v>
      </c>
    </row>
    <row r="105" spans="2:28">
      <c r="B105" t="s">
        <v>25</v>
      </c>
    </row>
    <row r="107" spans="2:28">
      <c r="B107" t="s">
        <v>26</v>
      </c>
      <c r="C107" t="s">
        <v>146</v>
      </c>
      <c r="D107" t="s">
        <v>28</v>
      </c>
    </row>
    <row r="108" spans="2:28">
      <c r="B108">
        <v>1</v>
      </c>
      <c r="C108">
        <v>2.2504881637593573E-2</v>
      </c>
      <c r="D108">
        <v>-1.4230223204401357E-3</v>
      </c>
    </row>
    <row r="109" spans="2:28">
      <c r="B109">
        <v>2</v>
      </c>
      <c r="C109">
        <v>1.4537504757295254E-2</v>
      </c>
      <c r="D109">
        <v>3.6076399416886992E-2</v>
      </c>
    </row>
    <row r="110" spans="2:28">
      <c r="B110">
        <v>3</v>
      </c>
      <c r="C110">
        <v>2.7352491155186807E-2</v>
      </c>
      <c r="D110">
        <v>-8.5894733856591299E-3</v>
      </c>
    </row>
    <row r="111" spans="2:28">
      <c r="B111">
        <v>4</v>
      </c>
      <c r="C111">
        <v>3.7294589080856269E-2</v>
      </c>
      <c r="D111">
        <v>4.9647241543609111E-2</v>
      </c>
    </row>
    <row r="112" spans="2:28">
      <c r="B112">
        <v>5</v>
      </c>
      <c r="C112">
        <v>4.1067010473990112E-2</v>
      </c>
      <c r="D112">
        <v>3.0802072557276211E-3</v>
      </c>
    </row>
    <row r="113" spans="2:4">
      <c r="B113">
        <v>6</v>
      </c>
      <c r="C113">
        <v>-4.1208740471938489E-2</v>
      </c>
      <c r="D113">
        <v>-7.5823361010653983E-2</v>
      </c>
    </row>
    <row r="114" spans="2:4">
      <c r="B114">
        <v>7</v>
      </c>
      <c r="C114">
        <v>-8.7794869362096354E-3</v>
      </c>
      <c r="D114">
        <v>5.1973450025004808E-2</v>
      </c>
    </row>
    <row r="115" spans="2:4">
      <c r="B115">
        <v>8</v>
      </c>
      <c r="C115">
        <v>-2.4478697388241209E-3</v>
      </c>
      <c r="D115">
        <v>-3.3413708252436537E-2</v>
      </c>
    </row>
    <row r="116" spans="2:4">
      <c r="B116">
        <v>9</v>
      </c>
      <c r="C116">
        <v>3.2903425930567415E-2</v>
      </c>
      <c r="D116">
        <v>2.5722399987012694E-2</v>
      </c>
    </row>
    <row r="117" spans="2:4">
      <c r="B117">
        <v>10</v>
      </c>
      <c r="C117">
        <v>1.9578739683635986E-2</v>
      </c>
      <c r="D117">
        <v>2.7197923695956812E-2</v>
      </c>
    </row>
    <row r="118" spans="2:4">
      <c r="B118">
        <v>11</v>
      </c>
      <c r="C118">
        <v>3.4516622902812773E-2</v>
      </c>
      <c r="D118">
        <v>-2.150399705601546E-2</v>
      </c>
    </row>
    <row r="119" spans="2:4">
      <c r="B119">
        <v>12</v>
      </c>
      <c r="C119">
        <v>-4.5912581226182463E-3</v>
      </c>
      <c r="D119">
        <v>-2.033606553565746E-2</v>
      </c>
    </row>
    <row r="120" spans="2:4">
      <c r="B120">
        <v>13</v>
      </c>
      <c r="C120">
        <v>1.1132248614752205E-2</v>
      </c>
      <c r="D120">
        <v>-0.10597397230482913</v>
      </c>
    </row>
    <row r="121" spans="2:4">
      <c r="B121">
        <v>14</v>
      </c>
      <c r="C121">
        <v>4.8760739642080927E-2</v>
      </c>
      <c r="D121">
        <v>8.8433442101340062E-2</v>
      </c>
    </row>
    <row r="122" spans="2:4">
      <c r="B122">
        <v>15</v>
      </c>
      <c r="C122">
        <v>1.2728975365868641E-2</v>
      </c>
      <c r="D122">
        <v>-3.0574348111185992E-2</v>
      </c>
    </row>
    <row r="123" spans="2:4">
      <c r="B123">
        <v>16</v>
      </c>
      <c r="C123">
        <v>2.1869266597449321E-2</v>
      </c>
      <c r="D123">
        <v>0.11227066782626556</v>
      </c>
    </row>
    <row r="124" spans="2:4">
      <c r="B124">
        <v>17</v>
      </c>
      <c r="C124">
        <v>-3.1144282842180928E-2</v>
      </c>
      <c r="D124">
        <v>3.7004080505024441E-2</v>
      </c>
    </row>
    <row r="125" spans="2:4">
      <c r="B125">
        <v>18</v>
      </c>
      <c r="C125">
        <v>-3.2333574493889225E-2</v>
      </c>
      <c r="D125">
        <v>-3.0713316526256862E-2</v>
      </c>
    </row>
    <row r="126" spans="2:4">
      <c r="B126">
        <v>19</v>
      </c>
      <c r="C126">
        <v>2.5956913165180225E-3</v>
      </c>
      <c r="D126">
        <v>-2.6131687757416124E-2</v>
      </c>
    </row>
    <row r="127" spans="2:4">
      <c r="B127">
        <v>20</v>
      </c>
      <c r="C127">
        <v>3.7430731976821355E-2</v>
      </c>
      <c r="D127">
        <v>-1.6711454487678939E-2</v>
      </c>
    </row>
    <row r="128" spans="2:4">
      <c r="B128">
        <v>21</v>
      </c>
      <c r="C128">
        <v>-3.0500305915925636E-2</v>
      </c>
      <c r="D128">
        <v>-1.8102830861839638E-2</v>
      </c>
    </row>
    <row r="129" spans="2:4">
      <c r="B129">
        <v>22</v>
      </c>
      <c r="C129">
        <v>-1.2232200732794959E-2</v>
      </c>
      <c r="D129">
        <v>2.7472515679124655E-2</v>
      </c>
    </row>
    <row r="130" spans="2:4">
      <c r="B130">
        <v>23</v>
      </c>
      <c r="C130">
        <v>7.3147760334356313E-3</v>
      </c>
      <c r="D130">
        <v>1.6510631025861394E-2</v>
      </c>
    </row>
    <row r="131" spans="2:4">
      <c r="B131">
        <v>24</v>
      </c>
      <c r="C131">
        <v>-2.3264947661974986E-2</v>
      </c>
      <c r="D131">
        <v>-4.0642682841520242E-4</v>
      </c>
    </row>
    <row r="132" spans="2:4">
      <c r="B132">
        <v>25</v>
      </c>
      <c r="C132">
        <v>9.4441609713223629E-4</v>
      </c>
      <c r="D132">
        <v>2.5757843640319182E-2</v>
      </c>
    </row>
    <row r="133" spans="2:4">
      <c r="B133">
        <v>26</v>
      </c>
      <c r="C133">
        <v>8.4714192714443019E-3</v>
      </c>
      <c r="D133">
        <v>2.8426819156322464E-2</v>
      </c>
    </row>
    <row r="134" spans="2:4">
      <c r="B134">
        <v>27</v>
      </c>
      <c r="C134">
        <v>4.0736950939472737E-2</v>
      </c>
      <c r="D134">
        <v>-2.6252115189665404E-2</v>
      </c>
    </row>
    <row r="135" spans="2:4">
      <c r="B135">
        <v>28</v>
      </c>
      <c r="C135">
        <v>-8.8042557740848227E-3</v>
      </c>
      <c r="D135">
        <v>1.0623529721529579E-2</v>
      </c>
    </row>
    <row r="136" spans="2:4">
      <c r="B136">
        <v>29</v>
      </c>
      <c r="C136">
        <v>1.2498512596619531E-2</v>
      </c>
      <c r="D136">
        <v>-7.6226153798436879E-3</v>
      </c>
    </row>
    <row r="137" spans="2:4">
      <c r="B137">
        <v>30</v>
      </c>
      <c r="C137">
        <v>-3.4300277727293792E-3</v>
      </c>
      <c r="D137">
        <v>-7.9407794309583807E-2</v>
      </c>
    </row>
    <row r="138" spans="2:4">
      <c r="B138">
        <v>31</v>
      </c>
      <c r="C138">
        <v>1.2382964808204402E-2</v>
      </c>
      <c r="D138">
        <v>-4.5838309699609107E-2</v>
      </c>
    </row>
    <row r="139" spans="2:4">
      <c r="B139">
        <v>32</v>
      </c>
      <c r="C139">
        <v>1.095322609627444E-2</v>
      </c>
      <c r="D139">
        <v>-0.11772928764830469</v>
      </c>
    </row>
    <row r="140" spans="2:4">
      <c r="B140">
        <v>33</v>
      </c>
      <c r="C140">
        <v>4.3777435590143993E-2</v>
      </c>
      <c r="D140">
        <v>6.9869314792770226E-3</v>
      </c>
    </row>
    <row r="141" spans="2:4">
      <c r="B141">
        <v>34</v>
      </c>
      <c r="C141">
        <v>-1.1364564267578939E-2</v>
      </c>
      <c r="D141">
        <v>4.6598993361845059E-2</v>
      </c>
    </row>
    <row r="142" spans="2:4">
      <c r="B142">
        <v>35</v>
      </c>
      <c r="C142">
        <v>-3.2013712386372677E-3</v>
      </c>
      <c r="D142">
        <v>-2.4858075932924249E-2</v>
      </c>
    </row>
    <row r="143" spans="2:4">
      <c r="B143">
        <v>36</v>
      </c>
      <c r="C143">
        <v>-2.3589500217595996E-3</v>
      </c>
      <c r="D143">
        <v>4.10141092996942E-2</v>
      </c>
    </row>
    <row r="144" spans="2:4">
      <c r="B144">
        <v>37</v>
      </c>
      <c r="C144">
        <v>-9.2886058336541649E-3</v>
      </c>
      <c r="D144">
        <v>-1.4046173517215446E-2</v>
      </c>
    </row>
    <row r="145" spans="2:4">
      <c r="B145">
        <v>38</v>
      </c>
      <c r="C145">
        <v>-4.0859921780184855E-3</v>
      </c>
      <c r="D145">
        <v>1.6151260920977354E-2</v>
      </c>
    </row>
    <row r="146" spans="2:4">
      <c r="B146">
        <v>39</v>
      </c>
      <c r="C146">
        <v>1.3747627061283553E-2</v>
      </c>
      <c r="D146">
        <v>-5.8672439841315552E-2</v>
      </c>
    </row>
    <row r="147" spans="2:4">
      <c r="B147">
        <v>40</v>
      </c>
      <c r="C147">
        <v>-4.089554816714986E-3</v>
      </c>
      <c r="D147">
        <v>1.6325279456515199E-2</v>
      </c>
    </row>
    <row r="148" spans="2:4">
      <c r="B148">
        <v>41</v>
      </c>
      <c r="C148">
        <v>-8.9078812224611947E-4</v>
      </c>
      <c r="D148">
        <v>7.243137662457784E-2</v>
      </c>
    </row>
    <row r="149" spans="2:4">
      <c r="B149">
        <v>42</v>
      </c>
      <c r="C149">
        <v>-4.8585616930582054E-3</v>
      </c>
      <c r="D149">
        <v>3.8685517729184424E-2</v>
      </c>
    </row>
    <row r="150" spans="2:4">
      <c r="B150">
        <v>43</v>
      </c>
      <c r="C150">
        <v>-1.7363622664107965E-2</v>
      </c>
      <c r="D150">
        <v>3.2179513703790887E-2</v>
      </c>
    </row>
    <row r="151" spans="2:4">
      <c r="B151">
        <v>44</v>
      </c>
      <c r="C151">
        <v>-1.4448372462381062E-2</v>
      </c>
      <c r="D151">
        <v>4.5387598981718055E-2</v>
      </c>
    </row>
    <row r="152" spans="2:4">
      <c r="B152">
        <v>45</v>
      </c>
      <c r="C152">
        <v>8.0506528787980258E-3</v>
      </c>
      <c r="D152">
        <v>-5.3052486708867828E-2</v>
      </c>
    </row>
    <row r="153" spans="2:4">
      <c r="B153">
        <v>46</v>
      </c>
      <c r="C153">
        <v>-1.5411170984167969E-2</v>
      </c>
      <c r="D153">
        <v>2.4963921781162721E-2</v>
      </c>
    </row>
    <row r="154" spans="2:4">
      <c r="B154">
        <v>47</v>
      </c>
      <c r="C154">
        <v>-1.5155142143310891E-2</v>
      </c>
      <c r="D154">
        <v>-2.5396912312649171E-3</v>
      </c>
    </row>
    <row r="155" spans="2:4">
      <c r="B155">
        <v>48</v>
      </c>
      <c r="C155">
        <v>5.9996083934692537E-4</v>
      </c>
      <c r="D155">
        <v>-2.202375185022799E-2</v>
      </c>
    </row>
    <row r="156" spans="2:4">
      <c r="B156">
        <v>49</v>
      </c>
      <c r="C156">
        <v>1.729973216804008E-3</v>
      </c>
      <c r="D156">
        <v>1.5967169728160497E-2</v>
      </c>
    </row>
    <row r="157" spans="2:4">
      <c r="B157">
        <v>50</v>
      </c>
      <c r="C157">
        <v>-1.7736658531670949E-2</v>
      </c>
      <c r="D157">
        <v>-2.7718916571963226E-2</v>
      </c>
    </row>
    <row r="158" spans="2:4">
      <c r="B158">
        <v>51</v>
      </c>
      <c r="C158">
        <v>1.6716689729808387E-2</v>
      </c>
      <c r="D158">
        <v>1.0625360785549487E-2</v>
      </c>
    </row>
    <row r="159" spans="2:4">
      <c r="B159">
        <v>52</v>
      </c>
      <c r="C159">
        <v>-3.8403934172212995E-2</v>
      </c>
      <c r="D159">
        <v>4.1152762840108978E-2</v>
      </c>
    </row>
    <row r="160" spans="2:4">
      <c r="B160">
        <v>53</v>
      </c>
      <c r="C160">
        <v>-1.2765838701234728E-2</v>
      </c>
      <c r="D160">
        <v>1.3314865234957739E-2</v>
      </c>
    </row>
    <row r="161" spans="2:4">
      <c r="B161">
        <v>54</v>
      </c>
      <c r="C161">
        <v>-2.5354000044065447E-4</v>
      </c>
      <c r="D161">
        <v>4.2582130505574828E-2</v>
      </c>
    </row>
    <row r="162" spans="2:4">
      <c r="B162">
        <v>55</v>
      </c>
      <c r="C162">
        <v>-4.4266501096876867E-3</v>
      </c>
      <c r="D162">
        <v>4.1678845150827502E-2</v>
      </c>
    </row>
    <row r="163" spans="2:4">
      <c r="B163">
        <v>56</v>
      </c>
      <c r="C163">
        <v>-3.5518130289796251E-3</v>
      </c>
      <c r="D163">
        <v>-3.5993322088889175E-2</v>
      </c>
    </row>
    <row r="164" spans="2:4">
      <c r="B164">
        <v>57</v>
      </c>
      <c r="C164">
        <v>-1.1923277828969223E-2</v>
      </c>
      <c r="D164">
        <v>2.0123209834940793E-2</v>
      </c>
    </row>
    <row r="165" spans="2:4">
      <c r="B165">
        <v>58</v>
      </c>
      <c r="C165">
        <v>6.0437869207012832E-3</v>
      </c>
      <c r="D165">
        <v>-4.0361734661243938E-2</v>
      </c>
    </row>
    <row r="166" spans="2:4">
      <c r="B166">
        <v>59</v>
      </c>
      <c r="C166">
        <v>-1.5739892698770581E-2</v>
      </c>
      <c r="D166">
        <v>5.8435198794424582E-4</v>
      </c>
    </row>
    <row r="167" spans="2:4">
      <c r="B167">
        <v>60</v>
      </c>
      <c r="C167">
        <v>-1.6343329410047323E-2</v>
      </c>
      <c r="D167">
        <v>-9.7555240440426946E-3</v>
      </c>
    </row>
    <row r="168" spans="2:4">
      <c r="B168">
        <v>61</v>
      </c>
      <c r="C168">
        <v>-3.8407707145550387E-4</v>
      </c>
      <c r="D168">
        <v>-3.5009250273292991E-2</v>
      </c>
    </row>
    <row r="169" spans="2:4">
      <c r="B169">
        <v>62</v>
      </c>
      <c r="C169">
        <v>-2.8176909233542272E-2</v>
      </c>
      <c r="D169">
        <v>-1.2863626705643619E-2</v>
      </c>
    </row>
    <row r="170" spans="2:4">
      <c r="B170">
        <v>63</v>
      </c>
      <c r="C170">
        <v>5.2124595185420321E-2</v>
      </c>
      <c r="D170">
        <v>2.8810571976779477E-2</v>
      </c>
    </row>
    <row r="171" spans="2:4">
      <c r="B171">
        <v>64</v>
      </c>
      <c r="C171">
        <v>2.3322039626681595E-2</v>
      </c>
      <c r="D171">
        <v>-1.7381578795729519E-2</v>
      </c>
    </row>
    <row r="172" spans="2:4">
      <c r="B172">
        <v>65</v>
      </c>
      <c r="C172">
        <v>1.9420224536269161E-2</v>
      </c>
      <c r="D172">
        <v>-7.5071725051882414E-3</v>
      </c>
    </row>
    <row r="173" spans="2:4">
      <c r="B173">
        <v>66</v>
      </c>
      <c r="C173">
        <v>6.5234459092810629E-2</v>
      </c>
      <c r="D173">
        <v>-6.7423391570270039E-2</v>
      </c>
    </row>
    <row r="174" spans="2:4" ht="15" thickBot="1">
      <c r="B174" s="14">
        <v>66</v>
      </c>
      <c r="C174" s="14">
        <v>6.5076892113589094E-2</v>
      </c>
      <c r="D174" s="14">
        <v>-6.7265824591048504E-2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D04D-6408-4E01-A6BF-2EAB0689D7FF}">
  <dimension ref="C1:P83"/>
  <sheetViews>
    <sheetView topLeftCell="E1" zoomScale="70" zoomScaleNormal="70" workbookViewId="0">
      <selection activeCell="G4" sqref="G4"/>
    </sheetView>
  </sheetViews>
  <sheetFormatPr defaultRowHeight="14.5"/>
  <cols>
    <col min="3" max="3" width="9.1796875" style="7"/>
    <col min="4" max="4" width="21.81640625" style="7" customWidth="1"/>
    <col min="5" max="5" width="25.1796875" style="7" customWidth="1"/>
    <col min="6" max="6" width="34.81640625" style="7" customWidth="1"/>
    <col min="7" max="7" width="24.453125" customWidth="1"/>
    <col min="8" max="8" width="15.1796875" customWidth="1"/>
    <col min="9" max="9" width="28.1796875" customWidth="1"/>
    <col min="10" max="10" width="15.26953125" customWidth="1"/>
    <col min="11" max="11" width="18.26953125" customWidth="1"/>
    <col min="12" max="12" width="18.81640625" customWidth="1"/>
    <col min="13" max="13" width="12.81640625" customWidth="1"/>
  </cols>
  <sheetData>
    <row r="1" spans="3:16" ht="93" customHeight="1">
      <c r="C1" s="8" t="s">
        <v>157</v>
      </c>
      <c r="D1" s="10" t="s">
        <v>158</v>
      </c>
      <c r="E1" s="8" t="s">
        <v>198</v>
      </c>
      <c r="F1" s="8" t="s">
        <v>199</v>
      </c>
      <c r="G1" s="141" t="s">
        <v>161</v>
      </c>
      <c r="H1" s="141" t="s">
        <v>162</v>
      </c>
      <c r="I1" s="141" t="s">
        <v>163</v>
      </c>
      <c r="J1" s="141" t="s">
        <v>164</v>
      </c>
      <c r="K1" s="141" t="s">
        <v>165</v>
      </c>
      <c r="L1" s="141" t="s">
        <v>166</v>
      </c>
      <c r="M1" s="141" t="s">
        <v>167</v>
      </c>
      <c r="P1" s="164" t="s">
        <v>169</v>
      </c>
    </row>
    <row r="2" spans="3:16" ht="39.75" customHeight="1">
      <c r="C2" s="8" t="s">
        <v>149</v>
      </c>
      <c r="D2" s="10" t="s">
        <v>34</v>
      </c>
      <c r="E2" s="8" t="s">
        <v>168</v>
      </c>
      <c r="F2" s="8" t="s">
        <v>169</v>
      </c>
      <c r="G2" s="141"/>
      <c r="H2" s="141"/>
      <c r="I2" s="141"/>
      <c r="J2" s="141"/>
      <c r="K2" s="141"/>
      <c r="L2" s="141"/>
      <c r="M2" s="141"/>
      <c r="P2" s="165"/>
    </row>
    <row r="3" spans="3:16">
      <c r="C3" s="9" t="s">
        <v>58</v>
      </c>
      <c r="D3" s="11">
        <v>21392.799999999999</v>
      </c>
      <c r="E3" s="9">
        <v>2</v>
      </c>
      <c r="F3" s="9">
        <v>6.89</v>
      </c>
      <c r="G3" s="13"/>
      <c r="H3" s="13"/>
      <c r="I3" s="13"/>
      <c r="J3" s="13"/>
      <c r="K3" s="13"/>
      <c r="L3" s="13"/>
      <c r="M3" s="13"/>
    </row>
    <row r="4" spans="3:16">
      <c r="C4" s="9" t="s">
        <v>59</v>
      </c>
      <c r="D4" s="11">
        <v>21843.8</v>
      </c>
      <c r="E4" s="9">
        <v>1.9</v>
      </c>
      <c r="F4" s="9">
        <v>7.96</v>
      </c>
      <c r="G4" s="13">
        <f>((1+F3%)/(1+E3%))-1</f>
        <v>4.7941176470588154E-2</v>
      </c>
      <c r="H4" s="13">
        <f>(D4-D3)/D3</f>
        <v>2.1081859317153437E-2</v>
      </c>
      <c r="I4">
        <v>3.7901033007148354E-3</v>
      </c>
      <c r="J4" s="22">
        <f>D3*(1+I4)</f>
        <v>21473.88092189153</v>
      </c>
      <c r="K4" s="13"/>
      <c r="L4" s="13"/>
      <c r="M4" s="13"/>
    </row>
    <row r="5" spans="3:16">
      <c r="C5" s="9" t="s">
        <v>60</v>
      </c>
      <c r="D5" s="11">
        <v>22949.4</v>
      </c>
      <c r="E5" s="9">
        <v>2.2000000000000002</v>
      </c>
      <c r="F5" s="9">
        <v>8.93</v>
      </c>
      <c r="G5" s="13">
        <f t="shared" ref="G5:G68" si="0">((1+F4%)/(1+E4%))-1</f>
        <v>5.9470068694799094E-2</v>
      </c>
      <c r="H5" s="13">
        <f t="shared" ref="H5:H68" si="1">(D5-D4)/D4</f>
        <v>5.0613904174182246E-2</v>
      </c>
      <c r="I5">
        <v>3.3588697416723347E-3</v>
      </c>
      <c r="J5" s="22">
        <f t="shared" ref="J5:J68" si="2">D4*(1+I5)</f>
        <v>21917.170478863143</v>
      </c>
      <c r="K5" s="13"/>
      <c r="L5" s="13"/>
      <c r="M5" s="13"/>
    </row>
    <row r="6" spans="3:16">
      <c r="C6" s="9" t="s">
        <v>61</v>
      </c>
      <c r="D6" s="11">
        <v>23380</v>
      </c>
      <c r="E6" s="9">
        <v>3.1</v>
      </c>
      <c r="F6" s="9">
        <v>12.75</v>
      </c>
      <c r="G6" s="13">
        <f t="shared" si="0"/>
        <v>6.5851272015655438E-2</v>
      </c>
      <c r="H6" s="13">
        <f t="shared" si="1"/>
        <v>1.8763017769527678E-2</v>
      </c>
      <c r="I6">
        <v>3.1201834077635242E-3</v>
      </c>
      <c r="J6" s="22">
        <f t="shared" si="2"/>
        <v>23021.006337098126</v>
      </c>
      <c r="K6" s="13"/>
      <c r="L6" s="13"/>
      <c r="M6" s="13"/>
    </row>
    <row r="7" spans="3:16">
      <c r="C7" s="9" t="s">
        <v>62</v>
      </c>
      <c r="D7" s="11">
        <v>25412.7</v>
      </c>
      <c r="E7" s="9">
        <v>3.7</v>
      </c>
      <c r="F7" s="9">
        <v>19.48</v>
      </c>
      <c r="G7" s="13">
        <f t="shared" si="0"/>
        <v>9.3598448108632493E-2</v>
      </c>
      <c r="H7" s="13">
        <f t="shared" si="1"/>
        <v>8.694183062446538E-2</v>
      </c>
      <c r="I7">
        <v>2.0823114884801069E-3</v>
      </c>
      <c r="J7" s="22">
        <f t="shared" si="2"/>
        <v>23428.684442600665</v>
      </c>
      <c r="K7" s="13"/>
      <c r="L7" s="13"/>
      <c r="M7" s="13"/>
    </row>
    <row r="8" spans="3:16">
      <c r="C8" s="9" t="s">
        <v>63</v>
      </c>
      <c r="D8" s="11">
        <v>26534.6</v>
      </c>
      <c r="E8" s="9">
        <v>4.0999999999999996</v>
      </c>
      <c r="F8" s="9">
        <v>26.73</v>
      </c>
      <c r="G8" s="13">
        <f t="shared" si="0"/>
        <v>0.15216972034715548</v>
      </c>
      <c r="H8" s="13">
        <f t="shared" si="1"/>
        <v>4.4147217729717733E-2</v>
      </c>
      <c r="I8">
        <v>-1.0852330239627048E-4</v>
      </c>
      <c r="J8" s="22">
        <f t="shared" si="2"/>
        <v>25409.942129873194</v>
      </c>
      <c r="K8" s="13"/>
      <c r="L8" s="13"/>
      <c r="M8" s="13"/>
    </row>
    <row r="9" spans="3:16">
      <c r="C9" s="9" t="s">
        <v>64</v>
      </c>
      <c r="D9" s="11">
        <v>23429.200000000001</v>
      </c>
      <c r="E9" s="9">
        <v>3.7</v>
      </c>
      <c r="F9" s="9">
        <v>27.86</v>
      </c>
      <c r="G9" s="13">
        <f t="shared" si="0"/>
        <v>0.21738712776176761</v>
      </c>
      <c r="H9" s="13">
        <f t="shared" si="1"/>
        <v>-0.11703210148259247</v>
      </c>
      <c r="I9">
        <v>-2.5479540962644815E-3</v>
      </c>
      <c r="J9" s="22">
        <f t="shared" si="2"/>
        <v>26466.991057237257</v>
      </c>
      <c r="K9" s="13"/>
      <c r="L9" s="13"/>
      <c r="M9" s="13"/>
    </row>
    <row r="10" spans="3:16">
      <c r="C10" s="9" t="s">
        <v>65</v>
      </c>
      <c r="D10" s="11">
        <v>24441.200000000001</v>
      </c>
      <c r="E10" s="9">
        <v>1.7</v>
      </c>
      <c r="F10" s="9">
        <v>24.21</v>
      </c>
      <c r="G10" s="13">
        <f t="shared" si="0"/>
        <v>0.23297974927676002</v>
      </c>
      <c r="H10" s="13">
        <f t="shared" si="1"/>
        <v>4.3193963088795174E-2</v>
      </c>
      <c r="I10">
        <v>-3.1311898087635669E-3</v>
      </c>
      <c r="J10" s="22">
        <f t="shared" si="2"/>
        <v>23355.838727732516</v>
      </c>
      <c r="K10" s="13"/>
      <c r="L10" s="13"/>
      <c r="M10" s="13"/>
    </row>
    <row r="11" spans="3:16">
      <c r="C11" s="9" t="s">
        <v>66</v>
      </c>
      <c r="D11" s="11">
        <v>23564.7</v>
      </c>
      <c r="E11" s="9">
        <v>0.6</v>
      </c>
      <c r="F11" s="9">
        <v>11.15</v>
      </c>
      <c r="G11" s="13">
        <f t="shared" si="0"/>
        <v>0.22133726647000995</v>
      </c>
      <c r="H11" s="13">
        <f t="shared" si="1"/>
        <v>-3.5861577991260656E-2</v>
      </c>
      <c r="I11">
        <v>-2.695707439841555E-3</v>
      </c>
      <c r="J11" s="22">
        <f t="shared" si="2"/>
        <v>24375.313675321344</v>
      </c>
      <c r="K11" s="13"/>
      <c r="L11" s="13"/>
      <c r="M11" s="13"/>
      <c r="O11" t="s">
        <v>200</v>
      </c>
    </row>
    <row r="12" spans="3:16">
      <c r="C12" s="9" t="s">
        <v>67</v>
      </c>
      <c r="D12" s="11">
        <v>24946.2</v>
      </c>
      <c r="E12" s="9">
        <v>-0.1</v>
      </c>
      <c r="F12" s="9">
        <v>3.3</v>
      </c>
      <c r="G12" s="13">
        <f t="shared" si="0"/>
        <v>0.10487077534791256</v>
      </c>
      <c r="H12" s="13">
        <f t="shared" si="1"/>
        <v>5.8625825917580109E-2</v>
      </c>
      <c r="I12">
        <v>1.6606746391149754E-3</v>
      </c>
      <c r="J12" s="22">
        <f t="shared" si="2"/>
        <v>23603.833299668353</v>
      </c>
      <c r="K12" s="13"/>
      <c r="L12" s="13"/>
      <c r="M12" s="13"/>
    </row>
    <row r="13" spans="3:16">
      <c r="C13" s="9" t="s">
        <v>68</v>
      </c>
      <c r="D13" s="11">
        <v>26113.1</v>
      </c>
      <c r="E13" s="9">
        <v>-0.3</v>
      </c>
      <c r="F13" s="9">
        <v>2.35</v>
      </c>
      <c r="G13" s="13">
        <f t="shared" si="0"/>
        <v>3.4034034034033933E-2</v>
      </c>
      <c r="H13" s="13">
        <f t="shared" si="1"/>
        <v>4.6776663379592798E-2</v>
      </c>
      <c r="I13">
        <v>4.310294348769908E-3</v>
      </c>
      <c r="J13" s="22">
        <f t="shared" si="2"/>
        <v>25053.725464883282</v>
      </c>
      <c r="K13" s="13"/>
      <c r="L13" s="13"/>
      <c r="M13" s="13"/>
    </row>
    <row r="14" spans="3:16">
      <c r="C14" s="9" t="s">
        <v>69</v>
      </c>
      <c r="D14" s="11">
        <v>26452.9</v>
      </c>
      <c r="E14" s="9">
        <v>0.9</v>
      </c>
      <c r="F14" s="9">
        <v>6.52</v>
      </c>
      <c r="G14" s="13">
        <f t="shared" si="0"/>
        <v>2.6579739217652998E-2</v>
      </c>
      <c r="H14" s="13">
        <f t="shared" si="1"/>
        <v>1.3012625846797314E-2</v>
      </c>
      <c r="I14">
        <v>4.589119236825449E-3</v>
      </c>
      <c r="J14" s="22">
        <f t="shared" si="2"/>
        <v>26232.936129543144</v>
      </c>
      <c r="K14" s="13"/>
      <c r="L14" s="13"/>
      <c r="M14" s="13"/>
    </row>
    <row r="15" spans="3:16">
      <c r="C15" s="9" t="s">
        <v>70</v>
      </c>
      <c r="D15" s="11">
        <v>25793.5</v>
      </c>
      <c r="E15" s="9">
        <v>1.6</v>
      </c>
      <c r="F15" s="9">
        <v>9.4600000000000009</v>
      </c>
      <c r="G15" s="13">
        <f t="shared" si="0"/>
        <v>5.5698711595639327E-2</v>
      </c>
      <c r="H15" s="13">
        <f t="shared" si="1"/>
        <v>-2.4927323658275706E-2</v>
      </c>
      <c r="I15">
        <v>3.499935831341863E-3</v>
      </c>
      <c r="J15" s="22">
        <f t="shared" si="2"/>
        <v>26545.483452552904</v>
      </c>
      <c r="K15" s="13"/>
      <c r="L15" s="13"/>
      <c r="M15" s="13"/>
    </row>
    <row r="16" spans="3:16">
      <c r="C16" s="9" t="s">
        <v>71</v>
      </c>
      <c r="D16" s="11">
        <v>23347.200000000001</v>
      </c>
      <c r="E16" s="9">
        <v>1.5</v>
      </c>
      <c r="F16" s="9">
        <v>8.69</v>
      </c>
      <c r="G16" s="13">
        <f t="shared" si="0"/>
        <v>7.7362204724409356E-2</v>
      </c>
      <c r="H16" s="13">
        <f t="shared" si="1"/>
        <v>-9.4841723690076929E-2</v>
      </c>
      <c r="I16">
        <v>2.6896216171458293E-3</v>
      </c>
      <c r="J16" s="22">
        <f t="shared" si="2"/>
        <v>25862.874755181852</v>
      </c>
      <c r="K16" s="13"/>
      <c r="L16" s="13"/>
      <c r="M16" s="13"/>
    </row>
    <row r="17" spans="3:13">
      <c r="C17" s="9" t="s">
        <v>72</v>
      </c>
      <c r="D17" s="11">
        <v>26550.3</v>
      </c>
      <c r="E17" s="9">
        <v>1.9</v>
      </c>
      <c r="F17" s="9">
        <v>8.92</v>
      </c>
      <c r="G17" s="13">
        <f t="shared" si="0"/>
        <v>7.0837438423645427E-2</v>
      </c>
      <c r="H17" s="13">
        <f t="shared" si="1"/>
        <v>0.13719418174342099</v>
      </c>
      <c r="I17">
        <v>2.9336778663568478E-3</v>
      </c>
      <c r="J17" s="22">
        <f t="shared" si="2"/>
        <v>23415.693163881409</v>
      </c>
      <c r="K17" s="13"/>
      <c r="L17" s="13"/>
      <c r="M17" s="13"/>
    </row>
    <row r="18" spans="3:13">
      <c r="C18" s="9" t="s">
        <v>73</v>
      </c>
      <c r="D18" s="11">
        <v>26076.5</v>
      </c>
      <c r="E18" s="9">
        <v>2.2000000000000002</v>
      </c>
      <c r="F18" s="9">
        <v>11.75</v>
      </c>
      <c r="G18" s="13">
        <f t="shared" si="0"/>
        <v>6.8891069676153105E-2</v>
      </c>
      <c r="H18" s="13">
        <f t="shared" si="1"/>
        <v>-1.7845372745317351E-2</v>
      </c>
      <c r="I18">
        <v>3.0064810035418388E-3</v>
      </c>
      <c r="J18" s="22">
        <f t="shared" si="2"/>
        <v>26630.122972588339</v>
      </c>
      <c r="K18" s="13"/>
      <c r="L18" s="13"/>
      <c r="M18" s="13"/>
    </row>
    <row r="19" spans="3:13">
      <c r="C19" s="9" t="s">
        <v>74</v>
      </c>
      <c r="D19" s="11">
        <v>29574.400000000001</v>
      </c>
      <c r="E19" s="9">
        <v>2.7</v>
      </c>
      <c r="F19" s="9">
        <v>13.89</v>
      </c>
      <c r="G19" s="13">
        <f t="shared" si="0"/>
        <v>9.344422700587085E-2</v>
      </c>
      <c r="H19" s="13">
        <f t="shared" si="1"/>
        <v>0.13413993442371488</v>
      </c>
      <c r="I19">
        <v>2.0880800665646257E-3</v>
      </c>
      <c r="J19" s="22">
        <f t="shared" si="2"/>
        <v>26130.94981985577</v>
      </c>
      <c r="K19" s="13"/>
      <c r="L19" s="13"/>
      <c r="M19" s="13"/>
    </row>
    <row r="20" spans="3:13">
      <c r="C20" s="9" t="s">
        <v>75</v>
      </c>
      <c r="D20" s="11">
        <v>29747.7</v>
      </c>
      <c r="E20" s="9">
        <v>2.7</v>
      </c>
      <c r="F20" s="9">
        <v>20.82</v>
      </c>
      <c r="G20" s="13">
        <f t="shared" si="0"/>
        <v>0.10895813047711789</v>
      </c>
      <c r="H20" s="13">
        <f t="shared" si="1"/>
        <v>5.8597976628435152E-3</v>
      </c>
      <c r="I20">
        <v>1.5077887707106961E-3</v>
      </c>
      <c r="J20" s="22">
        <f t="shared" si="2"/>
        <v>29618.991948220508</v>
      </c>
      <c r="K20" s="13"/>
      <c r="L20" s="13"/>
      <c r="M20" s="13"/>
    </row>
    <row r="21" spans="3:13">
      <c r="C21" s="9" t="s">
        <v>76</v>
      </c>
      <c r="D21" s="11">
        <v>27872.2</v>
      </c>
      <c r="E21" s="9">
        <v>3</v>
      </c>
      <c r="F21" s="9">
        <v>22.42</v>
      </c>
      <c r="G21" s="13">
        <f t="shared" si="0"/>
        <v>0.17643622200584219</v>
      </c>
      <c r="H21" s="13">
        <f t="shared" si="1"/>
        <v>-6.3046891020146087E-2</v>
      </c>
      <c r="I21">
        <v>-1.0162019997311672E-3</v>
      </c>
      <c r="J21" s="22">
        <f t="shared" si="2"/>
        <v>29717.470327772597</v>
      </c>
      <c r="K21" s="13"/>
      <c r="L21" s="13"/>
      <c r="M21" s="13"/>
    </row>
    <row r="22" spans="3:13">
      <c r="C22" s="9" t="s">
        <v>77</v>
      </c>
      <c r="D22" s="11">
        <v>27216.2</v>
      </c>
      <c r="E22" s="9">
        <v>2.8</v>
      </c>
      <c r="F22" s="9">
        <v>18.13</v>
      </c>
      <c r="G22" s="13">
        <f t="shared" si="0"/>
        <v>0.18854368932038823</v>
      </c>
      <c r="H22" s="13">
        <f t="shared" si="1"/>
        <v>-2.3535996440898099E-2</v>
      </c>
      <c r="I22">
        <v>-1.4690769264372999E-3</v>
      </c>
      <c r="J22" s="22">
        <f t="shared" si="2"/>
        <v>27831.253594090955</v>
      </c>
      <c r="K22" s="13"/>
      <c r="L22" s="13"/>
      <c r="M22" s="13"/>
    </row>
    <row r="23" spans="3:13">
      <c r="C23" s="9" t="s">
        <v>78</v>
      </c>
      <c r="D23" s="11">
        <v>27780.1</v>
      </c>
      <c r="E23" s="9">
        <v>2.7</v>
      </c>
      <c r="F23" s="9">
        <v>14</v>
      </c>
      <c r="G23" s="13">
        <f t="shared" si="0"/>
        <v>0.14912451361867696</v>
      </c>
      <c r="H23" s="13">
        <f t="shared" si="1"/>
        <v>2.0719277489142415E-2</v>
      </c>
      <c r="I23">
        <v>5.3814258294147474E-6</v>
      </c>
      <c r="J23" s="22">
        <f t="shared" si="2"/>
        <v>27216.346461961657</v>
      </c>
      <c r="K23" s="13"/>
      <c r="L23" s="13"/>
      <c r="M23" s="13"/>
    </row>
    <row r="24" spans="3:13">
      <c r="C24" s="9" t="s">
        <v>79</v>
      </c>
      <c r="D24" s="11">
        <v>26429.9</v>
      </c>
      <c r="E24" s="9">
        <v>2.4</v>
      </c>
      <c r="F24" s="9">
        <v>6.9</v>
      </c>
      <c r="G24" s="13">
        <f t="shared" si="0"/>
        <v>0.11002921129503429</v>
      </c>
      <c r="H24" s="13">
        <f t="shared" si="1"/>
        <v>-4.8603136777765274E-2</v>
      </c>
      <c r="I24">
        <v>1.4677254251481212E-3</v>
      </c>
      <c r="J24" s="22">
        <f t="shared" si="2"/>
        <v>27820.873559083153</v>
      </c>
      <c r="K24" s="13"/>
      <c r="L24" s="13"/>
      <c r="M24" s="13"/>
    </row>
    <row r="25" spans="3:13">
      <c r="C25" s="9" t="s">
        <v>80</v>
      </c>
      <c r="D25" s="11">
        <v>26832.7</v>
      </c>
      <c r="E25" s="9">
        <v>2.6</v>
      </c>
      <c r="F25" s="9">
        <v>6.48</v>
      </c>
      <c r="G25" s="13">
        <f t="shared" si="0"/>
        <v>4.39453125E-2</v>
      </c>
      <c r="H25" s="13">
        <f t="shared" si="1"/>
        <v>1.5240314946329696E-2</v>
      </c>
      <c r="I25">
        <v>3.9395669792691174E-3</v>
      </c>
      <c r="J25" s="22">
        <f t="shared" si="2"/>
        <v>26534.022361305389</v>
      </c>
      <c r="K25" s="13"/>
      <c r="L25" s="13"/>
      <c r="M25" s="13"/>
    </row>
    <row r="26" spans="3:13">
      <c r="C26" s="9" t="s">
        <v>81</v>
      </c>
      <c r="D26" s="11">
        <v>27472</v>
      </c>
      <c r="E26" s="9">
        <v>2.2000000000000002</v>
      </c>
      <c r="F26" s="9">
        <v>6.81</v>
      </c>
      <c r="G26" s="13">
        <f t="shared" si="0"/>
        <v>3.7816764132553526E-2</v>
      </c>
      <c r="H26" s="13">
        <f t="shared" si="1"/>
        <v>2.3825407059297025E-2</v>
      </c>
      <c r="I26">
        <v>4.1688028566509907E-3</v>
      </c>
      <c r="J26" s="22">
        <f t="shared" si="2"/>
        <v>26944.560236411657</v>
      </c>
      <c r="K26" s="13"/>
      <c r="L26" s="13"/>
      <c r="M26" s="13"/>
    </row>
    <row r="27" spans="3:13">
      <c r="C27" s="9" t="s">
        <v>82</v>
      </c>
      <c r="D27" s="11">
        <v>26821.7</v>
      </c>
      <c r="E27" s="9">
        <v>1.7</v>
      </c>
      <c r="F27" s="9">
        <v>6.64</v>
      </c>
      <c r="G27" s="13">
        <f t="shared" si="0"/>
        <v>4.5107632093933425E-2</v>
      </c>
      <c r="H27" s="13">
        <f t="shared" si="1"/>
        <v>-2.3671374490390189E-2</v>
      </c>
      <c r="I27">
        <v>3.8960908841258086E-3</v>
      </c>
      <c r="J27" s="22">
        <f t="shared" si="2"/>
        <v>27579.033408768708</v>
      </c>
      <c r="K27" s="13"/>
      <c r="L27" s="13"/>
      <c r="M27" s="13"/>
    </row>
    <row r="28" spans="3:13">
      <c r="C28" s="9" t="s">
        <v>83</v>
      </c>
      <c r="D28" s="11">
        <v>27537.9</v>
      </c>
      <c r="E28" s="9">
        <v>1.6</v>
      </c>
      <c r="F28" s="9">
        <v>6.69</v>
      </c>
      <c r="G28" s="13">
        <f t="shared" si="0"/>
        <v>4.8574237954769117E-2</v>
      </c>
      <c r="H28" s="13">
        <f t="shared" si="1"/>
        <v>2.6702259737451418E-2</v>
      </c>
      <c r="I28">
        <v>3.7664238914874E-3</v>
      </c>
      <c r="J28" s="22">
        <f t="shared" si="2"/>
        <v>26922.721891690308</v>
      </c>
      <c r="K28" s="13"/>
      <c r="L28" s="13"/>
      <c r="M28" s="13"/>
    </row>
    <row r="29" spans="3:13">
      <c r="C29" s="9" t="s">
        <v>84</v>
      </c>
      <c r="D29" s="11">
        <v>28554</v>
      </c>
      <c r="E29" s="9">
        <v>1.1000000000000001</v>
      </c>
      <c r="F29" s="9">
        <v>6.3</v>
      </c>
      <c r="G29" s="13">
        <f t="shared" si="0"/>
        <v>5.0098425196850371E-2</v>
      </c>
      <c r="H29" s="13">
        <f t="shared" si="1"/>
        <v>3.6898238427766766E-2</v>
      </c>
      <c r="I29">
        <v>3.7094122830633432E-3</v>
      </c>
      <c r="J29" s="22">
        <f t="shared" si="2"/>
        <v>27640.049424509773</v>
      </c>
      <c r="K29" s="13"/>
      <c r="L29" s="13"/>
      <c r="M29" s="13"/>
    </row>
    <row r="30" spans="3:13">
      <c r="C30" s="9" t="s">
        <v>85</v>
      </c>
      <c r="D30" s="11">
        <v>28967.599999999999</v>
      </c>
      <c r="E30" s="9">
        <v>0.8</v>
      </c>
      <c r="F30" s="9">
        <v>6.04</v>
      </c>
      <c r="G30" s="13">
        <f t="shared" si="0"/>
        <v>5.143422354104854E-2</v>
      </c>
      <c r="H30" s="13">
        <f t="shared" si="1"/>
        <v>1.4484835749807332E-2</v>
      </c>
      <c r="I30">
        <v>3.659447285305626E-3</v>
      </c>
      <c r="J30" s="22">
        <f t="shared" si="2"/>
        <v>28658.491857784615</v>
      </c>
      <c r="K30" s="13"/>
      <c r="L30" s="13"/>
      <c r="M30" s="13"/>
    </row>
    <row r="31" spans="3:13">
      <c r="C31" s="9" t="s">
        <v>86</v>
      </c>
      <c r="D31" s="11">
        <v>29020.3</v>
      </c>
      <c r="E31" s="9">
        <v>0.5</v>
      </c>
      <c r="F31" s="9">
        <v>4.3899999999999997</v>
      </c>
      <c r="G31" s="13">
        <f t="shared" si="0"/>
        <v>5.1984126984127021E-2</v>
      </c>
      <c r="H31" s="13">
        <f t="shared" si="1"/>
        <v>1.8192739474447565E-3</v>
      </c>
      <c r="I31">
        <v>3.6388783690319134E-3</v>
      </c>
      <c r="J31" s="22">
        <f t="shared" si="2"/>
        <v>29073.009573042771</v>
      </c>
      <c r="K31" s="13"/>
      <c r="L31" s="13"/>
      <c r="M31" s="13"/>
    </row>
    <row r="32" spans="3:13">
      <c r="C32" s="9" t="s">
        <v>87</v>
      </c>
      <c r="D32" s="11">
        <v>29161.8</v>
      </c>
      <c r="E32" s="9">
        <v>0.5</v>
      </c>
      <c r="F32" s="9">
        <v>4.9800000000000004</v>
      </c>
      <c r="G32" s="13">
        <f t="shared" si="0"/>
        <v>3.8706467661691724E-2</v>
      </c>
      <c r="H32" s="13">
        <f t="shared" si="1"/>
        <v>4.8758972167758435E-3</v>
      </c>
      <c r="I32">
        <v>4.1355238553470123E-3</v>
      </c>
      <c r="J32" s="22">
        <f t="shared" si="2"/>
        <v>29140.314142939329</v>
      </c>
      <c r="K32" s="13"/>
      <c r="L32" s="13"/>
      <c r="M32" s="13"/>
    </row>
    <row r="33" spans="3:13">
      <c r="C33" s="9" t="s">
        <v>88</v>
      </c>
      <c r="D33" s="11">
        <v>26746.1</v>
      </c>
      <c r="E33" s="9">
        <v>0.3</v>
      </c>
      <c r="F33" s="9">
        <v>3.62</v>
      </c>
      <c r="G33" s="13">
        <f t="shared" si="0"/>
        <v>4.4577114427860831E-2</v>
      </c>
      <c r="H33" s="13">
        <f t="shared" si="1"/>
        <v>-8.2837822082313189E-2</v>
      </c>
      <c r="I33">
        <v>3.9159346832373116E-3</v>
      </c>
      <c r="J33" s="22">
        <f t="shared" si="2"/>
        <v>29275.995704045632</v>
      </c>
      <c r="K33" s="13"/>
      <c r="L33" s="13"/>
      <c r="M33" s="13"/>
    </row>
    <row r="34" spans="3:13">
      <c r="C34" s="9" t="s">
        <v>89</v>
      </c>
      <c r="D34" s="11">
        <v>25851.3</v>
      </c>
      <c r="E34" s="9">
        <v>-0.2</v>
      </c>
      <c r="F34" s="9">
        <v>1.84</v>
      </c>
      <c r="G34" s="13">
        <f t="shared" si="0"/>
        <v>3.310069790628134E-2</v>
      </c>
      <c r="H34" s="13">
        <f t="shared" si="1"/>
        <v>-3.3455344891404705E-2</v>
      </c>
      <c r="I34">
        <v>4.3452054098091003E-3</v>
      </c>
      <c r="J34" s="22">
        <f t="shared" si="2"/>
        <v>26862.317298411297</v>
      </c>
      <c r="K34" s="13"/>
      <c r="L34" s="13"/>
      <c r="M34" s="13"/>
    </row>
    <row r="35" spans="3:13">
      <c r="C35" s="9" t="s">
        <v>90</v>
      </c>
      <c r="D35" s="11">
        <v>23091</v>
      </c>
      <c r="E35" s="9">
        <v>-0.1</v>
      </c>
      <c r="F35" s="9">
        <v>0.93</v>
      </c>
      <c r="G35" s="13">
        <f t="shared" si="0"/>
        <v>2.0440881763527097E-2</v>
      </c>
      <c r="H35" s="13">
        <f t="shared" si="1"/>
        <v>-0.10677606155203025</v>
      </c>
      <c r="I35">
        <v>4.8187407214324383E-3</v>
      </c>
      <c r="J35" s="22">
        <f t="shared" si="2"/>
        <v>25975.870712011965</v>
      </c>
      <c r="K35" s="13"/>
      <c r="L35" s="13"/>
      <c r="M35" s="13"/>
    </row>
    <row r="36" spans="3:13">
      <c r="C36" s="9" t="s">
        <v>91</v>
      </c>
      <c r="D36" s="11">
        <v>24263.200000000001</v>
      </c>
      <c r="E36" s="9">
        <v>0.5</v>
      </c>
      <c r="F36" s="9">
        <v>1</v>
      </c>
      <c r="G36" s="13">
        <f t="shared" si="0"/>
        <v>1.0310310310310378E-2</v>
      </c>
      <c r="H36" s="13">
        <f t="shared" si="1"/>
        <v>5.0764367069421015E-2</v>
      </c>
      <c r="I36">
        <v>5.1976706565853362E-3</v>
      </c>
      <c r="J36" s="22">
        <f t="shared" si="2"/>
        <v>23211.019413131209</v>
      </c>
      <c r="K36" s="13"/>
      <c r="L36" s="13"/>
      <c r="M36" s="13"/>
    </row>
    <row r="37" spans="3:13">
      <c r="C37" s="9" t="s">
        <v>92</v>
      </c>
      <c r="D37" s="11">
        <v>25118.1</v>
      </c>
      <c r="E37" s="9">
        <v>0.2</v>
      </c>
      <c r="F37" s="9">
        <v>0</v>
      </c>
      <c r="G37" s="13">
        <f t="shared" si="0"/>
        <v>4.9751243781095411E-3</v>
      </c>
      <c r="H37" s="13">
        <f t="shared" si="1"/>
        <v>3.523442909426612E-2</v>
      </c>
      <c r="I37">
        <v>5.3972311323841216E-3</v>
      </c>
      <c r="J37" s="22">
        <f t="shared" si="2"/>
        <v>24394.154098411265</v>
      </c>
      <c r="K37" s="13"/>
      <c r="L37" s="13"/>
      <c r="M37" s="13"/>
    </row>
    <row r="38" spans="3:13">
      <c r="C38" s="9" t="s">
        <v>93</v>
      </c>
      <c r="D38" s="11">
        <v>24413.3</v>
      </c>
      <c r="E38" s="9">
        <v>0.3</v>
      </c>
      <c r="F38" s="9">
        <v>0.6</v>
      </c>
      <c r="G38" s="13">
        <f t="shared" si="0"/>
        <v>-1.9960079840319889E-3</v>
      </c>
      <c r="H38" s="13">
        <f t="shared" si="1"/>
        <v>-2.8059447171561516E-2</v>
      </c>
      <c r="I38">
        <v>5.6579835239078781E-3</v>
      </c>
      <c r="J38" s="22">
        <f t="shared" si="2"/>
        <v>25260.21779595187</v>
      </c>
      <c r="K38" s="13"/>
      <c r="L38" s="13"/>
      <c r="M38" s="13"/>
    </row>
    <row r="39" spans="3:13">
      <c r="C39" s="9" t="s">
        <v>94</v>
      </c>
      <c r="D39" s="11">
        <v>25357</v>
      </c>
      <c r="E39" s="9">
        <v>0</v>
      </c>
      <c r="F39" s="9">
        <v>1.69</v>
      </c>
      <c r="G39" s="13">
        <f t="shared" si="0"/>
        <v>2.9910269192423566E-3</v>
      </c>
      <c r="H39" s="13">
        <f t="shared" si="1"/>
        <v>3.86551592779346E-2</v>
      </c>
      <c r="I39">
        <v>5.4714454967857307E-3</v>
      </c>
      <c r="J39" s="22">
        <f t="shared" si="2"/>
        <v>24546.876040346677</v>
      </c>
      <c r="K39" s="13"/>
      <c r="L39" s="13"/>
      <c r="M39" s="13"/>
    </row>
    <row r="40" spans="3:13">
      <c r="C40" s="9" t="s">
        <v>95</v>
      </c>
      <c r="D40" s="11">
        <v>24765.3</v>
      </c>
      <c r="E40" s="9">
        <v>0</v>
      </c>
      <c r="F40" s="9">
        <v>2.4</v>
      </c>
      <c r="G40" s="13">
        <f t="shared" si="0"/>
        <v>1.6899999999999915E-2</v>
      </c>
      <c r="H40" s="13">
        <f t="shared" si="1"/>
        <v>-2.3334779350869611E-2</v>
      </c>
      <c r="I40">
        <v>4.9511859742233256E-3</v>
      </c>
      <c r="J40" s="22">
        <f t="shared" si="2"/>
        <v>25482.547222748381</v>
      </c>
      <c r="K40" s="13"/>
      <c r="L40" s="13"/>
      <c r="M40" s="13"/>
    </row>
    <row r="41" spans="3:13">
      <c r="C41" s="9" t="s">
        <v>96</v>
      </c>
      <c r="D41" s="11">
        <v>25064.1</v>
      </c>
      <c r="E41" s="9">
        <v>0.4</v>
      </c>
      <c r="F41" s="9">
        <v>3.34</v>
      </c>
      <c r="G41" s="13">
        <f t="shared" si="0"/>
        <v>2.4000000000000021E-2</v>
      </c>
      <c r="H41" s="13">
        <f t="shared" si="1"/>
        <v>1.2065268742958869E-2</v>
      </c>
      <c r="I41">
        <v>4.6856133407336973E-3</v>
      </c>
      <c r="J41" s="22">
        <f t="shared" si="2"/>
        <v>24881.340620067273</v>
      </c>
      <c r="K41" s="13"/>
      <c r="L41" s="13"/>
      <c r="M41" s="13"/>
    </row>
    <row r="42" spans="3:13">
      <c r="C42" s="9" t="s">
        <v>97</v>
      </c>
      <c r="D42" s="11">
        <v>23938.1</v>
      </c>
      <c r="E42" s="9">
        <v>1.1000000000000001</v>
      </c>
      <c r="F42" s="9">
        <v>4.74</v>
      </c>
      <c r="G42" s="13">
        <f t="shared" si="0"/>
        <v>2.9282868525896566E-2</v>
      </c>
      <c r="H42" s="13">
        <f t="shared" si="1"/>
        <v>-4.4924812780031999E-2</v>
      </c>
      <c r="I42">
        <v>4.4880097763954161E-3</v>
      </c>
      <c r="J42" s="22">
        <f t="shared" si="2"/>
        <v>25176.587925836553</v>
      </c>
      <c r="K42" s="13"/>
      <c r="L42" s="13"/>
      <c r="M42" s="13"/>
    </row>
    <row r="43" spans="3:13">
      <c r="C43" s="9" t="s">
        <v>98</v>
      </c>
      <c r="D43" s="11">
        <v>24231</v>
      </c>
      <c r="E43" s="9">
        <v>1.5</v>
      </c>
      <c r="F43" s="9">
        <v>4.6500000000000004</v>
      </c>
      <c r="G43" s="13">
        <f t="shared" si="0"/>
        <v>3.6003956478734223E-2</v>
      </c>
      <c r="H43" s="13">
        <f t="shared" si="1"/>
        <v>1.2235724639800213E-2</v>
      </c>
      <c r="I43">
        <v>4.236610195050278E-3</v>
      </c>
      <c r="J43" s="22">
        <f t="shared" si="2"/>
        <v>24039.516398510128</v>
      </c>
      <c r="K43" s="13"/>
      <c r="L43" s="13"/>
      <c r="M43" s="13"/>
    </row>
    <row r="44" spans="3:13">
      <c r="C44" s="9" t="s">
        <v>99</v>
      </c>
      <c r="D44" s="11">
        <v>25964.5</v>
      </c>
      <c r="E44" s="9">
        <v>1.3</v>
      </c>
      <c r="F44" s="9">
        <v>2.54</v>
      </c>
      <c r="G44" s="13">
        <f t="shared" si="0"/>
        <v>3.1034482758620863E-2</v>
      </c>
      <c r="H44" s="13">
        <f t="shared" si="1"/>
        <v>7.154058850233172E-2</v>
      </c>
      <c r="I44">
        <v>4.422491353206332E-3</v>
      </c>
      <c r="J44" s="22">
        <f t="shared" si="2"/>
        <v>24338.16138797954</v>
      </c>
      <c r="K44" s="13"/>
      <c r="L44" s="13"/>
      <c r="M44" s="13"/>
    </row>
    <row r="45" spans="3:13">
      <c r="C45" s="9" t="s">
        <v>100</v>
      </c>
      <c r="D45" s="11">
        <v>26842.799999999999</v>
      </c>
      <c r="E45" s="9">
        <v>1.6</v>
      </c>
      <c r="F45" s="9">
        <v>3.4</v>
      </c>
      <c r="G45" s="13">
        <f t="shared" si="0"/>
        <v>1.2240868706811625E-2</v>
      </c>
      <c r="H45" s="13">
        <f t="shared" si="1"/>
        <v>3.3826956036126218E-2</v>
      </c>
      <c r="I45">
        <v>5.1254588991959922E-3</v>
      </c>
      <c r="J45" s="22">
        <f t="shared" si="2"/>
        <v>26097.579977588175</v>
      </c>
      <c r="K45" s="13"/>
      <c r="L45" s="13"/>
      <c r="M45" s="13"/>
    </row>
    <row r="46" spans="3:13">
      <c r="C46" s="9" t="s">
        <v>101</v>
      </c>
      <c r="D46" s="11">
        <v>27240.5</v>
      </c>
      <c r="E46" s="9">
        <v>1.3</v>
      </c>
      <c r="F46" s="9">
        <v>2.6</v>
      </c>
      <c r="G46" s="13">
        <f t="shared" si="0"/>
        <v>1.7716535433070835E-2</v>
      </c>
      <c r="H46" s="13">
        <f t="shared" si="1"/>
        <v>1.4815891039682921E-2</v>
      </c>
      <c r="I46">
        <v>4.920643796012307E-3</v>
      </c>
      <c r="J46" s="22">
        <f t="shared" si="2"/>
        <v>26974.883857287597</v>
      </c>
      <c r="K46" s="13"/>
      <c r="L46" s="13"/>
      <c r="M46" s="13"/>
    </row>
    <row r="47" spans="3:13">
      <c r="C47" s="9" t="s">
        <v>102</v>
      </c>
      <c r="D47" s="11">
        <v>28083.3</v>
      </c>
      <c r="E47" s="9">
        <v>1.4</v>
      </c>
      <c r="F47" s="9">
        <v>2.66</v>
      </c>
      <c r="G47" s="13">
        <f t="shared" si="0"/>
        <v>1.2833168805528317E-2</v>
      </c>
      <c r="H47" s="13">
        <f t="shared" si="1"/>
        <v>3.093922651933699E-2</v>
      </c>
      <c r="I47">
        <v>5.103304153135097E-3</v>
      </c>
      <c r="J47" s="22">
        <f t="shared" si="2"/>
        <v>27379.516556783481</v>
      </c>
      <c r="K47" s="13"/>
      <c r="L47" s="13"/>
      <c r="M47" s="13"/>
    </row>
    <row r="48" spans="3:13">
      <c r="C48" s="9" t="s">
        <v>103</v>
      </c>
      <c r="D48" s="11">
        <v>26819.5</v>
      </c>
      <c r="E48" s="9">
        <v>2</v>
      </c>
      <c r="F48" s="9">
        <v>4.67</v>
      </c>
      <c r="G48" s="13">
        <f t="shared" si="0"/>
        <v>1.2426035502958621E-2</v>
      </c>
      <c r="H48" s="13">
        <f t="shared" si="1"/>
        <v>-4.5001833830069803E-2</v>
      </c>
      <c r="I48">
        <v>5.1185328099442188E-3</v>
      </c>
      <c r="J48" s="22">
        <f t="shared" si="2"/>
        <v>28227.045292461502</v>
      </c>
      <c r="K48" s="13"/>
      <c r="L48" s="13"/>
      <c r="M48" s="13"/>
    </row>
    <row r="49" spans="3:13">
      <c r="C49" s="9" t="s">
        <v>104</v>
      </c>
      <c r="D49" s="11">
        <v>27075.7</v>
      </c>
      <c r="E49" s="9">
        <v>2.1</v>
      </c>
      <c r="F49" s="9">
        <v>3.98</v>
      </c>
      <c r="G49" s="13">
        <f t="shared" si="0"/>
        <v>2.6176470588235246E-2</v>
      </c>
      <c r="H49" s="13">
        <f t="shared" si="1"/>
        <v>9.5527507969947519E-3</v>
      </c>
      <c r="I49">
        <v>4.6042033370956217E-3</v>
      </c>
      <c r="J49" s="22">
        <f t="shared" si="2"/>
        <v>26942.982431399236</v>
      </c>
      <c r="K49" s="13"/>
      <c r="L49" s="13"/>
      <c r="M49" s="13"/>
    </row>
    <row r="50" spans="3:13">
      <c r="C50" s="9" t="s">
        <v>105</v>
      </c>
      <c r="D50" s="11">
        <v>26596.6</v>
      </c>
      <c r="E50" s="9">
        <v>1.5</v>
      </c>
      <c r="F50" s="9">
        <v>2.98</v>
      </c>
      <c r="G50" s="13">
        <f t="shared" si="0"/>
        <v>1.8413320274241141E-2</v>
      </c>
      <c r="H50" s="13">
        <f t="shared" si="1"/>
        <v>-1.7694833374575808E-2</v>
      </c>
      <c r="I50">
        <v>4.8945808403439619E-3</v>
      </c>
      <c r="J50" s="22">
        <f t="shared" si="2"/>
        <v>27208.224202458903</v>
      </c>
      <c r="K50" s="13"/>
      <c r="L50" s="13"/>
      <c r="M50" s="13"/>
    </row>
    <row r="51" spans="3:13">
      <c r="C51" s="9" t="s">
        <v>106</v>
      </c>
      <c r="D51" s="11">
        <v>26026.799999999999</v>
      </c>
      <c r="E51" s="9">
        <v>1.4</v>
      </c>
      <c r="F51" s="9">
        <v>2.7</v>
      </c>
      <c r="G51" s="13">
        <f t="shared" si="0"/>
        <v>1.4581280788177553E-2</v>
      </c>
      <c r="H51" s="13">
        <f t="shared" si="1"/>
        <v>-2.1423791010881064E-2</v>
      </c>
      <c r="I51">
        <v>5.0379167301960936E-3</v>
      </c>
      <c r="J51" s="22">
        <f t="shared" si="2"/>
        <v>26730.591456106333</v>
      </c>
      <c r="K51" s="13"/>
      <c r="L51" s="13"/>
      <c r="M51" s="13"/>
    </row>
    <row r="52" spans="3:13">
      <c r="C52" s="9" t="s">
        <v>107</v>
      </c>
      <c r="D52" s="11">
        <v>26487.4</v>
      </c>
      <c r="E52" s="9">
        <v>1.3</v>
      </c>
      <c r="F52" s="9">
        <v>2.16</v>
      </c>
      <c r="G52" s="13">
        <f t="shared" si="0"/>
        <v>1.2820512820512775E-2</v>
      </c>
      <c r="H52" s="13">
        <f t="shared" si="1"/>
        <v>1.7697142944964505E-2</v>
      </c>
      <c r="I52">
        <v>5.1037775451449538E-3</v>
      </c>
      <c r="J52" s="22">
        <f t="shared" si="2"/>
        <v>26159.63499741198</v>
      </c>
      <c r="K52" s="13"/>
      <c r="L52" s="13"/>
      <c r="M52" s="13"/>
    </row>
    <row r="53" spans="3:13">
      <c r="C53" s="9" t="s">
        <v>108</v>
      </c>
      <c r="D53" s="11">
        <v>25283.4</v>
      </c>
      <c r="E53" s="9">
        <v>0.8</v>
      </c>
      <c r="F53" s="9">
        <v>1.98</v>
      </c>
      <c r="G53" s="13">
        <f t="shared" si="0"/>
        <v>8.4896347482725787E-3</v>
      </c>
      <c r="H53" s="13">
        <f t="shared" si="1"/>
        <v>-4.5455575103634176E-2</v>
      </c>
      <c r="I53">
        <v>5.2657722909149954E-3</v>
      </c>
      <c r="J53" s="22">
        <f t="shared" si="2"/>
        <v>26626.876616978385</v>
      </c>
      <c r="K53" s="13"/>
      <c r="L53" s="13"/>
      <c r="M53" s="13"/>
    </row>
    <row r="54" spans="3:13">
      <c r="C54" s="9" t="s">
        <v>109</v>
      </c>
      <c r="D54" s="11">
        <v>25974.7</v>
      </c>
      <c r="E54" s="9">
        <v>1.3</v>
      </c>
      <c r="F54" s="9">
        <v>5.23</v>
      </c>
      <c r="G54" s="13">
        <f t="shared" si="0"/>
        <v>1.1706349206349165E-2</v>
      </c>
      <c r="H54" s="13">
        <f t="shared" si="1"/>
        <v>2.7342050515357874E-2</v>
      </c>
      <c r="I54">
        <v>5.1454523853071716E-3</v>
      </c>
      <c r="J54" s="22">
        <f t="shared" si="2"/>
        <v>25413.494530838678</v>
      </c>
      <c r="K54" s="13"/>
      <c r="L54" s="13"/>
      <c r="M54" s="13"/>
    </row>
    <row r="55" spans="3:13">
      <c r="C55" s="9" t="s">
        <v>110</v>
      </c>
      <c r="D55" s="11">
        <v>26046.1</v>
      </c>
      <c r="E55" s="9">
        <v>0.7</v>
      </c>
      <c r="F55" s="9">
        <v>4.9000000000000004</v>
      </c>
      <c r="G55" s="13">
        <f t="shared" si="0"/>
        <v>3.8795656465942852E-2</v>
      </c>
      <c r="H55" s="13">
        <f t="shared" si="1"/>
        <v>2.7488286678959838E-3</v>
      </c>
      <c r="I55">
        <v>4.1321877841325391E-3</v>
      </c>
      <c r="J55" s="22">
        <f t="shared" si="2"/>
        <v>26082.032338036508</v>
      </c>
      <c r="K55" s="13"/>
      <c r="L55" s="13"/>
      <c r="M55" s="13"/>
    </row>
    <row r="56" spans="3:13">
      <c r="C56" s="9" t="s">
        <v>111</v>
      </c>
      <c r="D56" s="11">
        <v>26060.400000000001</v>
      </c>
      <c r="E56" s="9">
        <v>0.3</v>
      </c>
      <c r="F56" s="9">
        <v>3.17</v>
      </c>
      <c r="G56" s="13">
        <f t="shared" si="0"/>
        <v>4.170804369414105E-2</v>
      </c>
      <c r="H56" s="13">
        <f t="shared" si="1"/>
        <v>5.4902653372301076E-4</v>
      </c>
      <c r="I56">
        <v>4.0232511156911097E-3</v>
      </c>
      <c r="J56" s="22">
        <f t="shared" si="2"/>
        <v>26150.890000884399</v>
      </c>
      <c r="K56" s="13"/>
      <c r="L56" s="13"/>
      <c r="M56" s="13"/>
    </row>
    <row r="57" spans="3:13">
      <c r="C57" s="9" t="s">
        <v>112</v>
      </c>
      <c r="D57" s="11">
        <v>27163.5</v>
      </c>
      <c r="E57" s="9">
        <v>-0.3</v>
      </c>
      <c r="F57" s="9">
        <v>2.98</v>
      </c>
      <c r="G57" s="13">
        <f t="shared" si="0"/>
        <v>2.8614157527417916E-2</v>
      </c>
      <c r="H57" s="13">
        <f t="shared" si="1"/>
        <v>4.232859050513417E-2</v>
      </c>
      <c r="I57">
        <v>4.5130226413122405E-3</v>
      </c>
      <c r="J57" s="22">
        <f t="shared" si="2"/>
        <v>26178.011175241652</v>
      </c>
      <c r="K57" s="13"/>
      <c r="L57" s="13"/>
      <c r="M57" s="13"/>
    </row>
    <row r="58" spans="3:13">
      <c r="C58" s="9" t="s">
        <v>113</v>
      </c>
      <c r="D58" s="11">
        <v>28175.4</v>
      </c>
      <c r="E58" s="9">
        <v>-0.3</v>
      </c>
      <c r="F58" s="9">
        <v>0.19</v>
      </c>
      <c r="G58" s="13">
        <f t="shared" si="0"/>
        <v>3.28986960882649E-2</v>
      </c>
      <c r="H58" s="13">
        <f t="shared" si="1"/>
        <v>3.7252195041139816E-2</v>
      </c>
      <c r="I58">
        <v>4.3527612062570324E-3</v>
      </c>
      <c r="J58" s="22">
        <f t="shared" si="2"/>
        <v>27281.736229026163</v>
      </c>
      <c r="K58" s="13"/>
      <c r="L58" s="13"/>
      <c r="M58" s="13"/>
    </row>
    <row r="59" spans="3:13">
      <c r="C59" s="9" t="s">
        <v>114</v>
      </c>
      <c r="D59" s="11">
        <v>27061.200000000001</v>
      </c>
      <c r="E59" s="9">
        <v>1.3</v>
      </c>
      <c r="F59" s="9">
        <v>1.1599999999999999</v>
      </c>
      <c r="G59" s="13">
        <f t="shared" si="0"/>
        <v>4.9147442326982205E-3</v>
      </c>
      <c r="H59" s="13">
        <f t="shared" si="1"/>
        <v>-3.95451351178688E-2</v>
      </c>
      <c r="I59">
        <v>5.3994896273457226E-3</v>
      </c>
      <c r="J59" s="22">
        <f t="shared" si="2"/>
        <v>28327.532780046316</v>
      </c>
      <c r="K59" s="13"/>
      <c r="L59" s="13"/>
      <c r="M59" s="13"/>
    </row>
    <row r="60" spans="3:13">
      <c r="C60" s="9" t="s">
        <v>115</v>
      </c>
      <c r="D60" s="11">
        <v>27283.1</v>
      </c>
      <c r="E60" s="9">
        <v>1.9</v>
      </c>
      <c r="F60" s="9">
        <v>2.4</v>
      </c>
      <c r="G60" s="13">
        <f t="shared" si="0"/>
        <v>-1.3820335636720582E-3</v>
      </c>
      <c r="H60" s="13">
        <f t="shared" si="1"/>
        <v>8.1999320059715688E-3</v>
      </c>
      <c r="I60">
        <v>5.635018058596575E-3</v>
      </c>
      <c r="J60" s="22">
        <f t="shared" si="2"/>
        <v>27213.690350687299</v>
      </c>
      <c r="K60" s="13"/>
      <c r="L60" s="13"/>
      <c r="M60" s="13"/>
    </row>
    <row r="61" spans="3:13">
      <c r="C61" s="9" t="s">
        <v>116</v>
      </c>
      <c r="D61" s="11">
        <v>26346.799999999999</v>
      </c>
      <c r="E61" s="9">
        <v>3.4</v>
      </c>
      <c r="F61" s="9">
        <v>2.06</v>
      </c>
      <c r="G61" s="13">
        <f t="shared" si="0"/>
        <v>4.9067713444554961E-3</v>
      </c>
      <c r="H61" s="13">
        <f t="shared" si="1"/>
        <v>-3.4317947740542656E-2</v>
      </c>
      <c r="I61">
        <v>5.3997878500115165E-3</v>
      </c>
      <c r="J61" s="22">
        <f t="shared" si="2"/>
        <v>27430.42295189065</v>
      </c>
      <c r="K61" s="13"/>
      <c r="L61" s="13"/>
      <c r="M61" s="13"/>
    </row>
    <row r="62" spans="3:13">
      <c r="C62" s="9" t="s">
        <v>117</v>
      </c>
      <c r="D62" s="11">
        <v>25947.5</v>
      </c>
      <c r="E62" s="9">
        <v>5</v>
      </c>
      <c r="F62" s="9">
        <v>1.81</v>
      </c>
      <c r="G62" s="13">
        <f t="shared" si="0"/>
        <v>-1.2959381044487461E-2</v>
      </c>
      <c r="H62" s="13">
        <f t="shared" si="1"/>
        <v>-1.5155540710826336E-2</v>
      </c>
      <c r="I62">
        <v>6.0680640669493373E-3</v>
      </c>
      <c r="J62" s="22">
        <f t="shared" si="2"/>
        <v>26506.674070359099</v>
      </c>
      <c r="K62" s="13"/>
      <c r="L62" s="13"/>
      <c r="M62" s="13"/>
    </row>
    <row r="63" spans="3:13">
      <c r="C63" s="9" t="s">
        <v>118</v>
      </c>
      <c r="D63" s="11">
        <v>25270.3</v>
      </c>
      <c r="E63" s="9">
        <v>7.4</v>
      </c>
      <c r="F63" s="9">
        <v>2.41</v>
      </c>
      <c r="G63" s="13">
        <f t="shared" si="0"/>
        <v>-3.0380952380952397E-2</v>
      </c>
      <c r="H63" s="13">
        <f t="shared" si="1"/>
        <v>-2.6098853454090017E-2</v>
      </c>
      <c r="I63">
        <v>6.7197109091116404E-3</v>
      </c>
      <c r="J63" s="22">
        <f t="shared" si="2"/>
        <v>26121.859698814176</v>
      </c>
      <c r="K63" s="13"/>
      <c r="L63" s="13"/>
      <c r="M63" s="13"/>
    </row>
    <row r="64" spans="3:13">
      <c r="C64" s="9" t="s">
        <v>119</v>
      </c>
      <c r="D64" s="11">
        <v>24375.9</v>
      </c>
      <c r="E64" s="9">
        <v>8.6999999999999993</v>
      </c>
      <c r="F64" s="9">
        <v>3.37</v>
      </c>
      <c r="G64" s="13">
        <f t="shared" si="0"/>
        <v>-4.6461824953445086E-2</v>
      </c>
      <c r="H64" s="13">
        <f t="shared" si="1"/>
        <v>-3.5393327344748496E-2</v>
      </c>
      <c r="I64">
        <v>7.3212094552930415E-3</v>
      </c>
      <c r="J64" s="22">
        <f t="shared" si="2"/>
        <v>25455.309159298089</v>
      </c>
      <c r="K64" s="13"/>
      <c r="L64" s="13"/>
      <c r="M64" s="13"/>
    </row>
    <row r="65" spans="3:13">
      <c r="C65" s="9" t="s">
        <v>120</v>
      </c>
      <c r="D65" s="11">
        <v>23375.5</v>
      </c>
      <c r="E65" s="9">
        <v>9.9</v>
      </c>
      <c r="F65" s="9">
        <v>3.94</v>
      </c>
      <c r="G65" s="13">
        <f t="shared" si="0"/>
        <v>-4.9034038638454347E-2</v>
      </c>
      <c r="H65" s="13">
        <f t="shared" si="1"/>
        <v>-4.1040535939185892E-2</v>
      </c>
      <c r="I65">
        <v>7.4174220696910645E-3</v>
      </c>
      <c r="J65" s="22">
        <f t="shared" si="2"/>
        <v>24556.706338628581</v>
      </c>
      <c r="K65" s="13"/>
      <c r="L65" s="13"/>
      <c r="M65" s="13"/>
    </row>
    <row r="66" spans="3:13">
      <c r="C66" s="9" t="s">
        <v>121</v>
      </c>
      <c r="D66" s="11">
        <v>25267.4</v>
      </c>
      <c r="E66" s="9">
        <v>9.1999999999999993</v>
      </c>
      <c r="F66" s="9">
        <v>4.55</v>
      </c>
      <c r="G66" s="13">
        <f t="shared" si="0"/>
        <v>-5.4231119199271927E-2</v>
      </c>
      <c r="H66" s="13">
        <f t="shared" si="1"/>
        <v>8.0935167162199798E-2</v>
      </c>
      <c r="I66">
        <v>7.6118167698310726E-3</v>
      </c>
      <c r="J66" s="22">
        <f t="shared" si="2"/>
        <v>23553.430022903187</v>
      </c>
      <c r="K66" s="13"/>
      <c r="L66" s="13"/>
      <c r="M66" s="13"/>
    </row>
    <row r="67" spans="3:13">
      <c r="C67" s="9" t="s">
        <v>122</v>
      </c>
      <c r="D67" s="11">
        <v>25417.5</v>
      </c>
      <c r="E67" s="9">
        <v>6.9</v>
      </c>
      <c r="F67" s="9">
        <v>3.35</v>
      </c>
      <c r="G67" s="13">
        <f t="shared" si="0"/>
        <v>-4.2582417582417542E-2</v>
      </c>
      <c r="H67" s="13">
        <f t="shared" si="1"/>
        <v>5.9404608309520778E-3</v>
      </c>
      <c r="I67">
        <v>7.1761017888278527E-3</v>
      </c>
      <c r="J67" s="22">
        <f t="shared" si="2"/>
        <v>25448.72143433903</v>
      </c>
      <c r="K67" s="13"/>
      <c r="L67" s="13"/>
      <c r="M67" s="13"/>
    </row>
    <row r="68" spans="3:13">
      <c r="C68" s="9" t="s">
        <v>123</v>
      </c>
      <c r="D68" s="11">
        <v>25720.3</v>
      </c>
      <c r="E68" s="9">
        <v>5.5</v>
      </c>
      <c r="F68" s="9">
        <v>2</v>
      </c>
      <c r="G68" s="13">
        <f t="shared" si="0"/>
        <v>-3.3208606173994237E-2</v>
      </c>
      <c r="H68" s="13">
        <f t="shared" si="1"/>
        <v>1.1913052031080919E-2</v>
      </c>
      <c r="I68">
        <v>6.8254781576208012E-3</v>
      </c>
      <c r="J68" s="22">
        <f t="shared" si="2"/>
        <v>25590.986591071323</v>
      </c>
      <c r="K68" s="13"/>
      <c r="L68" s="13"/>
      <c r="M68" s="13"/>
    </row>
    <row r="69" spans="3:13" ht="15" thickBot="1">
      <c r="C69" s="9" t="s">
        <v>124</v>
      </c>
      <c r="D69" s="11">
        <v>25664</v>
      </c>
      <c r="E69" s="9">
        <v>4.3</v>
      </c>
      <c r="F69" s="9">
        <v>3.66</v>
      </c>
      <c r="G69" s="13">
        <f>((1+F68%)/(1+E68%))-1</f>
        <v>-3.3175355450236865E-2</v>
      </c>
      <c r="H69" s="13">
        <f t="shared" ref="H69:H72" si="3">(D69-D68)/D68</f>
        <v>-2.1889324774594103E-3</v>
      </c>
      <c r="I69" s="14">
        <v>6.8242344277231002E-3</v>
      </c>
      <c r="J69" s="22">
        <f t="shared" ref="J69:J72" si="4">D68*(1+I69)</f>
        <v>25895.821356751367</v>
      </c>
      <c r="K69" s="13"/>
      <c r="L69" s="13"/>
      <c r="M69" s="13"/>
    </row>
    <row r="70" spans="3:13" s="21" customFormat="1">
      <c r="C70" s="18" t="s">
        <v>138</v>
      </c>
      <c r="D70" s="19">
        <v>26773.3</v>
      </c>
      <c r="E70" s="18">
        <v>2.9</v>
      </c>
      <c r="F70" s="18">
        <v>3.58</v>
      </c>
      <c r="G70" s="13">
        <f t="shared" ref="G70:G72" si="5">((1+F69%)/(1+E69%))-1</f>
        <v>-6.1361457334611069E-3</v>
      </c>
      <c r="H70" s="13">
        <f t="shared" si="3"/>
        <v>4.3223971321695732E-2</v>
      </c>
      <c r="I70" s="21">
        <f>G70*$D$83+$D$82</f>
        <v>5.8128437049114971E-3</v>
      </c>
      <c r="J70" s="22">
        <f t="shared" si="4"/>
        <v>25813.180820842848</v>
      </c>
      <c r="K70" s="20"/>
      <c r="L70" s="20"/>
      <c r="M70" s="20"/>
    </row>
    <row r="71" spans="3:13" s="21" customFormat="1">
      <c r="C71" s="18" t="s">
        <v>139</v>
      </c>
      <c r="D71" s="19">
        <v>26772.5</v>
      </c>
      <c r="E71" s="18">
        <v>2.4</v>
      </c>
      <c r="F71" s="18">
        <v>3.97</v>
      </c>
      <c r="G71" s="13">
        <f t="shared" si="5"/>
        <v>6.6083576287658818E-3</v>
      </c>
      <c r="H71" s="13">
        <f t="shared" si="3"/>
        <v>-2.9880515289458992E-5</v>
      </c>
      <c r="I71" s="21">
        <f>G71*$D$83+$D$82</f>
        <v>5.3361407020348786E-3</v>
      </c>
      <c r="J71" s="22">
        <f t="shared" si="4"/>
        <v>26916.166095857792</v>
      </c>
      <c r="K71" s="20"/>
      <c r="L71" s="20"/>
      <c r="M71" s="20"/>
    </row>
    <row r="72" spans="3:13" s="21" customFormat="1">
      <c r="C72" s="18" t="s">
        <v>140</v>
      </c>
      <c r="D72" s="19">
        <v>27261</v>
      </c>
      <c r="E72" s="18">
        <v>2.5</v>
      </c>
      <c r="F72" s="18">
        <v>4.34</v>
      </c>
      <c r="G72" s="13">
        <f t="shared" si="5"/>
        <v>1.5332031250000044E-2</v>
      </c>
      <c r="H72" s="13">
        <f t="shared" si="3"/>
        <v>1.8246334858530208E-2</v>
      </c>
      <c r="I72" s="21">
        <f t="shared" ref="I72" si="6">G72*$D$83+$D$82</f>
        <v>5.0098352122750021E-3</v>
      </c>
      <c r="J72" s="22">
        <f t="shared" si="4"/>
        <v>26906.625813220631</v>
      </c>
      <c r="K72" s="20"/>
      <c r="L72" s="20"/>
      <c r="M72" s="20"/>
    </row>
    <row r="73" spans="3:13">
      <c r="C73" s="12"/>
    </row>
    <row r="74" spans="3:13">
      <c r="C74" s="9"/>
    </row>
    <row r="76" spans="3:13">
      <c r="C76" s="7" t="s">
        <v>170</v>
      </c>
      <c r="D76" s="11">
        <v>26773.3</v>
      </c>
      <c r="E76" s="9">
        <v>2.9</v>
      </c>
      <c r="F76" s="9">
        <v>3.58</v>
      </c>
    </row>
    <row r="77" spans="3:13">
      <c r="D77" s="11">
        <v>26772.5</v>
      </c>
      <c r="E77" s="9">
        <v>2.4</v>
      </c>
      <c r="F77" s="9">
        <v>3.97</v>
      </c>
    </row>
    <row r="78" spans="3:13">
      <c r="D78" s="11">
        <v>27261</v>
      </c>
      <c r="E78" s="9">
        <v>2.5</v>
      </c>
      <c r="F78" s="9">
        <v>4.34</v>
      </c>
    </row>
    <row r="80" spans="3:13" ht="15" thickBot="1"/>
    <row r="81" spans="3:4">
      <c r="C81" s="15"/>
      <c r="D81" s="15" t="s">
        <v>16</v>
      </c>
    </row>
    <row r="82" spans="3:4">
      <c r="C82" t="s">
        <v>23</v>
      </c>
      <c r="D82">
        <v>5.5833236511211607E-3</v>
      </c>
    </row>
    <row r="83" spans="3:4" ht="15" thickBot="1">
      <c r="C83" s="14" t="s">
        <v>24</v>
      </c>
      <c r="D83" s="14">
        <v>-3.7404596266144279E-2</v>
      </c>
    </row>
  </sheetData>
  <mergeCells count="8">
    <mergeCell ref="P1:P2"/>
    <mergeCell ref="G1:G2"/>
    <mergeCell ref="H1:H2"/>
    <mergeCell ref="I1:I2"/>
    <mergeCell ref="J1:J2"/>
    <mergeCell ref="K1:K2"/>
    <mergeCell ref="L1:L2"/>
    <mergeCell ref="M1:M2"/>
  </mergeCells>
  <phoneticPr fontId="6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4669-E08A-4513-8783-8E86FA3680D9}">
  <dimension ref="B1:B71"/>
  <sheetViews>
    <sheetView topLeftCell="A16" workbookViewId="0">
      <selection activeCell="L74" sqref="L74"/>
    </sheetView>
  </sheetViews>
  <sheetFormatPr defaultRowHeight="14.5"/>
  <cols>
    <col min="2" max="2" width="22.54296875" bestFit="1" customWidth="1"/>
  </cols>
  <sheetData>
    <row r="1" spans="2:2">
      <c r="B1" t="s">
        <v>159</v>
      </c>
    </row>
    <row r="2" spans="2:2">
      <c r="B2" s="17">
        <v>3.8203242424242441</v>
      </c>
    </row>
    <row r="3" spans="2:2">
      <c r="B3" s="17">
        <v>4.0647962330067644</v>
      </c>
    </row>
    <row r="4" spans="2:2">
      <c r="B4" s="17">
        <v>4.5004968379446639</v>
      </c>
    </row>
    <row r="5" spans="2:2">
      <c r="B5" s="17">
        <v>4.724768393315304</v>
      </c>
    </row>
    <row r="6" spans="2:2">
      <c r="B6" s="17">
        <v>4.4800030378977738</v>
      </c>
    </row>
    <row r="7" spans="2:2">
      <c r="B7" s="17">
        <v>4.8604682539682535</v>
      </c>
    </row>
    <row r="8" spans="2:2">
      <c r="B8" s="17">
        <v>4.9817907647907669</v>
      </c>
    </row>
    <row r="9" spans="2:2">
      <c r="B9" s="17">
        <v>4.2146686680469303</v>
      </c>
    </row>
    <row r="10" spans="2:2">
      <c r="B10" s="17">
        <v>2.01167611832612</v>
      </c>
    </row>
    <row r="11" spans="2:2">
      <c r="B11" s="17">
        <v>1.3106363636363632</v>
      </c>
    </row>
    <row r="12" spans="2:2">
      <c r="B12" s="17">
        <v>0.86917454043541031</v>
      </c>
    </row>
    <row r="13" spans="2:2">
      <c r="B13" s="17">
        <v>0.72191197691197662</v>
      </c>
    </row>
    <row r="14" spans="2:2">
      <c r="B14" s="17">
        <v>0.66213550724637671</v>
      </c>
    </row>
    <row r="15" spans="2:2">
      <c r="B15" s="17">
        <v>0.68627157287157292</v>
      </c>
    </row>
    <row r="16" spans="2:2">
      <c r="B16" s="17">
        <v>0.87493939393939402</v>
      </c>
    </row>
    <row r="17" spans="2:2">
      <c r="B17" s="17">
        <v>1.0204692577953425</v>
      </c>
    </row>
    <row r="18" spans="2:2">
      <c r="B18" s="17">
        <v>1.09316994478951</v>
      </c>
    </row>
    <row r="19" spans="2:2">
      <c r="B19" s="17">
        <v>1.4116307814992031</v>
      </c>
    </row>
    <row r="20" spans="2:2">
      <c r="B20" s="17">
        <v>1.5620535165317802</v>
      </c>
    </row>
    <row r="21" spans="2:2">
      <c r="B21" s="17">
        <v>1.4955447330447331</v>
      </c>
    </row>
    <row r="22" spans="2:2">
      <c r="B22" s="17">
        <v>1.0429891774891753</v>
      </c>
    </row>
    <row r="23" spans="2:2">
      <c r="B23" s="17">
        <v>0.69602734107997277</v>
      </c>
    </row>
    <row r="24" spans="2:2">
      <c r="B24" s="17">
        <v>0.35857891963109362</v>
      </c>
    </row>
    <row r="25" spans="2:2">
      <c r="B25" s="17">
        <v>0.19512890922959567</v>
      </c>
    </row>
    <row r="26" spans="2:2">
      <c r="B26" s="17">
        <v>0.21143636363636364</v>
      </c>
    </row>
    <row r="27" spans="2:2">
      <c r="B27" s="17">
        <v>0.20679401154401167</v>
      </c>
    </row>
    <row r="28" spans="2:2">
      <c r="B28" s="17">
        <v>0.22351217140347568</v>
      </c>
    </row>
    <row r="29" spans="2:2">
      <c r="B29" s="17">
        <v>0.2409023464458247</v>
      </c>
    </row>
    <row r="30" spans="2:2">
      <c r="B30" s="17">
        <v>0.29515959595959601</v>
      </c>
    </row>
    <row r="31" spans="2:2">
      <c r="B31" s="17">
        <v>0.29858333333333331</v>
      </c>
    </row>
    <row r="32" spans="2:2">
      <c r="B32" s="17">
        <v>0.16456860530773604</v>
      </c>
    </row>
    <row r="33" spans="2:2">
      <c r="B33" s="17">
        <v>8.1471152518978601E-2</v>
      </c>
    </row>
    <row r="34" spans="2:2">
      <c r="B34" s="17">
        <v>4.6016161616161629E-2</v>
      </c>
    </row>
    <row r="35" spans="2:2">
      <c r="B35" s="17">
        <v>-6.5258373205741675E-3</v>
      </c>
    </row>
    <row r="36" spans="2:2">
      <c r="B36" s="17">
        <v>-2.7817083882301297E-2</v>
      </c>
    </row>
    <row r="37" spans="2:2">
      <c r="B37" s="17">
        <v>-8.9176046176046242E-2</v>
      </c>
    </row>
    <row r="38" spans="2:2">
      <c r="B38" s="17">
        <v>-0.18608174603174632</v>
      </c>
    </row>
    <row r="39" spans="2:2">
      <c r="B39" s="17">
        <v>-0.25809379509379504</v>
      </c>
    </row>
    <row r="40" spans="2:2">
      <c r="B40" s="17">
        <v>-0.29812585482150689</v>
      </c>
    </row>
    <row r="41" spans="2:2">
      <c r="B41" s="17">
        <v>-0.31248124098124103</v>
      </c>
    </row>
    <row r="42" spans="2:2">
      <c r="B42" s="17">
        <v>-0.32783109354413736</v>
      </c>
    </row>
    <row r="43" spans="2:2">
      <c r="B43" s="17">
        <v>-0.32994781144781138</v>
      </c>
    </row>
    <row r="44" spans="2:2">
      <c r="B44" s="17">
        <v>-0.32963216011042068</v>
      </c>
    </row>
    <row r="45" spans="2:2">
      <c r="B45" s="17">
        <v>-0.32881339712918672</v>
      </c>
    </row>
    <row r="46" spans="2:2">
      <c r="B46" s="17">
        <v>-0.32828643578643601</v>
      </c>
    </row>
    <row r="47" spans="2:2">
      <c r="B47" s="17">
        <v>-0.32524163059163069</v>
      </c>
    </row>
    <row r="48" spans="2:2">
      <c r="B48" s="17">
        <v>-0.31952575757575769</v>
      </c>
    </row>
    <row r="49" spans="2:2">
      <c r="B49" s="17">
        <v>-0.31531800845988472</v>
      </c>
    </row>
    <row r="50" spans="2:2">
      <c r="B50" s="17">
        <v>-0.30854682539682532</v>
      </c>
    </row>
    <row r="51" spans="2:2">
      <c r="B51" s="17">
        <v>-0.31707121212121203</v>
      </c>
    </row>
    <row r="52" spans="2:2">
      <c r="B52" s="17">
        <v>-0.39670760399021271</v>
      </c>
    </row>
    <row r="53" spans="2:2">
      <c r="B53" s="17">
        <v>-0.40295175983436837</v>
      </c>
    </row>
    <row r="54" spans="2:2">
      <c r="B54" s="17">
        <v>-0.40554090909090929</v>
      </c>
    </row>
    <row r="55" spans="2:2">
      <c r="B55" s="17">
        <v>-0.30066666666666669</v>
      </c>
    </row>
    <row r="56" spans="2:2">
      <c r="B56" s="17">
        <v>-0.47173611895351031</v>
      </c>
    </row>
    <row r="57" spans="2:2">
      <c r="B57" s="17">
        <v>-0.52269480519480538</v>
      </c>
    </row>
    <row r="58" spans="2:2">
      <c r="B58" s="17">
        <v>-0.54244565217391294</v>
      </c>
    </row>
    <row r="59" spans="2:2">
      <c r="B59" s="17">
        <v>-0.54038477633477633</v>
      </c>
    </row>
    <row r="60" spans="2:2">
      <c r="B60" s="17">
        <v>-0.54581818181818165</v>
      </c>
    </row>
    <row r="61" spans="2:2">
      <c r="B61" s="17">
        <v>-0.56637656063742992</v>
      </c>
    </row>
    <row r="62" spans="2:2">
      <c r="B62" s="17">
        <v>-0.52902587993385097</v>
      </c>
    </row>
    <row r="63" spans="2:2">
      <c r="B63" s="17">
        <v>-0.35761642743221705</v>
      </c>
    </row>
    <row r="64" spans="2:2">
      <c r="B64" s="17">
        <v>0.48074060480582359</v>
      </c>
    </row>
    <row r="65" spans="2:2">
      <c r="B65" s="17">
        <v>1.7721233766233766</v>
      </c>
    </row>
    <row r="66" spans="2:2">
      <c r="B66" s="17">
        <v>2.631926284584984</v>
      </c>
    </row>
    <row r="67" spans="2:2">
      <c r="B67" s="17">
        <v>3.3564328063241131</v>
      </c>
    </row>
    <row r="68" spans="2:2">
      <c r="B68" s="17">
        <v>3.7773871635610767</v>
      </c>
    </row>
    <row r="69" spans="2:2">
      <c r="B69" s="17">
        <v>3.9574559884559868</v>
      </c>
    </row>
    <row r="70" spans="2:2">
      <c r="B70" s="17">
        <v>3.9236147186147199</v>
      </c>
    </row>
    <row r="71" spans="2:2">
      <c r="B71" s="17">
        <v>3.8081719367588938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244D-69E3-49AA-A7D0-436EBFC9FDDB}">
  <dimension ref="B6:J18"/>
  <sheetViews>
    <sheetView topLeftCell="A6" workbookViewId="0">
      <selection activeCell="B15" sqref="B15:G17"/>
    </sheetView>
  </sheetViews>
  <sheetFormatPr defaultRowHeight="14.5"/>
  <cols>
    <col min="2" max="2" width="25.54296875" bestFit="1" customWidth="1"/>
    <col min="3" max="3" width="12.7265625" customWidth="1"/>
  </cols>
  <sheetData>
    <row r="6" spans="2:10" ht="31.5" customHeight="1">
      <c r="B6" s="48" t="s">
        <v>157</v>
      </c>
      <c r="C6" s="48" t="s">
        <v>201</v>
      </c>
    </row>
    <row r="7" spans="2:10" ht="18" customHeight="1">
      <c r="B7" s="48" t="s">
        <v>202</v>
      </c>
      <c r="C7" s="48">
        <v>2.5885099999999999</v>
      </c>
    </row>
    <row r="8" spans="2:10" ht="18" customHeight="1">
      <c r="B8" s="48" t="s">
        <v>203</v>
      </c>
      <c r="C8" s="48">
        <v>3.6905290000000002</v>
      </c>
    </row>
    <row r="9" spans="2:10" ht="18" customHeight="1">
      <c r="B9" s="48" t="s">
        <v>204</v>
      </c>
      <c r="C9" s="48">
        <v>3.522802</v>
      </c>
    </row>
    <row r="10" spans="2:10" ht="18" customHeight="1">
      <c r="B10" s="48" t="s">
        <v>205</v>
      </c>
      <c r="C10" s="48">
        <v>1.1141449999999999</v>
      </c>
    </row>
    <row r="11" spans="2:10" ht="18" customHeight="1">
      <c r="B11" s="48" t="s">
        <v>206</v>
      </c>
      <c r="C11" s="48">
        <v>1.531326</v>
      </c>
    </row>
    <row r="12" spans="2:10" ht="18" customHeight="1">
      <c r="B12" s="48" t="s">
        <v>207</v>
      </c>
      <c r="C12" s="48">
        <v>1.0829439999999999</v>
      </c>
    </row>
    <row r="13" spans="2:10" ht="18" customHeight="1">
      <c r="B13" s="48" t="s">
        <v>208</v>
      </c>
      <c r="C13" s="48">
        <v>1.6048279999999999</v>
      </c>
    </row>
    <row r="14" spans="2:10" ht="18" customHeight="1">
      <c r="B14" s="48" t="s">
        <v>209</v>
      </c>
      <c r="C14" s="48">
        <v>1.1949650000000001</v>
      </c>
      <c r="J14" s="47" t="s">
        <v>210</v>
      </c>
    </row>
    <row r="15" spans="2:10" ht="18" customHeight="1">
      <c r="B15" s="48" t="s">
        <v>211</v>
      </c>
      <c r="C15" s="49">
        <v>2.0475409999999998</v>
      </c>
    </row>
    <row r="16" spans="2:10" ht="18" customHeight="1">
      <c r="B16" s="48" t="s">
        <v>212</v>
      </c>
      <c r="C16" s="49">
        <v>1.839933</v>
      </c>
    </row>
    <row r="17" spans="2:3" ht="18" customHeight="1">
      <c r="B17" s="48" t="s">
        <v>213</v>
      </c>
      <c r="C17" s="49">
        <v>1.2759210000000001</v>
      </c>
    </row>
    <row r="18" spans="2:3" ht="18" customHeight="1">
      <c r="B18" s="48" t="s">
        <v>214</v>
      </c>
      <c r="C18" s="49">
        <v>1.230602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98BF-E573-4209-8B9F-9244B415A0CE}">
  <sheetPr filterMode="1"/>
  <dimension ref="B1:C423"/>
  <sheetViews>
    <sheetView workbookViewId="0">
      <selection activeCell="F6" sqref="F6"/>
    </sheetView>
  </sheetViews>
  <sheetFormatPr defaultRowHeight="14.5"/>
  <cols>
    <col min="3" max="3" width="12.54296875" bestFit="1" customWidth="1"/>
  </cols>
  <sheetData>
    <row r="1" spans="2:3">
      <c r="B1" t="s">
        <v>47</v>
      </c>
      <c r="C1" t="s">
        <v>215</v>
      </c>
    </row>
    <row r="2" spans="2:3" hidden="1">
      <c r="B2" s="171" t="s">
        <v>216</v>
      </c>
      <c r="C2" s="171">
        <v>1.9</v>
      </c>
    </row>
    <row r="3" spans="2:3" hidden="1">
      <c r="B3" s="172"/>
      <c r="C3" s="172" t="s">
        <v>217</v>
      </c>
    </row>
    <row r="4" spans="2:3" hidden="1">
      <c r="B4" s="170" t="s">
        <v>218</v>
      </c>
      <c r="C4" s="171">
        <v>1.9</v>
      </c>
    </row>
    <row r="5" spans="2:3" hidden="1">
      <c r="B5" s="170" t="s">
        <v>217</v>
      </c>
      <c r="C5" s="172" t="s">
        <v>217</v>
      </c>
    </row>
    <row r="6" spans="2:3">
      <c r="B6" s="4" t="s">
        <v>219</v>
      </c>
      <c r="C6" s="5">
        <v>2</v>
      </c>
    </row>
    <row r="7" spans="2:3" ht="15" hidden="1" customHeight="1">
      <c r="B7" s="3" t="s">
        <v>217</v>
      </c>
      <c r="C7" s="6" t="s">
        <v>217</v>
      </c>
    </row>
    <row r="8" spans="2:3" ht="15" hidden="1" customHeight="1">
      <c r="B8" s="3" t="s">
        <v>220</v>
      </c>
      <c r="C8" s="5">
        <v>1.9</v>
      </c>
    </row>
    <row r="9" spans="2:3" ht="15" hidden="1" customHeight="1">
      <c r="B9" s="3" t="s">
        <v>217</v>
      </c>
      <c r="C9" s="6" t="s">
        <v>217</v>
      </c>
    </row>
    <row r="10" spans="2:3" ht="15" hidden="1" customHeight="1">
      <c r="B10" s="166" t="s">
        <v>221</v>
      </c>
      <c r="C10" s="173">
        <v>1.9</v>
      </c>
    </row>
    <row r="11" spans="2:3" ht="15" hidden="1" customHeight="1">
      <c r="B11" s="167" t="s">
        <v>217</v>
      </c>
      <c r="C11" s="174"/>
    </row>
    <row r="12" spans="2:3">
      <c r="B12" s="166" t="s">
        <v>222</v>
      </c>
      <c r="C12" s="173">
        <v>1.9</v>
      </c>
    </row>
    <row r="13" spans="2:3" ht="15" hidden="1" customHeight="1">
      <c r="B13" s="167" t="s">
        <v>217</v>
      </c>
      <c r="C13" s="174"/>
    </row>
    <row r="14" spans="2:3" ht="15" hidden="1" customHeight="1">
      <c r="B14" s="3" t="s">
        <v>223</v>
      </c>
      <c r="C14" s="173">
        <v>1.8</v>
      </c>
    </row>
    <row r="15" spans="2:3" ht="15" hidden="1" customHeight="1">
      <c r="B15" s="3" t="s">
        <v>217</v>
      </c>
      <c r="C15" s="174"/>
    </row>
    <row r="16" spans="2:3" ht="15" hidden="1" customHeight="1">
      <c r="B16" s="3" t="s">
        <v>224</v>
      </c>
      <c r="C16" s="5">
        <v>1.8</v>
      </c>
    </row>
    <row r="17" spans="2:3" ht="15" hidden="1" customHeight="1">
      <c r="B17" s="3" t="s">
        <v>217</v>
      </c>
      <c r="C17" s="6" t="s">
        <v>217</v>
      </c>
    </row>
    <row r="18" spans="2:3">
      <c r="B18" s="3" t="s">
        <v>225</v>
      </c>
      <c r="C18" s="5">
        <v>2.2000000000000002</v>
      </c>
    </row>
    <row r="19" spans="2:3" ht="15" hidden="1" customHeight="1">
      <c r="B19" s="3" t="s">
        <v>217</v>
      </c>
      <c r="C19" s="6" t="s">
        <v>217</v>
      </c>
    </row>
    <row r="20" spans="2:3" ht="15" hidden="1" customHeight="1">
      <c r="B20" s="3" t="s">
        <v>226</v>
      </c>
      <c r="C20" s="5">
        <v>2.6</v>
      </c>
    </row>
    <row r="21" spans="2:3" ht="15" hidden="1" customHeight="1">
      <c r="B21" s="3" t="s">
        <v>217</v>
      </c>
      <c r="C21" s="6" t="s">
        <v>217</v>
      </c>
    </row>
    <row r="22" spans="2:3" ht="15" hidden="1" customHeight="1">
      <c r="B22" s="166" t="s">
        <v>227</v>
      </c>
      <c r="C22" s="168">
        <v>3.1</v>
      </c>
    </row>
    <row r="23" spans="2:3" ht="15" hidden="1" customHeight="1">
      <c r="B23" s="167" t="s">
        <v>217</v>
      </c>
      <c r="C23" s="169" t="s">
        <v>217</v>
      </c>
    </row>
    <row r="24" spans="2:3">
      <c r="B24" s="166" t="s">
        <v>228</v>
      </c>
      <c r="C24" s="168">
        <v>3.1</v>
      </c>
    </row>
    <row r="25" spans="2:3" ht="15" hidden="1" customHeight="1">
      <c r="B25" s="167" t="s">
        <v>217</v>
      </c>
      <c r="C25" s="169" t="s">
        <v>217</v>
      </c>
    </row>
    <row r="26" spans="2:3" ht="15" hidden="1" customHeight="1">
      <c r="B26" s="3" t="s">
        <v>229</v>
      </c>
      <c r="C26" s="5">
        <v>3.3</v>
      </c>
    </row>
    <row r="27" spans="2:3" ht="15" hidden="1" customHeight="1">
      <c r="B27" s="3" t="s">
        <v>217</v>
      </c>
      <c r="C27" s="6" t="s">
        <v>217</v>
      </c>
    </row>
    <row r="28" spans="2:3" ht="15" hidden="1" customHeight="1">
      <c r="B28" s="166" t="s">
        <v>230</v>
      </c>
      <c r="C28" s="168">
        <v>3.3</v>
      </c>
    </row>
    <row r="29" spans="2:3" ht="15" hidden="1" customHeight="1">
      <c r="B29" s="167" t="s">
        <v>217</v>
      </c>
      <c r="C29" s="169" t="s">
        <v>217</v>
      </c>
    </row>
    <row r="30" spans="2:3">
      <c r="B30" s="166" t="s">
        <v>231</v>
      </c>
      <c r="C30" s="173">
        <v>3.7</v>
      </c>
    </row>
    <row r="31" spans="2:3" ht="15" hidden="1" customHeight="1">
      <c r="B31" s="167" t="s">
        <v>217</v>
      </c>
      <c r="C31" s="174" t="s">
        <v>217</v>
      </c>
    </row>
    <row r="32" spans="2:3" ht="15" hidden="1" customHeight="1">
      <c r="B32" s="166" t="s">
        <v>232</v>
      </c>
      <c r="C32" s="173">
        <v>3.3</v>
      </c>
    </row>
    <row r="33" spans="2:3" ht="15" hidden="1" customHeight="1">
      <c r="B33" s="167" t="s">
        <v>217</v>
      </c>
      <c r="C33" s="174" t="s">
        <v>217</v>
      </c>
    </row>
    <row r="34" spans="2:3" ht="15" hidden="1" customHeight="1">
      <c r="B34" s="166" t="s">
        <v>233</v>
      </c>
      <c r="C34" s="173">
        <v>3.8</v>
      </c>
    </row>
    <row r="35" spans="2:3" ht="15" hidden="1" customHeight="1">
      <c r="B35" s="167" t="s">
        <v>217</v>
      </c>
      <c r="C35" s="174" t="s">
        <v>217</v>
      </c>
    </row>
    <row r="36" spans="2:3">
      <c r="B36" s="166" t="s">
        <v>234</v>
      </c>
      <c r="C36" s="168">
        <v>4.0999999999999996</v>
      </c>
    </row>
    <row r="37" spans="2:3" ht="15" hidden="1" customHeight="1">
      <c r="B37" s="167" t="s">
        <v>217</v>
      </c>
      <c r="C37" s="169" t="s">
        <v>217</v>
      </c>
    </row>
    <row r="38" spans="2:3" ht="15" hidden="1" customHeight="1">
      <c r="B38" s="166" t="s">
        <v>235</v>
      </c>
      <c r="C38" s="168">
        <v>4.2</v>
      </c>
    </row>
    <row r="39" spans="2:3" ht="15" hidden="1" customHeight="1">
      <c r="B39" s="167" t="s">
        <v>217</v>
      </c>
      <c r="C39" s="169" t="s">
        <v>217</v>
      </c>
    </row>
    <row r="40" spans="2:3" ht="15" hidden="1" customHeight="1">
      <c r="B40" s="166" t="s">
        <v>236</v>
      </c>
      <c r="C40" s="168">
        <v>3.9</v>
      </c>
    </row>
    <row r="41" spans="2:3" ht="15" hidden="1" customHeight="1">
      <c r="B41" s="167" t="s">
        <v>217</v>
      </c>
      <c r="C41" s="169" t="s">
        <v>217</v>
      </c>
    </row>
    <row r="42" spans="2:3">
      <c r="B42" s="166" t="s">
        <v>237</v>
      </c>
      <c r="C42" s="168">
        <v>3.7</v>
      </c>
    </row>
    <row r="43" spans="2:3" ht="15" hidden="1" customHeight="1">
      <c r="B43" s="167" t="s">
        <v>217</v>
      </c>
      <c r="C43" s="169" t="s">
        <v>217</v>
      </c>
    </row>
    <row r="44" spans="2:3" ht="15" hidden="1" customHeight="1">
      <c r="B44" s="166" t="s">
        <v>238</v>
      </c>
      <c r="C44" s="168">
        <v>3.2</v>
      </c>
    </row>
    <row r="45" spans="2:3" ht="15" hidden="1" customHeight="1">
      <c r="B45" s="167" t="s">
        <v>217</v>
      </c>
      <c r="C45" s="169" t="s">
        <v>217</v>
      </c>
    </row>
    <row r="46" spans="2:3" ht="15" hidden="1" customHeight="1">
      <c r="B46" s="166" t="s">
        <v>239</v>
      </c>
      <c r="C46" s="168">
        <v>2.2000000000000002</v>
      </c>
    </row>
    <row r="47" spans="2:3" ht="15" hidden="1" customHeight="1">
      <c r="B47" s="167" t="s">
        <v>217</v>
      </c>
      <c r="C47" s="169" t="s">
        <v>217</v>
      </c>
    </row>
    <row r="48" spans="2:3">
      <c r="B48" s="166" t="s">
        <v>240</v>
      </c>
      <c r="C48" s="168">
        <v>1.7</v>
      </c>
    </row>
    <row r="49" spans="2:3" ht="15" hidden="1" customHeight="1">
      <c r="B49" s="167" t="s">
        <v>217</v>
      </c>
      <c r="C49" s="169" t="s">
        <v>217</v>
      </c>
    </row>
    <row r="50" spans="2:3" ht="15" hidden="1" customHeight="1">
      <c r="B50" s="166" t="s">
        <v>241</v>
      </c>
      <c r="C50" s="173">
        <v>1.2</v>
      </c>
    </row>
    <row r="51" spans="2:3" ht="15" hidden="1" customHeight="1">
      <c r="B51" s="167" t="s">
        <v>217</v>
      </c>
      <c r="C51" s="174" t="s">
        <v>217</v>
      </c>
    </row>
    <row r="52" spans="2:3" ht="15" hidden="1" customHeight="1">
      <c r="B52" s="166" t="s">
        <v>242</v>
      </c>
      <c r="C52" s="173">
        <v>1.3</v>
      </c>
    </row>
    <row r="53" spans="2:3" ht="15" hidden="1" customHeight="1">
      <c r="B53" s="167" t="s">
        <v>217</v>
      </c>
      <c r="C53" s="174" t="s">
        <v>217</v>
      </c>
    </row>
    <row r="54" spans="2:3">
      <c r="B54" s="166" t="s">
        <v>243</v>
      </c>
      <c r="C54" s="173">
        <v>0.6</v>
      </c>
    </row>
    <row r="55" spans="2:3" ht="15" hidden="1" customHeight="1">
      <c r="B55" s="167" t="s">
        <v>217</v>
      </c>
      <c r="C55" s="174" t="s">
        <v>217</v>
      </c>
    </row>
    <row r="56" spans="2:3" ht="15" hidden="1" customHeight="1">
      <c r="B56" s="166" t="s">
        <v>244</v>
      </c>
      <c r="C56" s="168">
        <v>0.7</v>
      </c>
    </row>
    <row r="57" spans="2:3" ht="15" hidden="1" customHeight="1">
      <c r="B57" s="167" t="s">
        <v>217</v>
      </c>
      <c r="C57" s="169" t="s">
        <v>217</v>
      </c>
    </row>
    <row r="58" spans="2:3" ht="15" hidden="1" customHeight="1">
      <c r="B58" s="166" t="s">
        <v>245</v>
      </c>
      <c r="C58" s="168">
        <v>0.1</v>
      </c>
    </row>
    <row r="59" spans="2:3" ht="15" hidden="1" customHeight="1">
      <c r="B59" s="167" t="s">
        <v>217</v>
      </c>
      <c r="C59" s="169" t="s">
        <v>217</v>
      </c>
    </row>
    <row r="60" spans="2:3">
      <c r="B60" s="166" t="s">
        <v>246</v>
      </c>
      <c r="C60" s="168">
        <v>-0.1</v>
      </c>
    </row>
    <row r="61" spans="2:3" ht="15" hidden="1" customHeight="1">
      <c r="B61" s="167" t="s">
        <v>217</v>
      </c>
      <c r="C61" s="169" t="s">
        <v>217</v>
      </c>
    </row>
    <row r="62" spans="2:3" ht="15" hidden="1" customHeight="1">
      <c r="B62" s="166" t="s">
        <v>247</v>
      </c>
      <c r="C62" s="168">
        <v>-0.6</v>
      </c>
    </row>
    <row r="63" spans="2:3" ht="15" hidden="1" customHeight="1">
      <c r="B63" s="167" t="s">
        <v>217</v>
      </c>
      <c r="C63" s="169" t="s">
        <v>217</v>
      </c>
    </row>
    <row r="64" spans="2:3" ht="15" hidden="1" customHeight="1">
      <c r="B64" s="166" t="s">
        <v>248</v>
      </c>
      <c r="C64" s="168">
        <v>-0.1</v>
      </c>
    </row>
    <row r="65" spans="2:3" ht="15" hidden="1" customHeight="1">
      <c r="B65" s="167" t="s">
        <v>217</v>
      </c>
      <c r="C65" s="169" t="s">
        <v>217</v>
      </c>
    </row>
    <row r="66" spans="2:3">
      <c r="B66" s="166" t="s">
        <v>249</v>
      </c>
      <c r="C66" s="168">
        <v>-0.3</v>
      </c>
    </row>
    <row r="67" spans="2:3" ht="15" hidden="1" customHeight="1">
      <c r="B67" s="167" t="s">
        <v>217</v>
      </c>
      <c r="C67" s="169" t="s">
        <v>217</v>
      </c>
    </row>
    <row r="68" spans="2:3" ht="15" hidden="1" customHeight="1">
      <c r="B68" s="166" t="s">
        <v>250</v>
      </c>
      <c r="C68" s="168">
        <v>-0.1</v>
      </c>
    </row>
    <row r="69" spans="2:3" ht="15" hidden="1" customHeight="1">
      <c r="B69" s="167" t="s">
        <v>217</v>
      </c>
      <c r="C69" s="169" t="s">
        <v>217</v>
      </c>
    </row>
    <row r="70" spans="2:3" ht="15" hidden="1" customHeight="1">
      <c r="B70" s="166" t="s">
        <v>251</v>
      </c>
      <c r="C70" s="173">
        <v>0.5</v>
      </c>
    </row>
    <row r="71" spans="2:3" ht="15" hidden="1" customHeight="1">
      <c r="B71" s="167" t="s">
        <v>217</v>
      </c>
      <c r="C71" s="174" t="s">
        <v>217</v>
      </c>
    </row>
    <row r="72" spans="2:3">
      <c r="B72" s="166" t="s">
        <v>252</v>
      </c>
      <c r="C72" s="173">
        <v>0.9</v>
      </c>
    </row>
    <row r="73" spans="2:3" ht="15" hidden="1" customHeight="1">
      <c r="B73" s="167" t="s">
        <v>217</v>
      </c>
      <c r="C73" s="174" t="s">
        <v>217</v>
      </c>
    </row>
    <row r="74" spans="2:3" ht="15" hidden="1" customHeight="1">
      <c r="B74" s="166" t="s">
        <v>253</v>
      </c>
      <c r="C74" s="173">
        <v>0.9</v>
      </c>
    </row>
    <row r="75" spans="2:3" ht="15" hidden="1" customHeight="1">
      <c r="B75" s="167" t="s">
        <v>217</v>
      </c>
      <c r="C75" s="174" t="s">
        <v>217</v>
      </c>
    </row>
    <row r="76" spans="2:3" ht="15" hidden="1" customHeight="1">
      <c r="B76" s="166" t="s">
        <v>254</v>
      </c>
      <c r="C76" s="168">
        <v>0.8</v>
      </c>
    </row>
    <row r="77" spans="2:3" ht="15" hidden="1" customHeight="1">
      <c r="B77" s="167" t="s">
        <v>217</v>
      </c>
      <c r="C77" s="169" t="s">
        <v>217</v>
      </c>
    </row>
    <row r="78" spans="2:3">
      <c r="B78" s="166" t="s">
        <v>255</v>
      </c>
      <c r="C78" s="168">
        <v>1.6</v>
      </c>
    </row>
    <row r="79" spans="2:3" ht="15" hidden="1" customHeight="1">
      <c r="B79" s="167" t="s">
        <v>217</v>
      </c>
      <c r="C79" s="169" t="s">
        <v>217</v>
      </c>
    </row>
    <row r="80" spans="2:3" ht="15" hidden="1" customHeight="1">
      <c r="B80" s="166" t="s">
        <v>256</v>
      </c>
      <c r="C80" s="168">
        <v>1.6</v>
      </c>
    </row>
    <row r="81" spans="2:3" ht="15" hidden="1" customHeight="1">
      <c r="B81" s="167" t="s">
        <v>217</v>
      </c>
      <c r="C81" s="169" t="s">
        <v>217</v>
      </c>
    </row>
    <row r="82" spans="2:3" ht="15" hidden="1" customHeight="1">
      <c r="B82" s="166" t="s">
        <v>257</v>
      </c>
      <c r="C82" s="168">
        <v>1.7</v>
      </c>
    </row>
    <row r="83" spans="2:3" ht="15" hidden="1" customHeight="1">
      <c r="B83" s="167" t="s">
        <v>217</v>
      </c>
      <c r="C83" s="169" t="s">
        <v>217</v>
      </c>
    </row>
    <row r="84" spans="2:3">
      <c r="B84" s="166" t="s">
        <v>258</v>
      </c>
      <c r="C84" s="168">
        <v>1.5</v>
      </c>
    </row>
    <row r="85" spans="2:3" ht="15" hidden="1" customHeight="1">
      <c r="B85" s="167" t="s">
        <v>217</v>
      </c>
      <c r="C85" s="169" t="s">
        <v>217</v>
      </c>
    </row>
    <row r="86" spans="2:3" ht="15" hidden="1" customHeight="1">
      <c r="B86" s="166" t="s">
        <v>259</v>
      </c>
      <c r="C86" s="168">
        <v>1.7</v>
      </c>
    </row>
    <row r="87" spans="2:3" ht="15" hidden="1" customHeight="1">
      <c r="B87" s="167" t="s">
        <v>217</v>
      </c>
      <c r="C87" s="169" t="s">
        <v>217</v>
      </c>
    </row>
    <row r="88" spans="2:3" ht="15" hidden="1" customHeight="1">
      <c r="B88" s="166" t="s">
        <v>260</v>
      </c>
      <c r="C88" s="168">
        <v>1.6</v>
      </c>
    </row>
    <row r="89" spans="2:3" ht="15" hidden="1" customHeight="1">
      <c r="B89" s="167" t="s">
        <v>217</v>
      </c>
      <c r="C89" s="169" t="s">
        <v>217</v>
      </c>
    </row>
    <row r="90" spans="2:3">
      <c r="B90" s="166" t="s">
        <v>261</v>
      </c>
      <c r="C90" s="173">
        <v>1.9</v>
      </c>
    </row>
    <row r="91" spans="2:3" ht="15" hidden="1" customHeight="1">
      <c r="B91" s="167" t="s">
        <v>217</v>
      </c>
      <c r="C91" s="174" t="s">
        <v>217</v>
      </c>
    </row>
    <row r="92" spans="2:3" ht="15" hidden="1" customHeight="1">
      <c r="B92" s="166" t="s">
        <v>262</v>
      </c>
      <c r="C92" s="173">
        <v>1.9</v>
      </c>
    </row>
    <row r="93" spans="2:3" ht="15" hidden="1" customHeight="1">
      <c r="B93" s="167" t="s">
        <v>217</v>
      </c>
      <c r="C93" s="174" t="s">
        <v>217</v>
      </c>
    </row>
    <row r="94" spans="2:3" ht="15" hidden="1" customHeight="1">
      <c r="B94" s="166" t="s">
        <v>263</v>
      </c>
      <c r="C94" s="173">
        <v>1.9</v>
      </c>
    </row>
    <row r="95" spans="2:3" ht="15" hidden="1" customHeight="1">
      <c r="B95" s="167" t="s">
        <v>217</v>
      </c>
      <c r="C95" s="174" t="s">
        <v>217</v>
      </c>
    </row>
    <row r="96" spans="2:3">
      <c r="B96" s="166" t="s">
        <v>264</v>
      </c>
      <c r="C96" s="168">
        <v>2.2000000000000002</v>
      </c>
    </row>
    <row r="97" spans="2:3" ht="15" hidden="1" customHeight="1">
      <c r="B97" s="167" t="s">
        <v>217</v>
      </c>
      <c r="C97" s="169" t="s">
        <v>217</v>
      </c>
    </row>
    <row r="98" spans="2:3" ht="15" hidden="1" customHeight="1">
      <c r="B98" s="166" t="s">
        <v>265</v>
      </c>
      <c r="C98" s="168">
        <v>2.2999999999999998</v>
      </c>
    </row>
    <row r="99" spans="2:3" ht="15" hidden="1" customHeight="1">
      <c r="B99" s="167" t="s">
        <v>217</v>
      </c>
      <c r="C99" s="169" t="s">
        <v>217</v>
      </c>
    </row>
    <row r="100" spans="2:3" ht="15" hidden="1" customHeight="1">
      <c r="B100" s="166" t="s">
        <v>266</v>
      </c>
      <c r="C100" s="168">
        <v>2.4</v>
      </c>
    </row>
    <row r="101" spans="2:3" ht="15" hidden="1" customHeight="1">
      <c r="B101" s="167" t="s">
        <v>217</v>
      </c>
      <c r="C101" s="169" t="s">
        <v>217</v>
      </c>
    </row>
    <row r="102" spans="2:3">
      <c r="B102" s="166" t="s">
        <v>267</v>
      </c>
      <c r="C102" s="168">
        <v>2.7</v>
      </c>
    </row>
    <row r="103" spans="2:3" ht="15" hidden="1" customHeight="1">
      <c r="B103" s="167" t="s">
        <v>217</v>
      </c>
      <c r="C103" s="169" t="s">
        <v>217</v>
      </c>
    </row>
    <row r="104" spans="2:3" ht="15" hidden="1" customHeight="1">
      <c r="B104" s="166" t="s">
        <v>268</v>
      </c>
      <c r="C104" s="168">
        <v>2.8</v>
      </c>
    </row>
    <row r="105" spans="2:3" ht="15" hidden="1" customHeight="1">
      <c r="B105" s="167" t="s">
        <v>217</v>
      </c>
      <c r="C105" s="169" t="s">
        <v>217</v>
      </c>
    </row>
    <row r="106" spans="2:3" ht="15" hidden="1" customHeight="1">
      <c r="B106" s="166" t="s">
        <v>269</v>
      </c>
      <c r="C106" s="168">
        <v>2.7</v>
      </c>
    </row>
    <row r="107" spans="2:3" ht="15" hidden="1" customHeight="1">
      <c r="B107" s="167" t="s">
        <v>217</v>
      </c>
      <c r="C107" s="169" t="s">
        <v>217</v>
      </c>
    </row>
    <row r="108" spans="2:3">
      <c r="B108" s="166" t="s">
        <v>270</v>
      </c>
      <c r="C108" s="168">
        <v>2.7</v>
      </c>
    </row>
    <row r="109" spans="2:3" ht="15" hidden="1" customHeight="1">
      <c r="B109" s="167" t="s">
        <v>217</v>
      </c>
      <c r="C109" s="169" t="s">
        <v>217</v>
      </c>
    </row>
    <row r="110" spans="2:3" ht="15" hidden="1" customHeight="1">
      <c r="B110" s="166" t="s">
        <v>271</v>
      </c>
      <c r="C110" s="173">
        <v>2.6</v>
      </c>
    </row>
    <row r="111" spans="2:3" ht="15" hidden="1" customHeight="1">
      <c r="B111" s="167" t="s">
        <v>217</v>
      </c>
      <c r="C111" s="174" t="s">
        <v>217</v>
      </c>
    </row>
    <row r="112" spans="2:3" ht="15" hidden="1" customHeight="1">
      <c r="B112" s="166" t="s">
        <v>272</v>
      </c>
      <c r="C112" s="173">
        <v>2.6</v>
      </c>
    </row>
    <row r="113" spans="2:3" ht="15" hidden="1" customHeight="1">
      <c r="B113" s="167" t="s">
        <v>217</v>
      </c>
      <c r="C113" s="174" t="s">
        <v>217</v>
      </c>
    </row>
    <row r="114" spans="2:3">
      <c r="B114" s="166" t="s">
        <v>273</v>
      </c>
      <c r="C114" s="173">
        <v>3</v>
      </c>
    </row>
    <row r="115" spans="2:3" ht="15" hidden="1" customHeight="1">
      <c r="B115" s="167" t="s">
        <v>217</v>
      </c>
      <c r="C115" s="174" t="s">
        <v>217</v>
      </c>
    </row>
    <row r="116" spans="2:3" ht="15" hidden="1" customHeight="1">
      <c r="B116" s="166" t="s">
        <v>274</v>
      </c>
      <c r="C116" s="168">
        <v>3</v>
      </c>
    </row>
    <row r="117" spans="2:3" ht="15" hidden="1" customHeight="1">
      <c r="B117" s="167" t="s">
        <v>217</v>
      </c>
      <c r="C117" s="169" t="s">
        <v>217</v>
      </c>
    </row>
    <row r="118" spans="2:3" ht="15" hidden="1" customHeight="1">
      <c r="B118" s="166" t="s">
        <v>275</v>
      </c>
      <c r="C118" s="168">
        <v>3</v>
      </c>
    </row>
    <row r="119" spans="2:3" ht="15" hidden="1" customHeight="1">
      <c r="B119" s="167" t="s">
        <v>217</v>
      </c>
      <c r="C119" s="169" t="s">
        <v>217</v>
      </c>
    </row>
    <row r="120" spans="2:3">
      <c r="B120" s="166" t="s">
        <v>276</v>
      </c>
      <c r="C120" s="168">
        <v>2.8</v>
      </c>
    </row>
    <row r="121" spans="2:3" ht="15" hidden="1" customHeight="1">
      <c r="B121" s="167" t="s">
        <v>217</v>
      </c>
      <c r="C121" s="169" t="s">
        <v>217</v>
      </c>
    </row>
    <row r="122" spans="2:3" ht="15" hidden="1" customHeight="1">
      <c r="B122" s="166" t="s">
        <v>277</v>
      </c>
      <c r="C122" s="168">
        <v>2.6</v>
      </c>
    </row>
    <row r="123" spans="2:3" ht="15" hidden="1" customHeight="1">
      <c r="B123" s="167" t="s">
        <v>217</v>
      </c>
      <c r="C123" s="169" t="s">
        <v>217</v>
      </c>
    </row>
    <row r="124" spans="2:3" ht="15" hidden="1" customHeight="1">
      <c r="B124" s="166" t="s">
        <v>278</v>
      </c>
      <c r="C124" s="168">
        <v>2.7</v>
      </c>
    </row>
    <row r="125" spans="2:3" ht="15" hidden="1" customHeight="1">
      <c r="B125" s="167" t="s">
        <v>217</v>
      </c>
      <c r="C125" s="169" t="s">
        <v>217</v>
      </c>
    </row>
    <row r="126" spans="2:3">
      <c r="B126" s="166" t="s">
        <v>279</v>
      </c>
      <c r="C126" s="168">
        <v>2.7</v>
      </c>
    </row>
    <row r="127" spans="2:3" ht="15" hidden="1" customHeight="1">
      <c r="B127" s="167" t="s">
        <v>217</v>
      </c>
      <c r="C127" s="169" t="s">
        <v>217</v>
      </c>
    </row>
    <row r="128" spans="2:3" ht="15" hidden="1" customHeight="1">
      <c r="B128" s="166" t="s">
        <v>280</v>
      </c>
      <c r="C128" s="168">
        <v>2.6</v>
      </c>
    </row>
    <row r="129" spans="2:3" ht="15" hidden="1" customHeight="1">
      <c r="B129" s="167" t="s">
        <v>217</v>
      </c>
      <c r="C129" s="169" t="s">
        <v>217</v>
      </c>
    </row>
    <row r="130" spans="2:3" ht="15" hidden="1" customHeight="1">
      <c r="B130" s="166" t="s">
        <v>281</v>
      </c>
      <c r="C130" s="173">
        <v>2.4</v>
      </c>
    </row>
    <row r="131" spans="2:3" ht="15" hidden="1" customHeight="1">
      <c r="B131" s="167" t="s">
        <v>217</v>
      </c>
      <c r="C131" s="174" t="s">
        <v>217</v>
      </c>
    </row>
    <row r="132" spans="2:3">
      <c r="B132" s="166" t="s">
        <v>282</v>
      </c>
      <c r="C132" s="173">
        <v>2.4</v>
      </c>
    </row>
    <row r="133" spans="2:3" ht="15" hidden="1" customHeight="1">
      <c r="B133" s="167" t="s">
        <v>217</v>
      </c>
      <c r="C133" s="174" t="s">
        <v>217</v>
      </c>
    </row>
    <row r="134" spans="2:3" ht="15" hidden="1" customHeight="1">
      <c r="B134" s="166" t="s">
        <v>283</v>
      </c>
      <c r="C134" s="173">
        <v>2.4</v>
      </c>
    </row>
    <row r="135" spans="2:3" ht="15" hidden="1" customHeight="1">
      <c r="B135" s="167" t="s">
        <v>217</v>
      </c>
      <c r="C135" s="174" t="s">
        <v>217</v>
      </c>
    </row>
    <row r="136" spans="2:3" ht="15" hidden="1" customHeight="1">
      <c r="B136" s="166" t="s">
        <v>284</v>
      </c>
      <c r="C136" s="168">
        <v>2.6</v>
      </c>
    </row>
    <row r="137" spans="2:3" ht="15" hidden="1" customHeight="1">
      <c r="B137" s="167" t="s">
        <v>217</v>
      </c>
      <c r="C137" s="169" t="s">
        <v>217</v>
      </c>
    </row>
    <row r="138" spans="2:3">
      <c r="B138" s="166" t="s">
        <v>285</v>
      </c>
      <c r="C138" s="168">
        <v>2.6</v>
      </c>
    </row>
    <row r="139" spans="2:3" ht="15" hidden="1" customHeight="1">
      <c r="B139" s="167" t="s">
        <v>217</v>
      </c>
      <c r="C139" s="169" t="s">
        <v>217</v>
      </c>
    </row>
    <row r="140" spans="2:3" ht="15" hidden="1" customHeight="1">
      <c r="B140" s="166" t="s">
        <v>286</v>
      </c>
      <c r="C140" s="168">
        <v>2.5</v>
      </c>
    </row>
    <row r="141" spans="2:3" ht="15" hidden="1" customHeight="1">
      <c r="B141" s="167" t="s">
        <v>217</v>
      </c>
      <c r="C141" s="169" t="s">
        <v>217</v>
      </c>
    </row>
    <row r="142" spans="2:3" ht="15" hidden="1" customHeight="1">
      <c r="B142" s="166" t="s">
        <v>287</v>
      </c>
      <c r="C142" s="168">
        <v>2.2000000000000002</v>
      </c>
    </row>
    <row r="143" spans="2:3" ht="15" hidden="1" customHeight="1">
      <c r="B143" s="167" t="s">
        <v>217</v>
      </c>
      <c r="C143" s="169" t="s">
        <v>217</v>
      </c>
    </row>
    <row r="144" spans="2:3">
      <c r="B144" s="166" t="s">
        <v>288</v>
      </c>
      <c r="C144" s="168">
        <v>2.2000000000000002</v>
      </c>
    </row>
    <row r="145" spans="2:3" ht="15" hidden="1" customHeight="1">
      <c r="B145" s="167" t="s">
        <v>217</v>
      </c>
      <c r="C145" s="169" t="s">
        <v>217</v>
      </c>
    </row>
    <row r="146" spans="2:3" ht="15" hidden="1" customHeight="1">
      <c r="B146" s="166" t="s">
        <v>289</v>
      </c>
      <c r="C146" s="168">
        <v>2</v>
      </c>
    </row>
    <row r="147" spans="2:3" ht="15" hidden="1" customHeight="1">
      <c r="B147" s="167" t="s">
        <v>217</v>
      </c>
      <c r="C147" s="169" t="s">
        <v>217</v>
      </c>
    </row>
    <row r="148" spans="2:3" ht="15" hidden="1" customHeight="1">
      <c r="B148" s="166" t="s">
        <v>290</v>
      </c>
      <c r="C148" s="168">
        <v>1.9</v>
      </c>
    </row>
    <row r="149" spans="2:3" ht="15" hidden="1" customHeight="1">
      <c r="B149" s="167" t="s">
        <v>217</v>
      </c>
      <c r="C149" s="169" t="s">
        <v>217</v>
      </c>
    </row>
    <row r="150" spans="2:3">
      <c r="B150" s="166" t="s">
        <v>291</v>
      </c>
      <c r="C150" s="173">
        <v>1.7</v>
      </c>
    </row>
    <row r="151" spans="2:3" ht="15" hidden="1" customHeight="1">
      <c r="B151" s="167" t="s">
        <v>217</v>
      </c>
      <c r="C151" s="174" t="s">
        <v>217</v>
      </c>
    </row>
    <row r="152" spans="2:3" ht="15" hidden="1" customHeight="1">
      <c r="B152" s="166" t="s">
        <v>292</v>
      </c>
      <c r="C152" s="173">
        <v>1.2</v>
      </c>
    </row>
    <row r="153" spans="2:3" ht="15" hidden="1" customHeight="1">
      <c r="B153" s="167" t="s">
        <v>217</v>
      </c>
      <c r="C153" s="174" t="s">
        <v>217</v>
      </c>
    </row>
    <row r="154" spans="2:3" ht="15" hidden="1" customHeight="1">
      <c r="B154" s="166" t="s">
        <v>293</v>
      </c>
      <c r="C154" s="173">
        <v>1.4</v>
      </c>
    </row>
    <row r="155" spans="2:3" ht="15" hidden="1" customHeight="1">
      <c r="B155" s="167" t="s">
        <v>217</v>
      </c>
      <c r="C155" s="174" t="s">
        <v>217</v>
      </c>
    </row>
    <row r="156" spans="2:3">
      <c r="B156" s="166" t="s">
        <v>294</v>
      </c>
      <c r="C156" s="168">
        <v>1.6</v>
      </c>
    </row>
    <row r="157" spans="2:3" ht="15" hidden="1" customHeight="1">
      <c r="B157" s="167" t="s">
        <v>217</v>
      </c>
      <c r="C157" s="169" t="s">
        <v>217</v>
      </c>
    </row>
    <row r="158" spans="2:3" ht="15" hidden="1" customHeight="1">
      <c r="B158" s="166" t="s">
        <v>295</v>
      </c>
      <c r="C158" s="168">
        <v>1.6</v>
      </c>
    </row>
    <row r="159" spans="2:3" ht="15" hidden="1" customHeight="1">
      <c r="B159" s="167" t="s">
        <v>217</v>
      </c>
      <c r="C159" s="169" t="s">
        <v>217</v>
      </c>
    </row>
    <row r="160" spans="2:3" ht="15" hidden="1" customHeight="1">
      <c r="B160" s="166" t="s">
        <v>296</v>
      </c>
      <c r="C160" s="168">
        <v>1.3</v>
      </c>
    </row>
    <row r="161" spans="2:3" ht="15" hidden="1" customHeight="1">
      <c r="B161" s="167" t="s">
        <v>217</v>
      </c>
      <c r="C161" s="169" t="s">
        <v>217</v>
      </c>
    </row>
    <row r="162" spans="2:3">
      <c r="B162" s="166" t="s">
        <v>297</v>
      </c>
      <c r="C162" s="168">
        <v>1.1000000000000001</v>
      </c>
    </row>
    <row r="163" spans="2:3" ht="15" hidden="1" customHeight="1">
      <c r="B163" s="167" t="s">
        <v>217</v>
      </c>
      <c r="C163" s="169" t="s">
        <v>217</v>
      </c>
    </row>
    <row r="164" spans="2:3" ht="15" hidden="1" customHeight="1">
      <c r="B164" s="166" t="s">
        <v>298</v>
      </c>
      <c r="C164" s="168">
        <v>0.7</v>
      </c>
    </row>
    <row r="165" spans="2:3" ht="15" hidden="1" customHeight="1">
      <c r="B165" s="167" t="s">
        <v>217</v>
      </c>
      <c r="C165" s="169" t="s">
        <v>217</v>
      </c>
    </row>
    <row r="166" spans="2:3" ht="15" hidden="1" customHeight="1">
      <c r="B166" s="166" t="s">
        <v>299</v>
      </c>
      <c r="C166" s="168">
        <v>0.9</v>
      </c>
    </row>
    <row r="167" spans="2:3" ht="15" hidden="1" customHeight="1">
      <c r="B167" s="167" t="s">
        <v>217</v>
      </c>
      <c r="C167" s="169" t="s">
        <v>217</v>
      </c>
    </row>
    <row r="168" spans="2:3">
      <c r="B168" s="166" t="s">
        <v>300</v>
      </c>
      <c r="C168" s="168">
        <v>0.8</v>
      </c>
    </row>
    <row r="169" spans="2:3" ht="15" hidden="1" customHeight="1">
      <c r="B169" s="167" t="s">
        <v>217</v>
      </c>
      <c r="C169" s="169" t="s">
        <v>217</v>
      </c>
    </row>
    <row r="170" spans="2:3" ht="15" hidden="1" customHeight="1">
      <c r="B170" s="166" t="s">
        <v>301</v>
      </c>
      <c r="C170" s="173">
        <v>0.8</v>
      </c>
    </row>
    <row r="171" spans="2:3" ht="15" hidden="1" customHeight="1">
      <c r="B171" s="167" t="s">
        <v>217</v>
      </c>
      <c r="C171" s="174" t="s">
        <v>217</v>
      </c>
    </row>
    <row r="172" spans="2:3" ht="15" hidden="1" customHeight="1">
      <c r="B172" s="166" t="s">
        <v>302</v>
      </c>
      <c r="C172" s="173">
        <v>0.7</v>
      </c>
    </row>
    <row r="173" spans="2:3" ht="15" hidden="1" customHeight="1">
      <c r="B173" s="167" t="s">
        <v>217</v>
      </c>
      <c r="C173" s="174" t="s">
        <v>217</v>
      </c>
    </row>
    <row r="174" spans="2:3">
      <c r="B174" s="166" t="s">
        <v>303</v>
      </c>
      <c r="C174" s="173">
        <v>0.5</v>
      </c>
    </row>
    <row r="175" spans="2:3" ht="15" hidden="1" customHeight="1">
      <c r="B175" s="167" t="s">
        <v>217</v>
      </c>
      <c r="C175" s="174" t="s">
        <v>217</v>
      </c>
    </row>
    <row r="176" spans="2:3" ht="15" hidden="1" customHeight="1">
      <c r="B176" s="166" t="s">
        <v>304</v>
      </c>
      <c r="C176" s="168">
        <v>0.7</v>
      </c>
    </row>
    <row r="177" spans="2:3" ht="15" hidden="1" customHeight="1">
      <c r="B177" s="167" t="s">
        <v>217</v>
      </c>
      <c r="C177" s="169" t="s">
        <v>217</v>
      </c>
    </row>
    <row r="178" spans="2:3" ht="15" hidden="1" customHeight="1">
      <c r="B178" s="166" t="s">
        <v>305</v>
      </c>
      <c r="C178" s="168">
        <v>0.5</v>
      </c>
    </row>
    <row r="179" spans="2:3" ht="15" hidden="1" customHeight="1">
      <c r="B179" s="167" t="s">
        <v>217</v>
      </c>
      <c r="C179" s="169" t="s">
        <v>217</v>
      </c>
    </row>
    <row r="180" spans="2:3">
      <c r="B180" s="166" t="s">
        <v>306</v>
      </c>
      <c r="C180" s="168">
        <v>0.5</v>
      </c>
    </row>
    <row r="181" spans="2:3" ht="15" hidden="1" customHeight="1">
      <c r="B181" s="167" t="s">
        <v>217</v>
      </c>
      <c r="C181" s="169" t="s">
        <v>217</v>
      </c>
    </row>
    <row r="182" spans="2:3" ht="15" hidden="1" customHeight="1">
      <c r="B182" s="166" t="s">
        <v>307</v>
      </c>
      <c r="C182" s="168">
        <v>0.4</v>
      </c>
    </row>
    <row r="183" spans="2:3" ht="15" hidden="1" customHeight="1">
      <c r="B183" s="167" t="s">
        <v>217</v>
      </c>
      <c r="C183" s="169" t="s">
        <v>217</v>
      </c>
    </row>
    <row r="184" spans="2:3" ht="15" hidden="1" customHeight="1">
      <c r="B184" s="166" t="s">
        <v>308</v>
      </c>
      <c r="C184" s="168">
        <v>0.4</v>
      </c>
    </row>
    <row r="185" spans="2:3" ht="15" hidden="1" customHeight="1">
      <c r="B185" s="167" t="s">
        <v>217</v>
      </c>
      <c r="C185" s="169" t="s">
        <v>217</v>
      </c>
    </row>
    <row r="186" spans="2:3">
      <c r="B186" s="166" t="s">
        <v>309</v>
      </c>
      <c r="C186" s="168">
        <v>0.3</v>
      </c>
    </row>
    <row r="187" spans="2:3" ht="15" hidden="1" customHeight="1">
      <c r="B187" s="167" t="s">
        <v>217</v>
      </c>
      <c r="C187" s="169" t="s">
        <v>217</v>
      </c>
    </row>
    <row r="188" spans="2:3" ht="15" hidden="1" customHeight="1">
      <c r="B188" s="166" t="s">
        <v>310</v>
      </c>
      <c r="C188" s="168">
        <v>0.4</v>
      </c>
    </row>
    <row r="189" spans="2:3" ht="15" hidden="1" customHeight="1">
      <c r="B189" s="167" t="s">
        <v>217</v>
      </c>
      <c r="C189" s="169" t="s">
        <v>217</v>
      </c>
    </row>
    <row r="190" spans="2:3" ht="15" hidden="1" customHeight="1">
      <c r="B190" s="166" t="s">
        <v>311</v>
      </c>
      <c r="C190" s="173">
        <v>0.3</v>
      </c>
    </row>
    <row r="191" spans="2:3" ht="15" hidden="1" customHeight="1">
      <c r="B191" s="167" t="s">
        <v>217</v>
      </c>
      <c r="C191" s="174" t="s">
        <v>217</v>
      </c>
    </row>
    <row r="192" spans="2:3">
      <c r="B192" s="166" t="s">
        <v>312</v>
      </c>
      <c r="C192" s="173">
        <v>-0.2</v>
      </c>
    </row>
    <row r="193" spans="2:3" ht="15" hidden="1" customHeight="1">
      <c r="B193" s="167" t="s">
        <v>217</v>
      </c>
      <c r="C193" s="174" t="s">
        <v>217</v>
      </c>
    </row>
    <row r="194" spans="2:3" ht="15" hidden="1" customHeight="1">
      <c r="B194" s="166" t="s">
        <v>313</v>
      </c>
      <c r="C194" s="173">
        <v>-0.6</v>
      </c>
    </row>
    <row r="195" spans="2:3" ht="15" hidden="1" customHeight="1">
      <c r="B195" s="167" t="s">
        <v>217</v>
      </c>
      <c r="C195" s="174" t="s">
        <v>217</v>
      </c>
    </row>
    <row r="196" spans="2:3" ht="15" hidden="1" customHeight="1">
      <c r="B196" s="166" t="s">
        <v>314</v>
      </c>
      <c r="C196" s="168">
        <v>-0.3</v>
      </c>
    </row>
    <row r="197" spans="2:3" ht="15" hidden="1" customHeight="1">
      <c r="B197" s="167" t="s">
        <v>217</v>
      </c>
      <c r="C197" s="169" t="s">
        <v>217</v>
      </c>
    </row>
    <row r="198" spans="2:3">
      <c r="B198" s="166" t="s">
        <v>315</v>
      </c>
      <c r="C198" s="168">
        <v>-0.1</v>
      </c>
    </row>
    <row r="199" spans="2:3" ht="15" hidden="1" customHeight="1">
      <c r="B199" s="167" t="s">
        <v>217</v>
      </c>
      <c r="C199" s="169" t="s">
        <v>217</v>
      </c>
    </row>
    <row r="200" spans="2:3" ht="15" hidden="1" customHeight="1">
      <c r="B200" s="166" t="s">
        <v>316</v>
      </c>
      <c r="C200" s="168">
        <v>0.2</v>
      </c>
    </row>
    <row r="201" spans="2:3" ht="15" hidden="1" customHeight="1">
      <c r="B201" s="167" t="s">
        <v>217</v>
      </c>
      <c r="C201" s="169" t="s">
        <v>217</v>
      </c>
    </row>
    <row r="202" spans="2:3" ht="15" hidden="1" customHeight="1">
      <c r="B202" s="166" t="s">
        <v>317</v>
      </c>
      <c r="C202" s="168">
        <v>0.6</v>
      </c>
    </row>
    <row r="203" spans="2:3" ht="15" hidden="1" customHeight="1">
      <c r="B203" s="167" t="s">
        <v>217</v>
      </c>
      <c r="C203" s="169" t="s">
        <v>217</v>
      </c>
    </row>
    <row r="204" spans="2:3">
      <c r="B204" s="166" t="s">
        <v>318</v>
      </c>
      <c r="C204" s="168">
        <v>0.5</v>
      </c>
    </row>
    <row r="205" spans="2:3" ht="15" hidden="1" customHeight="1">
      <c r="B205" s="167" t="s">
        <v>217</v>
      </c>
      <c r="C205" s="169" t="s">
        <v>217</v>
      </c>
    </row>
    <row r="206" spans="2:3" ht="15" hidden="1" customHeight="1">
      <c r="B206" s="166" t="s">
        <v>319</v>
      </c>
      <c r="C206" s="168">
        <v>0.5</v>
      </c>
    </row>
    <row r="207" spans="2:3" ht="15" hidden="1" customHeight="1">
      <c r="B207" s="167" t="s">
        <v>217</v>
      </c>
      <c r="C207" s="169" t="s">
        <v>217</v>
      </c>
    </row>
    <row r="208" spans="2:3" ht="15" hidden="1" customHeight="1">
      <c r="B208" s="166" t="s">
        <v>320</v>
      </c>
      <c r="C208" s="168">
        <v>0.4</v>
      </c>
    </row>
    <row r="209" spans="2:3" ht="15" hidden="1" customHeight="1">
      <c r="B209" s="167" t="s">
        <v>217</v>
      </c>
      <c r="C209" s="169" t="s">
        <v>217</v>
      </c>
    </row>
    <row r="210" spans="2:3">
      <c r="B210" s="166" t="s">
        <v>321</v>
      </c>
      <c r="C210" s="173">
        <v>0.2</v>
      </c>
    </row>
    <row r="211" spans="2:3" ht="15" hidden="1" customHeight="1">
      <c r="B211" s="167" t="s">
        <v>217</v>
      </c>
      <c r="C211" s="174" t="s">
        <v>217</v>
      </c>
    </row>
    <row r="212" spans="2:3" ht="15" hidden="1" customHeight="1">
      <c r="B212" s="166" t="s">
        <v>322</v>
      </c>
      <c r="C212" s="173">
        <v>0.4</v>
      </c>
    </row>
    <row r="213" spans="2:3" ht="15" hidden="1" customHeight="1">
      <c r="B213" s="167" t="s">
        <v>217</v>
      </c>
      <c r="C213" s="174" t="s">
        <v>217</v>
      </c>
    </row>
    <row r="214" spans="2:3" ht="15" hidden="1" customHeight="1">
      <c r="B214" s="166" t="s">
        <v>323</v>
      </c>
      <c r="C214" s="173">
        <v>0.1</v>
      </c>
    </row>
    <row r="215" spans="2:3" ht="15" hidden="1" customHeight="1">
      <c r="B215" s="167" t="s">
        <v>217</v>
      </c>
      <c r="C215" s="174" t="s">
        <v>217</v>
      </c>
    </row>
    <row r="216" spans="2:3">
      <c r="B216" s="166" t="s">
        <v>324</v>
      </c>
      <c r="C216" s="168">
        <v>0.3</v>
      </c>
    </row>
    <row r="217" spans="2:3" ht="15" hidden="1" customHeight="1">
      <c r="B217" s="167" t="s">
        <v>217</v>
      </c>
      <c r="C217" s="169" t="s">
        <v>217</v>
      </c>
    </row>
    <row r="218" spans="2:3" ht="15" hidden="1" customHeight="1">
      <c r="B218" s="166" t="s">
        <v>325</v>
      </c>
      <c r="C218" s="168">
        <v>0.3</v>
      </c>
    </row>
    <row r="219" spans="2:3" ht="15" hidden="1" customHeight="1">
      <c r="B219" s="167" t="s">
        <v>217</v>
      </c>
      <c r="C219" s="169" t="s">
        <v>217</v>
      </c>
    </row>
    <row r="220" spans="2:3" ht="15" hidden="1" customHeight="1">
      <c r="B220" s="166" t="s">
        <v>326</v>
      </c>
      <c r="C220" s="168">
        <v>-0.1</v>
      </c>
    </row>
    <row r="221" spans="2:3" ht="15" hidden="1" customHeight="1">
      <c r="B221" s="167" t="s">
        <v>217</v>
      </c>
      <c r="C221" s="169" t="s">
        <v>217</v>
      </c>
    </row>
    <row r="222" spans="2:3">
      <c r="B222" s="166" t="s">
        <v>327</v>
      </c>
      <c r="C222" s="168">
        <v>0</v>
      </c>
    </row>
    <row r="223" spans="2:3" ht="15" hidden="1" customHeight="1">
      <c r="B223" s="167" t="s">
        <v>217</v>
      </c>
      <c r="C223" s="169" t="s">
        <v>217</v>
      </c>
    </row>
    <row r="224" spans="2:3" ht="15" hidden="1" customHeight="1">
      <c r="B224" s="166" t="s">
        <v>328</v>
      </c>
      <c r="C224" s="168">
        <v>-0.3</v>
      </c>
    </row>
    <row r="225" spans="2:3" ht="15" hidden="1" customHeight="1">
      <c r="B225" s="167" t="s">
        <v>217</v>
      </c>
      <c r="C225" s="169" t="s">
        <v>217</v>
      </c>
    </row>
    <row r="226" spans="2:3" ht="15" hidden="1" customHeight="1">
      <c r="B226" s="166" t="s">
        <v>329</v>
      </c>
      <c r="C226" s="168">
        <v>-0.1</v>
      </c>
    </row>
    <row r="227" spans="2:3" ht="15" hidden="1" customHeight="1">
      <c r="B227" s="167" t="s">
        <v>217</v>
      </c>
      <c r="C227" s="169" t="s">
        <v>217</v>
      </c>
    </row>
    <row r="228" spans="2:3">
      <c r="B228" s="166" t="s">
        <v>330</v>
      </c>
      <c r="C228" s="168">
        <v>0</v>
      </c>
    </row>
    <row r="229" spans="2:3" ht="15" hidden="1" customHeight="1">
      <c r="B229" s="167" t="s">
        <v>217</v>
      </c>
      <c r="C229" s="169" t="s">
        <v>217</v>
      </c>
    </row>
    <row r="230" spans="2:3" ht="15" hidden="1" customHeight="1">
      <c r="B230" s="166" t="s">
        <v>331</v>
      </c>
      <c r="C230" s="173">
        <v>0.2</v>
      </c>
    </row>
    <row r="231" spans="2:3" ht="15" hidden="1" customHeight="1">
      <c r="B231" s="167" t="s">
        <v>217</v>
      </c>
      <c r="C231" s="174" t="s">
        <v>217</v>
      </c>
    </row>
    <row r="232" spans="2:3" ht="15" hidden="1" customHeight="1">
      <c r="B232" s="166" t="s">
        <v>332</v>
      </c>
      <c r="C232" s="173">
        <v>0.2</v>
      </c>
    </row>
    <row r="233" spans="2:3" ht="15" hidden="1" customHeight="1">
      <c r="B233" s="167" t="s">
        <v>217</v>
      </c>
      <c r="C233" s="174" t="s">
        <v>217</v>
      </c>
    </row>
    <row r="234" spans="2:3">
      <c r="B234" s="166" t="s">
        <v>333</v>
      </c>
      <c r="C234" s="173">
        <v>0.4</v>
      </c>
    </row>
    <row r="235" spans="2:3" ht="15" hidden="1" customHeight="1">
      <c r="B235" s="167" t="s">
        <v>217</v>
      </c>
      <c r="C235" s="174" t="s">
        <v>217</v>
      </c>
    </row>
    <row r="236" spans="2:3" ht="15" hidden="1" customHeight="1">
      <c r="B236" s="166" t="s">
        <v>334</v>
      </c>
      <c r="C236" s="168">
        <v>0.5</v>
      </c>
    </row>
    <row r="237" spans="2:3" ht="15" hidden="1" customHeight="1">
      <c r="B237" s="167" t="s">
        <v>217</v>
      </c>
      <c r="C237" s="169" t="s">
        <v>217</v>
      </c>
    </row>
    <row r="238" spans="2:3" ht="15" hidden="1" customHeight="1">
      <c r="B238" s="166" t="s">
        <v>335</v>
      </c>
      <c r="C238" s="168">
        <v>0.6</v>
      </c>
    </row>
    <row r="239" spans="2:3" ht="15" hidden="1" customHeight="1">
      <c r="B239" s="167" t="s">
        <v>217</v>
      </c>
      <c r="C239" s="169" t="s">
        <v>217</v>
      </c>
    </row>
    <row r="240" spans="2:3">
      <c r="B240" s="166" t="s">
        <v>336</v>
      </c>
      <c r="C240" s="168">
        <v>1.1000000000000001</v>
      </c>
    </row>
    <row r="241" spans="2:3" ht="15" hidden="1" customHeight="1">
      <c r="B241" s="167" t="s">
        <v>217</v>
      </c>
      <c r="C241" s="169" t="s">
        <v>217</v>
      </c>
    </row>
    <row r="242" spans="2:3" ht="15" hidden="1" customHeight="1">
      <c r="B242" s="166" t="s">
        <v>337</v>
      </c>
      <c r="C242" s="168">
        <v>1.7</v>
      </c>
    </row>
    <row r="243" spans="2:3" ht="15" hidden="1" customHeight="1">
      <c r="B243" s="167" t="s">
        <v>217</v>
      </c>
      <c r="C243" s="169" t="s">
        <v>217</v>
      </c>
    </row>
    <row r="244" spans="2:3" ht="15" hidden="1" customHeight="1">
      <c r="B244" s="166" t="s">
        <v>338</v>
      </c>
      <c r="C244" s="168">
        <v>2</v>
      </c>
    </row>
    <row r="245" spans="2:3" ht="15" hidden="1" customHeight="1">
      <c r="B245" s="167" t="s">
        <v>217</v>
      </c>
      <c r="C245" s="169" t="s">
        <v>217</v>
      </c>
    </row>
    <row r="246" spans="2:3">
      <c r="B246" s="166" t="s">
        <v>339</v>
      </c>
      <c r="C246" s="168">
        <v>1.5</v>
      </c>
    </row>
    <row r="247" spans="2:3" ht="15" hidden="1" customHeight="1">
      <c r="B247" s="167" t="s">
        <v>217</v>
      </c>
      <c r="C247" s="169" t="s">
        <v>217</v>
      </c>
    </row>
    <row r="248" spans="2:3" ht="15" hidden="1" customHeight="1">
      <c r="B248" s="166" t="s">
        <v>340</v>
      </c>
      <c r="C248" s="168">
        <v>1.9</v>
      </c>
    </row>
    <row r="249" spans="2:3" ht="15" hidden="1" customHeight="1">
      <c r="B249" s="167" t="s">
        <v>217</v>
      </c>
      <c r="C249" s="169" t="s">
        <v>217</v>
      </c>
    </row>
    <row r="250" spans="2:3" ht="15" hidden="1" customHeight="1">
      <c r="B250" s="166" t="s">
        <v>341</v>
      </c>
      <c r="C250" s="168">
        <v>1.4</v>
      </c>
    </row>
    <row r="251" spans="2:3" ht="15" hidden="1" customHeight="1">
      <c r="B251" s="167" t="s">
        <v>217</v>
      </c>
      <c r="C251" s="169" t="s">
        <v>217</v>
      </c>
    </row>
    <row r="252" spans="2:3">
      <c r="B252" s="166" t="s">
        <v>342</v>
      </c>
      <c r="C252" s="168">
        <v>1.3</v>
      </c>
    </row>
    <row r="253" spans="2:3" ht="15" hidden="1" customHeight="1">
      <c r="B253" s="167" t="s">
        <v>217</v>
      </c>
      <c r="C253" s="169" t="s">
        <v>217</v>
      </c>
    </row>
    <row r="254" spans="2:3" ht="15" hidden="1" customHeight="1">
      <c r="B254" s="166" t="s">
        <v>343</v>
      </c>
      <c r="C254" s="168">
        <v>1.3</v>
      </c>
    </row>
    <row r="255" spans="2:3" ht="15" hidden="1" customHeight="1">
      <c r="B255" s="167" t="s">
        <v>217</v>
      </c>
      <c r="C255" s="169" t="s">
        <v>217</v>
      </c>
    </row>
    <row r="256" spans="2:3" ht="15" hidden="1" customHeight="1">
      <c r="B256" s="166" t="s">
        <v>344</v>
      </c>
      <c r="C256" s="168">
        <v>1.5</v>
      </c>
    </row>
    <row r="257" spans="2:3" ht="15" hidden="1" customHeight="1">
      <c r="B257" s="167" t="s">
        <v>217</v>
      </c>
      <c r="C257" s="169" t="s">
        <v>217</v>
      </c>
    </row>
    <row r="258" spans="2:3">
      <c r="B258" s="166" t="s">
        <v>345</v>
      </c>
      <c r="C258" s="168">
        <v>1.6</v>
      </c>
    </row>
    <row r="259" spans="2:3" ht="15" hidden="1" customHeight="1">
      <c r="B259" s="167" t="s">
        <v>217</v>
      </c>
      <c r="C259" s="169" t="s">
        <v>217</v>
      </c>
    </row>
    <row r="260" spans="2:3" ht="15" hidden="1" customHeight="1">
      <c r="B260" s="166" t="s">
        <v>346</v>
      </c>
      <c r="C260" s="168">
        <v>1.4</v>
      </c>
    </row>
    <row r="261" spans="2:3" ht="15" hidden="1" customHeight="1">
      <c r="B261" s="167" t="s">
        <v>217</v>
      </c>
      <c r="C261" s="169" t="s">
        <v>217</v>
      </c>
    </row>
    <row r="262" spans="2:3" ht="15" hidden="1" customHeight="1">
      <c r="B262" s="166" t="s">
        <v>347</v>
      </c>
      <c r="C262" s="168">
        <v>1.5</v>
      </c>
    </row>
    <row r="263" spans="2:3" ht="15" hidden="1" customHeight="1">
      <c r="B263" s="167" t="s">
        <v>217</v>
      </c>
      <c r="C263" s="169" t="s">
        <v>217</v>
      </c>
    </row>
    <row r="264" spans="2:3">
      <c r="B264" s="166" t="s">
        <v>348</v>
      </c>
      <c r="C264" s="168">
        <v>1.3</v>
      </c>
    </row>
    <row r="265" spans="2:3" ht="15" hidden="1" customHeight="1">
      <c r="B265" s="167" t="s">
        <v>217</v>
      </c>
      <c r="C265" s="169" t="s">
        <v>217</v>
      </c>
    </row>
    <row r="266" spans="2:3" ht="15" hidden="1" customHeight="1">
      <c r="B266" s="166" t="s">
        <v>349</v>
      </c>
      <c r="C266" s="168">
        <v>1.3</v>
      </c>
    </row>
    <row r="267" spans="2:3" ht="15" hidden="1" customHeight="1">
      <c r="B267" s="167" t="s">
        <v>217</v>
      </c>
      <c r="C267" s="169" t="s">
        <v>217</v>
      </c>
    </row>
    <row r="268" spans="2:3" ht="15" hidden="1" customHeight="1">
      <c r="B268" s="166" t="s">
        <v>350</v>
      </c>
      <c r="C268" s="168">
        <v>1.1000000000000001</v>
      </c>
    </row>
    <row r="269" spans="2:3" ht="15" hidden="1" customHeight="1">
      <c r="B269" s="167" t="s">
        <v>217</v>
      </c>
      <c r="C269" s="169" t="s">
        <v>217</v>
      </c>
    </row>
    <row r="270" spans="2:3">
      <c r="B270" s="166" t="s">
        <v>351</v>
      </c>
      <c r="C270" s="168">
        <v>1.4</v>
      </c>
    </row>
    <row r="271" spans="2:3" ht="15" hidden="1" customHeight="1">
      <c r="B271" s="167" t="s">
        <v>217</v>
      </c>
      <c r="C271" s="169" t="s">
        <v>217</v>
      </c>
    </row>
    <row r="272" spans="2:3" ht="15" hidden="1" customHeight="1">
      <c r="B272" s="166" t="s">
        <v>352</v>
      </c>
      <c r="C272" s="168">
        <v>1.2</v>
      </c>
    </row>
    <row r="273" spans="2:3" ht="15" hidden="1" customHeight="1">
      <c r="B273" s="167" t="s">
        <v>217</v>
      </c>
      <c r="C273" s="169" t="s">
        <v>217</v>
      </c>
    </row>
    <row r="274" spans="2:3" ht="15" hidden="1" customHeight="1">
      <c r="B274" s="166" t="s">
        <v>353</v>
      </c>
      <c r="C274" s="168">
        <v>2</v>
      </c>
    </row>
    <row r="275" spans="2:3" ht="15" hidden="1" customHeight="1">
      <c r="B275" s="167" t="s">
        <v>217</v>
      </c>
      <c r="C275" s="169" t="s">
        <v>217</v>
      </c>
    </row>
    <row r="276" spans="2:3">
      <c r="B276" s="166" t="s">
        <v>354</v>
      </c>
      <c r="C276" s="168">
        <v>2</v>
      </c>
    </row>
    <row r="277" spans="2:3" ht="15" hidden="1" customHeight="1">
      <c r="B277" s="167" t="s">
        <v>217</v>
      </c>
      <c r="C277" s="169" t="s">
        <v>217</v>
      </c>
    </row>
    <row r="278" spans="2:3" ht="15" hidden="1" customHeight="1">
      <c r="B278" s="166" t="s">
        <v>355</v>
      </c>
      <c r="C278" s="168">
        <v>2.2000000000000002</v>
      </c>
    </row>
    <row r="279" spans="2:3" ht="15" hidden="1" customHeight="1">
      <c r="B279" s="167" t="s">
        <v>217</v>
      </c>
      <c r="C279" s="169" t="s">
        <v>217</v>
      </c>
    </row>
    <row r="280" spans="2:3" ht="15" hidden="1" customHeight="1">
      <c r="B280" s="166" t="s">
        <v>356</v>
      </c>
      <c r="C280" s="168">
        <v>2.1</v>
      </c>
    </row>
    <row r="281" spans="2:3" ht="15" hidden="1" customHeight="1">
      <c r="B281" s="167" t="s">
        <v>217</v>
      </c>
      <c r="C281" s="169" t="s">
        <v>217</v>
      </c>
    </row>
    <row r="282" spans="2:3">
      <c r="B282" s="166" t="s">
        <v>357</v>
      </c>
      <c r="C282" s="168">
        <v>2.1</v>
      </c>
    </row>
    <row r="283" spans="2:3" ht="15" hidden="1" customHeight="1">
      <c r="B283" s="167" t="s">
        <v>217</v>
      </c>
      <c r="C283" s="169" t="s">
        <v>217</v>
      </c>
    </row>
    <row r="284" spans="2:3" ht="15" hidden="1" customHeight="1">
      <c r="B284" s="166" t="s">
        <v>358</v>
      </c>
      <c r="C284" s="168">
        <v>2.2999999999999998</v>
      </c>
    </row>
    <row r="285" spans="2:3" ht="15" hidden="1" customHeight="1">
      <c r="B285" s="167" t="s">
        <v>217</v>
      </c>
      <c r="C285" s="169" t="s">
        <v>217</v>
      </c>
    </row>
    <row r="286" spans="2:3" ht="15" hidden="1" customHeight="1">
      <c r="B286" s="166" t="s">
        <v>359</v>
      </c>
      <c r="C286" s="168">
        <v>1.9</v>
      </c>
    </row>
    <row r="287" spans="2:3" ht="15" hidden="1" customHeight="1">
      <c r="B287" s="167" t="s">
        <v>217</v>
      </c>
      <c r="C287" s="169" t="s">
        <v>217</v>
      </c>
    </row>
    <row r="288" spans="2:3">
      <c r="B288" s="166" t="s">
        <v>360</v>
      </c>
      <c r="C288" s="168">
        <v>1.5</v>
      </c>
    </row>
    <row r="289" spans="2:3" ht="15" hidden="1" customHeight="1">
      <c r="B289" s="167" t="s">
        <v>217</v>
      </c>
      <c r="C289" s="169" t="s">
        <v>217</v>
      </c>
    </row>
    <row r="290" spans="2:3" ht="15" hidden="1" customHeight="1">
      <c r="B290" s="166" t="s">
        <v>361</v>
      </c>
      <c r="C290" s="168">
        <v>1.4</v>
      </c>
    </row>
    <row r="291" spans="2:3" ht="15" hidden="1" customHeight="1">
      <c r="B291" s="167" t="s">
        <v>217</v>
      </c>
      <c r="C291" s="169" t="s">
        <v>217</v>
      </c>
    </row>
    <row r="292" spans="2:3" ht="15" hidden="1" customHeight="1">
      <c r="B292" s="166" t="s">
        <v>362</v>
      </c>
      <c r="C292" s="168">
        <v>1.5</v>
      </c>
    </row>
    <row r="293" spans="2:3" ht="15" hidden="1" customHeight="1">
      <c r="B293" s="167" t="s">
        <v>217</v>
      </c>
      <c r="C293" s="169" t="s">
        <v>217</v>
      </c>
    </row>
    <row r="294" spans="2:3">
      <c r="B294" s="166" t="s">
        <v>363</v>
      </c>
      <c r="C294" s="168">
        <v>1.4</v>
      </c>
    </row>
    <row r="295" spans="2:3" ht="15" hidden="1" customHeight="1">
      <c r="B295" s="167" t="s">
        <v>217</v>
      </c>
      <c r="C295" s="169" t="s">
        <v>217</v>
      </c>
    </row>
    <row r="296" spans="2:3" ht="15" hidden="1" customHeight="1">
      <c r="B296" s="166" t="s">
        <v>364</v>
      </c>
      <c r="C296" s="168">
        <v>1.7</v>
      </c>
    </row>
    <row r="297" spans="2:3" ht="15" hidden="1" customHeight="1">
      <c r="B297" s="167" t="s">
        <v>217</v>
      </c>
      <c r="C297" s="169" t="s">
        <v>217</v>
      </c>
    </row>
    <row r="298" spans="2:3" ht="15" hidden="1" customHeight="1">
      <c r="B298" s="166" t="s">
        <v>365</v>
      </c>
      <c r="C298" s="168">
        <v>1.2</v>
      </c>
    </row>
    <row r="299" spans="2:3" ht="15" hidden="1" customHeight="1">
      <c r="B299" s="167" t="s">
        <v>217</v>
      </c>
      <c r="C299" s="169" t="s">
        <v>217</v>
      </c>
    </row>
    <row r="300" spans="2:3">
      <c r="B300" s="166" t="s">
        <v>366</v>
      </c>
      <c r="C300" s="168">
        <v>1.3</v>
      </c>
    </row>
    <row r="301" spans="2:3" ht="15" hidden="1" customHeight="1">
      <c r="B301" s="167" t="s">
        <v>217</v>
      </c>
      <c r="C301" s="169" t="s">
        <v>217</v>
      </c>
    </row>
    <row r="302" spans="2:3" ht="15" hidden="1" customHeight="1">
      <c r="B302" s="166" t="s">
        <v>367</v>
      </c>
      <c r="C302" s="168">
        <v>1</v>
      </c>
    </row>
    <row r="303" spans="2:3" ht="15" hidden="1" customHeight="1">
      <c r="B303" s="167" t="s">
        <v>217</v>
      </c>
      <c r="C303" s="169" t="s">
        <v>217</v>
      </c>
    </row>
    <row r="304" spans="2:3" ht="15" hidden="1" customHeight="1">
      <c r="B304" s="166" t="s">
        <v>368</v>
      </c>
      <c r="C304" s="168">
        <v>1</v>
      </c>
    </row>
    <row r="305" spans="2:3" ht="15" hidden="1" customHeight="1">
      <c r="B305" s="167" t="s">
        <v>217</v>
      </c>
      <c r="C305" s="169" t="s">
        <v>217</v>
      </c>
    </row>
    <row r="306" spans="2:3">
      <c r="B306" s="166" t="s">
        <v>369</v>
      </c>
      <c r="C306" s="168">
        <v>0.8</v>
      </c>
    </row>
    <row r="307" spans="2:3" ht="15" hidden="1" customHeight="1">
      <c r="B307" s="167" t="s">
        <v>217</v>
      </c>
      <c r="C307" s="169" t="s">
        <v>217</v>
      </c>
    </row>
    <row r="308" spans="2:3" ht="15" hidden="1" customHeight="1">
      <c r="B308" s="166" t="s">
        <v>370</v>
      </c>
      <c r="C308" s="168">
        <v>0.7</v>
      </c>
    </row>
    <row r="309" spans="2:3" ht="15" hidden="1" customHeight="1">
      <c r="B309" s="167" t="s">
        <v>217</v>
      </c>
      <c r="C309" s="169" t="s">
        <v>217</v>
      </c>
    </row>
    <row r="310" spans="2:3" ht="15" hidden="1" customHeight="1">
      <c r="B310" s="166" t="s">
        <v>371</v>
      </c>
      <c r="C310" s="168">
        <v>1</v>
      </c>
    </row>
    <row r="311" spans="2:3" ht="15" hidden="1" customHeight="1">
      <c r="B311" s="167" t="s">
        <v>217</v>
      </c>
      <c r="C311" s="169" t="s">
        <v>217</v>
      </c>
    </row>
    <row r="312" spans="2:3">
      <c r="B312" s="166" t="s">
        <v>372</v>
      </c>
      <c r="C312" s="168">
        <v>1.3</v>
      </c>
    </row>
    <row r="313" spans="2:3" ht="15" hidden="1" customHeight="1">
      <c r="B313" s="167" t="s">
        <v>217</v>
      </c>
      <c r="C313" s="169" t="s">
        <v>217</v>
      </c>
    </row>
    <row r="314" spans="2:3" ht="15" hidden="1" customHeight="1">
      <c r="B314" s="166" t="s">
        <v>373</v>
      </c>
      <c r="C314" s="168">
        <v>1.4</v>
      </c>
    </row>
    <row r="315" spans="2:3" ht="15" hidden="1" customHeight="1">
      <c r="B315" s="167" t="s">
        <v>217</v>
      </c>
      <c r="C315" s="169" t="s">
        <v>217</v>
      </c>
    </row>
    <row r="316" spans="2:3" ht="15" hidden="1" customHeight="1">
      <c r="B316" s="166" t="s">
        <v>374</v>
      </c>
      <c r="C316" s="168">
        <v>1.2</v>
      </c>
    </row>
    <row r="317" spans="2:3" ht="15" hidden="1" customHeight="1">
      <c r="B317" s="167" t="s">
        <v>217</v>
      </c>
      <c r="C317" s="169" t="s">
        <v>217</v>
      </c>
    </row>
    <row r="318" spans="2:3">
      <c r="B318" s="166" t="s">
        <v>375</v>
      </c>
      <c r="C318" s="168">
        <v>0.7</v>
      </c>
    </row>
    <row r="319" spans="2:3" ht="15" hidden="1" customHeight="1">
      <c r="B319" s="167" t="s">
        <v>217</v>
      </c>
      <c r="C319" s="169" t="s">
        <v>217</v>
      </c>
    </row>
    <row r="320" spans="2:3" ht="15" hidden="1" customHeight="1">
      <c r="B320" s="166" t="s">
        <v>376</v>
      </c>
      <c r="C320" s="168">
        <v>0.3</v>
      </c>
    </row>
    <row r="321" spans="2:3" ht="15" hidden="1" customHeight="1">
      <c r="B321" s="167" t="s">
        <v>217</v>
      </c>
      <c r="C321" s="169" t="s">
        <v>217</v>
      </c>
    </row>
    <row r="322" spans="2:3" ht="15" hidden="1" customHeight="1">
      <c r="B322" s="166" t="s">
        <v>377</v>
      </c>
      <c r="C322" s="168">
        <v>0.1</v>
      </c>
    </row>
    <row r="323" spans="2:3" ht="15" hidden="1" customHeight="1">
      <c r="B323" s="167" t="s">
        <v>217</v>
      </c>
      <c r="C323" s="169" t="s">
        <v>217</v>
      </c>
    </row>
    <row r="324" spans="2:3">
      <c r="B324" s="166" t="s">
        <v>378</v>
      </c>
      <c r="C324" s="168">
        <v>0.3</v>
      </c>
    </row>
    <row r="325" spans="2:3" ht="15" hidden="1" customHeight="1">
      <c r="B325" s="167" t="s">
        <v>217</v>
      </c>
      <c r="C325" s="169" t="s">
        <v>217</v>
      </c>
    </row>
    <row r="326" spans="2:3" ht="15" hidden="1" customHeight="1">
      <c r="B326" s="166" t="s">
        <v>379</v>
      </c>
      <c r="C326" s="168">
        <v>0.4</v>
      </c>
    </row>
    <row r="327" spans="2:3" ht="15" hidden="1" customHeight="1">
      <c r="B327" s="167" t="s">
        <v>217</v>
      </c>
      <c r="C327" s="169" t="s">
        <v>217</v>
      </c>
    </row>
    <row r="328" spans="2:3" ht="15" hidden="1" customHeight="1">
      <c r="B328" s="166" t="s">
        <v>380</v>
      </c>
      <c r="C328" s="168">
        <v>-0.2</v>
      </c>
    </row>
    <row r="329" spans="2:3" ht="15" hidden="1" customHeight="1">
      <c r="B329" s="167" t="s">
        <v>217</v>
      </c>
      <c r="C329" s="169" t="s">
        <v>217</v>
      </c>
    </row>
    <row r="330" spans="2:3">
      <c r="B330" s="166" t="s">
        <v>381</v>
      </c>
      <c r="C330" s="168">
        <v>-0.3</v>
      </c>
    </row>
    <row r="331" spans="2:3" ht="15" hidden="1" customHeight="1">
      <c r="B331" s="167" t="s">
        <v>217</v>
      </c>
      <c r="C331" s="169" t="s">
        <v>217</v>
      </c>
    </row>
    <row r="332" spans="2:3" ht="15" hidden="1" customHeight="1">
      <c r="B332" s="166" t="s">
        <v>382</v>
      </c>
      <c r="C332" s="168">
        <v>-0.3</v>
      </c>
    </row>
    <row r="333" spans="2:3" ht="15" hidden="1" customHeight="1">
      <c r="B333" s="167" t="s">
        <v>217</v>
      </c>
      <c r="C333" s="169" t="s">
        <v>217</v>
      </c>
    </row>
    <row r="334" spans="2:3" ht="15" hidden="1" customHeight="1">
      <c r="B334" s="166" t="s">
        <v>383</v>
      </c>
      <c r="C334" s="168">
        <v>-0.3</v>
      </c>
    </row>
    <row r="335" spans="2:3" ht="15" hidden="1" customHeight="1">
      <c r="B335" s="167" t="s">
        <v>217</v>
      </c>
      <c r="C335" s="169" t="s">
        <v>217</v>
      </c>
    </row>
    <row r="336" spans="2:3">
      <c r="B336" s="166" t="s">
        <v>384</v>
      </c>
      <c r="C336" s="168">
        <v>-0.3</v>
      </c>
    </row>
    <row r="337" spans="2:3" ht="15" hidden="1" customHeight="1">
      <c r="B337" s="167" t="s">
        <v>217</v>
      </c>
      <c r="C337" s="169" t="s">
        <v>217</v>
      </c>
    </row>
    <row r="338" spans="2:3" ht="15" hidden="1" customHeight="1">
      <c r="B338" s="166" t="s">
        <v>385</v>
      </c>
      <c r="C338" s="168">
        <v>0.9</v>
      </c>
    </row>
    <row r="339" spans="2:3" ht="15" hidden="1" customHeight="1">
      <c r="B339" s="167" t="s">
        <v>217</v>
      </c>
      <c r="C339" s="169" t="s">
        <v>217</v>
      </c>
    </row>
    <row r="340" spans="2:3" ht="15" hidden="1" customHeight="1">
      <c r="B340" s="166" t="s">
        <v>386</v>
      </c>
      <c r="C340" s="168">
        <v>0.9</v>
      </c>
    </row>
    <row r="341" spans="2:3" ht="15" hidden="1" customHeight="1">
      <c r="B341" s="167" t="s">
        <v>217</v>
      </c>
      <c r="C341" s="169" t="s">
        <v>217</v>
      </c>
    </row>
    <row r="342" spans="2:3">
      <c r="B342" s="166" t="s">
        <v>387</v>
      </c>
      <c r="C342" s="168">
        <v>1.3</v>
      </c>
    </row>
    <row r="343" spans="2:3" ht="15" hidden="1" customHeight="1">
      <c r="B343" s="167" t="s">
        <v>217</v>
      </c>
      <c r="C343" s="169" t="s">
        <v>217</v>
      </c>
    </row>
    <row r="344" spans="2:3" ht="15" hidden="1" customHeight="1">
      <c r="B344" s="166" t="s">
        <v>388</v>
      </c>
      <c r="C344" s="168">
        <v>1.6</v>
      </c>
    </row>
    <row r="345" spans="2:3" ht="15" hidden="1" customHeight="1">
      <c r="B345" s="167" t="s">
        <v>217</v>
      </c>
      <c r="C345" s="169" t="s">
        <v>217</v>
      </c>
    </row>
    <row r="346" spans="2:3" ht="15" hidden="1" customHeight="1">
      <c r="B346" s="166" t="s">
        <v>389</v>
      </c>
      <c r="C346" s="168">
        <v>2</v>
      </c>
    </row>
    <row r="347" spans="2:3" ht="15" hidden="1" customHeight="1">
      <c r="B347" s="167" t="s">
        <v>217</v>
      </c>
      <c r="C347" s="169" t="s">
        <v>217</v>
      </c>
    </row>
    <row r="348" spans="2:3">
      <c r="B348" s="166" t="s">
        <v>390</v>
      </c>
      <c r="C348" s="168">
        <v>1.9</v>
      </c>
    </row>
    <row r="349" spans="2:3" ht="15" hidden="1" customHeight="1">
      <c r="B349" s="167" t="s">
        <v>217</v>
      </c>
      <c r="C349" s="169" t="s">
        <v>217</v>
      </c>
    </row>
    <row r="350" spans="2:3" ht="15" hidden="1" customHeight="1">
      <c r="B350" s="166" t="s">
        <v>391</v>
      </c>
      <c r="C350" s="168">
        <v>2.2000000000000002</v>
      </c>
    </row>
    <row r="351" spans="2:3" ht="15" hidden="1" customHeight="1">
      <c r="B351" s="167" t="s">
        <v>217</v>
      </c>
      <c r="C351" s="169" t="s">
        <v>217</v>
      </c>
    </row>
    <row r="352" spans="2:3" ht="15" hidden="1" customHeight="1">
      <c r="B352" s="166" t="s">
        <v>392</v>
      </c>
      <c r="C352" s="168">
        <v>3</v>
      </c>
    </row>
    <row r="353" spans="2:3" ht="15" hidden="1" customHeight="1">
      <c r="B353" s="167" t="s">
        <v>217</v>
      </c>
      <c r="C353" s="169" t="s">
        <v>217</v>
      </c>
    </row>
    <row r="354" spans="2:3">
      <c r="B354" s="166" t="s">
        <v>393</v>
      </c>
      <c r="C354" s="168">
        <v>3.4</v>
      </c>
    </row>
    <row r="355" spans="2:3" ht="15" hidden="1" customHeight="1">
      <c r="B355" s="167" t="s">
        <v>217</v>
      </c>
      <c r="C355" s="169" t="s">
        <v>217</v>
      </c>
    </row>
    <row r="356" spans="2:3" ht="15" hidden="1" customHeight="1">
      <c r="B356" s="166" t="s">
        <v>394</v>
      </c>
      <c r="C356" s="168">
        <v>4.0999999999999996</v>
      </c>
    </row>
    <row r="357" spans="2:3" ht="15" hidden="1" customHeight="1">
      <c r="B357" s="167" t="s">
        <v>217</v>
      </c>
      <c r="C357" s="169" t="s">
        <v>217</v>
      </c>
    </row>
    <row r="358" spans="2:3" ht="15" hidden="1" customHeight="1">
      <c r="B358" s="166" t="s">
        <v>395</v>
      </c>
      <c r="C358" s="168">
        <v>4.9000000000000004</v>
      </c>
    </row>
    <row r="359" spans="2:3" ht="15" hidden="1" customHeight="1">
      <c r="B359" s="167" t="s">
        <v>217</v>
      </c>
      <c r="C359" s="169" t="s">
        <v>217</v>
      </c>
    </row>
    <row r="360" spans="2:3">
      <c r="B360" s="166" t="s">
        <v>396</v>
      </c>
      <c r="C360" s="168">
        <v>5</v>
      </c>
    </row>
    <row r="361" spans="2:3" ht="15" hidden="1" customHeight="1">
      <c r="B361" s="167" t="s">
        <v>217</v>
      </c>
      <c r="C361" s="169" t="s">
        <v>217</v>
      </c>
    </row>
    <row r="362" spans="2:3" ht="15" hidden="1" customHeight="1">
      <c r="B362" s="166" t="s">
        <v>397</v>
      </c>
      <c r="C362" s="168">
        <v>5.0999999999999996</v>
      </c>
    </row>
    <row r="363" spans="2:3" ht="15" hidden="1" customHeight="1">
      <c r="B363" s="167" t="s">
        <v>217</v>
      </c>
      <c r="C363" s="169" t="s">
        <v>217</v>
      </c>
    </row>
    <row r="364" spans="2:3" ht="15" hidden="1" customHeight="1">
      <c r="B364" s="166" t="s">
        <v>398</v>
      </c>
      <c r="C364" s="168">
        <v>5.9</v>
      </c>
    </row>
    <row r="365" spans="2:3" ht="15" hidden="1" customHeight="1">
      <c r="B365" s="167" t="s">
        <v>217</v>
      </c>
      <c r="C365" s="169" t="s">
        <v>217</v>
      </c>
    </row>
    <row r="366" spans="2:3">
      <c r="B366" s="166" t="s">
        <v>399</v>
      </c>
      <c r="C366" s="168">
        <v>7.4</v>
      </c>
    </row>
    <row r="367" spans="2:3" ht="15" hidden="1" customHeight="1">
      <c r="B367" s="167" t="s">
        <v>217</v>
      </c>
      <c r="C367" s="169" t="s">
        <v>217</v>
      </c>
    </row>
    <row r="368" spans="2:3" ht="15" hidden="1" customHeight="1">
      <c r="B368" s="166" t="s">
        <v>400</v>
      </c>
      <c r="C368" s="168">
        <v>7.5</v>
      </c>
    </row>
    <row r="369" spans="2:3" ht="15" hidden="1" customHeight="1">
      <c r="B369" s="167" t="s">
        <v>217</v>
      </c>
      <c r="C369" s="169" t="s">
        <v>217</v>
      </c>
    </row>
    <row r="370" spans="2:3" ht="15" hidden="1" customHeight="1">
      <c r="B370" s="166" t="s">
        <v>401</v>
      </c>
      <c r="C370" s="168">
        <v>8.1</v>
      </c>
    </row>
    <row r="371" spans="2:3" ht="15" hidden="1" customHeight="1">
      <c r="B371" s="167" t="s">
        <v>217</v>
      </c>
      <c r="C371" s="169" t="s">
        <v>217</v>
      </c>
    </row>
    <row r="372" spans="2:3">
      <c r="B372" s="166" t="s">
        <v>402</v>
      </c>
      <c r="C372" s="168">
        <v>8.6999999999999993</v>
      </c>
    </row>
    <row r="373" spans="2:3" ht="15" hidden="1" customHeight="1">
      <c r="B373" s="167" t="s">
        <v>217</v>
      </c>
      <c r="C373" s="169" t="s">
        <v>217</v>
      </c>
    </row>
    <row r="374" spans="2:3" ht="15" hidden="1" customHeight="1">
      <c r="B374" s="166" t="s">
        <v>403</v>
      </c>
      <c r="C374" s="168">
        <v>8.9</v>
      </c>
    </row>
    <row r="375" spans="2:3" ht="15" hidden="1" customHeight="1">
      <c r="B375" s="167" t="s">
        <v>217</v>
      </c>
      <c r="C375" s="169" t="s">
        <v>217</v>
      </c>
    </row>
    <row r="376" spans="2:3" ht="15" hidden="1" customHeight="1">
      <c r="B376" s="166" t="s">
        <v>404</v>
      </c>
      <c r="C376" s="168">
        <v>9.1999999999999993</v>
      </c>
    </row>
    <row r="377" spans="2:3" ht="15" hidden="1" customHeight="1">
      <c r="B377" s="167" t="s">
        <v>217</v>
      </c>
      <c r="C377" s="169" t="s">
        <v>217</v>
      </c>
    </row>
    <row r="378" spans="2:3">
      <c r="B378" s="166" t="s">
        <v>405</v>
      </c>
      <c r="C378" s="168">
        <v>9.9</v>
      </c>
    </row>
    <row r="379" spans="2:3" ht="15" hidden="1" customHeight="1">
      <c r="B379" s="167" t="s">
        <v>217</v>
      </c>
      <c r="C379" s="169" t="s">
        <v>217</v>
      </c>
    </row>
    <row r="380" spans="2:3" ht="15" hidden="1" customHeight="1">
      <c r="B380" s="166" t="s">
        <v>406</v>
      </c>
      <c r="C380" s="168">
        <v>10.6</v>
      </c>
    </row>
    <row r="381" spans="2:3" ht="15" hidden="1" customHeight="1">
      <c r="B381" s="167" t="s">
        <v>217</v>
      </c>
      <c r="C381" s="169" t="s">
        <v>217</v>
      </c>
    </row>
    <row r="382" spans="2:3" ht="15" hidden="1" customHeight="1">
      <c r="B382" s="166" t="s">
        <v>407</v>
      </c>
      <c r="C382" s="168">
        <v>10.1</v>
      </c>
    </row>
    <row r="383" spans="2:3" ht="15" hidden="1" customHeight="1">
      <c r="B383" s="167" t="s">
        <v>217</v>
      </c>
      <c r="C383" s="169" t="s">
        <v>217</v>
      </c>
    </row>
    <row r="384" spans="2:3">
      <c r="B384" s="166" t="s">
        <v>408</v>
      </c>
      <c r="C384" s="168">
        <v>9.1999999999999993</v>
      </c>
    </row>
    <row r="385" spans="2:3" ht="15" hidden="1" customHeight="1">
      <c r="B385" s="167" t="s">
        <v>217</v>
      </c>
      <c r="C385" s="169" t="s">
        <v>217</v>
      </c>
    </row>
    <row r="386" spans="2:3" ht="15" hidden="1" customHeight="1">
      <c r="B386" s="166" t="s">
        <v>409</v>
      </c>
      <c r="C386" s="168">
        <v>8.6999999999999993</v>
      </c>
    </row>
    <row r="387" spans="2:3" ht="15" hidden="1" customHeight="1">
      <c r="B387" s="167" t="s">
        <v>217</v>
      </c>
      <c r="C387" s="169" t="s">
        <v>217</v>
      </c>
    </row>
    <row r="388" spans="2:3" ht="15" hidden="1" customHeight="1">
      <c r="B388" s="166" t="s">
        <v>410</v>
      </c>
      <c r="C388" s="168">
        <v>8.5</v>
      </c>
    </row>
    <row r="389" spans="2:3" ht="15" hidden="1" customHeight="1">
      <c r="B389" s="167" t="s">
        <v>217</v>
      </c>
      <c r="C389" s="169" t="s">
        <v>217</v>
      </c>
    </row>
    <row r="390" spans="2:3">
      <c r="B390" s="166" t="s">
        <v>411</v>
      </c>
      <c r="C390" s="168">
        <v>6.9</v>
      </c>
    </row>
    <row r="391" spans="2:3" ht="15" hidden="1" customHeight="1">
      <c r="B391" s="167" t="s">
        <v>217</v>
      </c>
      <c r="C391" s="169" t="s">
        <v>217</v>
      </c>
    </row>
    <row r="392" spans="2:3" ht="15" hidden="1" customHeight="1">
      <c r="B392" s="166" t="s">
        <v>412</v>
      </c>
      <c r="C392" s="168">
        <v>7</v>
      </c>
    </row>
    <row r="393" spans="2:3" ht="15" hidden="1" customHeight="1">
      <c r="B393" s="167" t="s">
        <v>217</v>
      </c>
      <c r="C393" s="169" t="s">
        <v>217</v>
      </c>
    </row>
    <row r="394" spans="2:3" ht="15" hidden="1" customHeight="1">
      <c r="B394" s="166" t="s">
        <v>413</v>
      </c>
      <c r="C394" s="168">
        <v>6.1</v>
      </c>
    </row>
    <row r="395" spans="2:3" ht="15" hidden="1" customHeight="1">
      <c r="B395" s="167" t="s">
        <v>217</v>
      </c>
      <c r="C395" s="169" t="s">
        <v>217</v>
      </c>
    </row>
    <row r="396" spans="2:3">
      <c r="B396" s="166" t="s">
        <v>414</v>
      </c>
      <c r="C396" s="168">
        <v>5.5</v>
      </c>
    </row>
    <row r="397" spans="2:3" ht="15" hidden="1" customHeight="1">
      <c r="B397" s="167" t="s">
        <v>217</v>
      </c>
      <c r="C397" s="169" t="s">
        <v>217</v>
      </c>
    </row>
    <row r="398" spans="2:3" ht="15" hidden="1" customHeight="1">
      <c r="B398" s="166" t="s">
        <v>415</v>
      </c>
      <c r="C398" s="168">
        <v>5.3</v>
      </c>
    </row>
    <row r="399" spans="2:3" ht="15" hidden="1" customHeight="1">
      <c r="B399" s="167" t="s">
        <v>217</v>
      </c>
      <c r="C399" s="169" t="s">
        <v>217</v>
      </c>
    </row>
    <row r="400" spans="2:3" ht="15" hidden="1" customHeight="1">
      <c r="B400" s="166" t="s">
        <v>416</v>
      </c>
      <c r="C400" s="168">
        <v>5.2</v>
      </c>
    </row>
    <row r="401" spans="2:3" ht="15" hidden="1" customHeight="1">
      <c r="B401" s="167" t="s">
        <v>217</v>
      </c>
      <c r="C401" s="169" t="s">
        <v>217</v>
      </c>
    </row>
    <row r="402" spans="2:3">
      <c r="B402" s="166" t="s">
        <v>417</v>
      </c>
      <c r="C402" s="168">
        <v>4.3</v>
      </c>
    </row>
    <row r="403" spans="2:3" ht="15" hidden="1" customHeight="1">
      <c r="B403" s="167" t="s">
        <v>217</v>
      </c>
      <c r="C403" s="169" t="s">
        <v>217</v>
      </c>
    </row>
    <row r="404" spans="2:3" ht="15" hidden="1" customHeight="1">
      <c r="B404" s="166" t="s">
        <v>418</v>
      </c>
      <c r="C404" s="168">
        <v>2.9</v>
      </c>
    </row>
    <row r="405" spans="2:3" ht="15" hidden="1" customHeight="1">
      <c r="B405" s="167" t="s">
        <v>217</v>
      </c>
      <c r="C405" s="169" t="s">
        <v>217</v>
      </c>
    </row>
    <row r="406" spans="2:3" ht="15" hidden="1" customHeight="1">
      <c r="B406" s="166" t="s">
        <v>419</v>
      </c>
      <c r="C406" s="168">
        <v>2.4</v>
      </c>
    </row>
    <row r="407" spans="2:3" ht="15" hidden="1" customHeight="1">
      <c r="B407" s="167" t="s">
        <v>217</v>
      </c>
      <c r="C407" s="169" t="s">
        <v>217</v>
      </c>
    </row>
    <row r="408" spans="2:3">
      <c r="B408" s="166" t="s">
        <v>420</v>
      </c>
      <c r="C408" s="168">
        <v>2.9</v>
      </c>
    </row>
    <row r="409" spans="2:3" ht="15" hidden="1" customHeight="1">
      <c r="B409" s="167" t="s">
        <v>217</v>
      </c>
      <c r="C409" s="169" t="s">
        <v>217</v>
      </c>
    </row>
    <row r="410" spans="2:3" ht="15" hidden="1" customHeight="1">
      <c r="B410" s="166" t="s">
        <v>421</v>
      </c>
      <c r="C410" s="168">
        <v>2.8</v>
      </c>
    </row>
    <row r="411" spans="2:3" ht="15" hidden="1" customHeight="1">
      <c r="B411" s="167" t="s">
        <v>217</v>
      </c>
      <c r="C411" s="169" t="s">
        <v>217</v>
      </c>
    </row>
    <row r="412" spans="2:3" ht="15" hidden="1" customHeight="1">
      <c r="B412" s="166" t="s">
        <v>422</v>
      </c>
      <c r="C412" s="168">
        <v>2.6</v>
      </c>
    </row>
    <row r="413" spans="2:3" ht="15" hidden="1" customHeight="1">
      <c r="B413" s="167" t="s">
        <v>217</v>
      </c>
      <c r="C413" s="169" t="s">
        <v>217</v>
      </c>
    </row>
    <row r="414" spans="2:3">
      <c r="B414" s="166" t="s">
        <v>423</v>
      </c>
      <c r="C414" s="168">
        <v>2.4</v>
      </c>
    </row>
    <row r="415" spans="2:3" ht="15" hidden="1" customHeight="1">
      <c r="B415" s="167" t="s">
        <v>217</v>
      </c>
      <c r="C415" s="169" t="s">
        <v>217</v>
      </c>
    </row>
    <row r="416" spans="2:3" ht="15" hidden="1" customHeight="1">
      <c r="B416" s="166" t="s">
        <v>424</v>
      </c>
      <c r="C416" s="168">
        <v>2.4</v>
      </c>
    </row>
    <row r="417" spans="2:3" ht="15" hidden="1" customHeight="1">
      <c r="B417" s="167" t="s">
        <v>217</v>
      </c>
      <c r="C417" s="169" t="s">
        <v>217</v>
      </c>
    </row>
    <row r="418" spans="2:3" ht="15" hidden="1" customHeight="1">
      <c r="B418" s="166" t="s">
        <v>425</v>
      </c>
      <c r="C418" s="168">
        <v>2.6</v>
      </c>
    </row>
    <row r="419" spans="2:3" ht="15" hidden="1" customHeight="1">
      <c r="B419" s="167" t="s">
        <v>217</v>
      </c>
      <c r="C419" s="169" t="s">
        <v>217</v>
      </c>
    </row>
    <row r="420" spans="2:3">
      <c r="B420" s="166" t="s">
        <v>426</v>
      </c>
      <c r="C420" s="168">
        <v>2.5</v>
      </c>
    </row>
    <row r="421" spans="2:3" ht="15" hidden="1" customHeight="1">
      <c r="B421" s="167" t="s">
        <v>217</v>
      </c>
      <c r="C421" s="169" t="s">
        <v>217</v>
      </c>
    </row>
    <row r="422" spans="2:3" hidden="1">
      <c r="B422" s="170" t="s">
        <v>427</v>
      </c>
      <c r="C422" s="171" t="s">
        <v>428</v>
      </c>
    </row>
    <row r="423" spans="2:3" hidden="1">
      <c r="B423" s="170" t="s">
        <v>217</v>
      </c>
      <c r="C423" s="172" t="s">
        <v>217</v>
      </c>
    </row>
  </sheetData>
  <autoFilter ref="B1:B423" xr:uid="{280698BF-E573-4209-8B9F-9244B415A0CE}">
    <filterColumn colId="0">
      <filters>
        <filter val="2007-03"/>
        <filter val="2007-06"/>
        <filter val="2007-09"/>
        <filter val="2007-12"/>
        <filter val="2008-03"/>
        <filter val="2008-06"/>
        <filter val="2008-09"/>
        <filter val="2008-12"/>
        <filter val="2009-03"/>
        <filter val="2009-06"/>
        <filter val="2009-09"/>
        <filter val="2009-12"/>
        <filter val="2010-03"/>
        <filter val="2010-06"/>
        <filter val="2010-09"/>
        <filter val="2010-12"/>
        <filter val="2011-03"/>
        <filter val="2011-06"/>
        <filter val="2011-09"/>
        <filter val="2011-12"/>
        <filter val="2012-03"/>
        <filter val="2012-06"/>
        <filter val="2012-09"/>
        <filter val="2012-12"/>
        <filter val="2013-03"/>
        <filter val="2013-06"/>
        <filter val="2013-09"/>
        <filter val="2013-12"/>
        <filter val="2014-03"/>
        <filter val="2014-06"/>
        <filter val="2014-09"/>
        <filter val="2014-12"/>
        <filter val="2015-03"/>
        <filter val="2015-06"/>
        <filter val="2015-09"/>
        <filter val="2015-12"/>
        <filter val="2016-03"/>
        <filter val="2016-06"/>
        <filter val="2016-09"/>
        <filter val="2016-12"/>
        <filter val="2017-03"/>
        <filter val="2017-06"/>
        <filter val="2017-09"/>
        <filter val="2017-12"/>
        <filter val="2018-03"/>
        <filter val="2018-06"/>
        <filter val="2018-09"/>
        <filter val="2018-12"/>
        <filter val="2019-03"/>
        <filter val="2019-06"/>
        <filter val="2019-09"/>
        <filter val="2019-12"/>
        <filter val="2020-03"/>
        <filter val="2020-06"/>
        <filter val="2020-09"/>
        <filter val="2020-12"/>
        <filter val="2021-03"/>
        <filter val="2021-06"/>
        <filter val="2021-09"/>
        <filter val="2021-12"/>
        <filter val="2022-03"/>
        <filter val="2022-06"/>
        <filter val="2022-09"/>
        <filter val="2022-12"/>
        <filter val="2023-03"/>
        <filter val="2023-06"/>
        <filter val="2023-09"/>
        <filter val="2023-12"/>
        <filter val="2024-03"/>
        <filter val="2024-06"/>
      </filters>
    </filterColumn>
  </autoFilter>
  <mergeCells count="409">
    <mergeCell ref="B418:B419"/>
    <mergeCell ref="C418:C419"/>
    <mergeCell ref="B420:B421"/>
    <mergeCell ref="C420:C421"/>
    <mergeCell ref="B412:B413"/>
    <mergeCell ref="C412:C413"/>
    <mergeCell ref="B414:B415"/>
    <mergeCell ref="C414:C415"/>
    <mergeCell ref="B416:B417"/>
    <mergeCell ref="C416:C417"/>
    <mergeCell ref="B406:B407"/>
    <mergeCell ref="C406:C407"/>
    <mergeCell ref="B408:B409"/>
    <mergeCell ref="C408:C409"/>
    <mergeCell ref="B410:B411"/>
    <mergeCell ref="C410:C411"/>
    <mergeCell ref="B400:B401"/>
    <mergeCell ref="C400:C401"/>
    <mergeCell ref="B402:B403"/>
    <mergeCell ref="C402:C403"/>
    <mergeCell ref="B404:B405"/>
    <mergeCell ref="C404:C405"/>
    <mergeCell ref="B394:B395"/>
    <mergeCell ref="C394:C395"/>
    <mergeCell ref="B396:B397"/>
    <mergeCell ref="C396:C397"/>
    <mergeCell ref="B398:B399"/>
    <mergeCell ref="C398:C399"/>
    <mergeCell ref="B388:B389"/>
    <mergeCell ref="C388:C389"/>
    <mergeCell ref="B390:B391"/>
    <mergeCell ref="C390:C391"/>
    <mergeCell ref="B392:B393"/>
    <mergeCell ref="C392:C393"/>
    <mergeCell ref="B382:B383"/>
    <mergeCell ref="C382:C383"/>
    <mergeCell ref="B384:B385"/>
    <mergeCell ref="C384:C385"/>
    <mergeCell ref="B386:B387"/>
    <mergeCell ref="C386:C387"/>
    <mergeCell ref="B376:B377"/>
    <mergeCell ref="C376:C377"/>
    <mergeCell ref="B378:B379"/>
    <mergeCell ref="C378:C379"/>
    <mergeCell ref="B380:B381"/>
    <mergeCell ref="C380:C381"/>
    <mergeCell ref="B370:B371"/>
    <mergeCell ref="C370:C371"/>
    <mergeCell ref="B372:B373"/>
    <mergeCell ref="C372:C373"/>
    <mergeCell ref="B374:B375"/>
    <mergeCell ref="C374:C375"/>
    <mergeCell ref="B364:B365"/>
    <mergeCell ref="C364:C365"/>
    <mergeCell ref="B366:B367"/>
    <mergeCell ref="C366:C367"/>
    <mergeCell ref="B368:B369"/>
    <mergeCell ref="C368:C369"/>
    <mergeCell ref="B358:B359"/>
    <mergeCell ref="C358:C359"/>
    <mergeCell ref="B360:B361"/>
    <mergeCell ref="C360:C361"/>
    <mergeCell ref="B362:B363"/>
    <mergeCell ref="C362:C363"/>
    <mergeCell ref="B352:B353"/>
    <mergeCell ref="C352:C353"/>
    <mergeCell ref="B354:B355"/>
    <mergeCell ref="C354:C355"/>
    <mergeCell ref="B356:B357"/>
    <mergeCell ref="C356:C357"/>
    <mergeCell ref="B346:B347"/>
    <mergeCell ref="C346:C347"/>
    <mergeCell ref="B348:B349"/>
    <mergeCell ref="C348:C349"/>
    <mergeCell ref="B350:B351"/>
    <mergeCell ref="C350:C351"/>
    <mergeCell ref="B340:B341"/>
    <mergeCell ref="C340:C341"/>
    <mergeCell ref="B342:B343"/>
    <mergeCell ref="C342:C343"/>
    <mergeCell ref="B344:B345"/>
    <mergeCell ref="C344:C345"/>
    <mergeCell ref="B334:B335"/>
    <mergeCell ref="C334:C335"/>
    <mergeCell ref="B336:B337"/>
    <mergeCell ref="C336:C337"/>
    <mergeCell ref="B338:B339"/>
    <mergeCell ref="C338:C339"/>
    <mergeCell ref="B328:B329"/>
    <mergeCell ref="C328:C329"/>
    <mergeCell ref="B330:B331"/>
    <mergeCell ref="C330:C331"/>
    <mergeCell ref="B332:B333"/>
    <mergeCell ref="C332:C333"/>
    <mergeCell ref="B322:B323"/>
    <mergeCell ref="C322:C323"/>
    <mergeCell ref="B324:B325"/>
    <mergeCell ref="C324:C325"/>
    <mergeCell ref="B326:B327"/>
    <mergeCell ref="C326:C327"/>
    <mergeCell ref="B316:B317"/>
    <mergeCell ref="C316:C317"/>
    <mergeCell ref="B318:B319"/>
    <mergeCell ref="C318:C319"/>
    <mergeCell ref="B320:B321"/>
    <mergeCell ref="C320:C321"/>
    <mergeCell ref="B310:B311"/>
    <mergeCell ref="C310:C311"/>
    <mergeCell ref="B312:B313"/>
    <mergeCell ref="C312:C313"/>
    <mergeCell ref="B314:B315"/>
    <mergeCell ref="C314:C315"/>
    <mergeCell ref="B304:B305"/>
    <mergeCell ref="C304:C305"/>
    <mergeCell ref="B306:B307"/>
    <mergeCell ref="C306:C307"/>
    <mergeCell ref="B308:B309"/>
    <mergeCell ref="C308:C309"/>
    <mergeCell ref="B298:B299"/>
    <mergeCell ref="C298:C299"/>
    <mergeCell ref="B300:B301"/>
    <mergeCell ref="C300:C301"/>
    <mergeCell ref="B302:B303"/>
    <mergeCell ref="C302:C303"/>
    <mergeCell ref="B292:B293"/>
    <mergeCell ref="C292:C293"/>
    <mergeCell ref="B294:B295"/>
    <mergeCell ref="C294:C295"/>
    <mergeCell ref="B296:B297"/>
    <mergeCell ref="C296:C297"/>
    <mergeCell ref="B286:B287"/>
    <mergeCell ref="C286:C287"/>
    <mergeCell ref="B288:B289"/>
    <mergeCell ref="C288:C289"/>
    <mergeCell ref="B290:B291"/>
    <mergeCell ref="C290:C291"/>
    <mergeCell ref="B280:B281"/>
    <mergeCell ref="C280:C281"/>
    <mergeCell ref="B282:B283"/>
    <mergeCell ref="C282:C283"/>
    <mergeCell ref="B284:B285"/>
    <mergeCell ref="C284:C285"/>
    <mergeCell ref="B274:B275"/>
    <mergeCell ref="C274:C275"/>
    <mergeCell ref="B276:B277"/>
    <mergeCell ref="C276:C277"/>
    <mergeCell ref="B278:B279"/>
    <mergeCell ref="C278:C279"/>
    <mergeCell ref="B268:B269"/>
    <mergeCell ref="C268:C269"/>
    <mergeCell ref="B270:B271"/>
    <mergeCell ref="C270:C271"/>
    <mergeCell ref="B272:B273"/>
    <mergeCell ref="C272:C273"/>
    <mergeCell ref="B262:B263"/>
    <mergeCell ref="C262:C263"/>
    <mergeCell ref="B264:B265"/>
    <mergeCell ref="C264:C265"/>
    <mergeCell ref="B266:B267"/>
    <mergeCell ref="C266:C267"/>
    <mergeCell ref="B256:B257"/>
    <mergeCell ref="C256:C257"/>
    <mergeCell ref="B258:B259"/>
    <mergeCell ref="C258:C259"/>
    <mergeCell ref="B260:B261"/>
    <mergeCell ref="C260:C261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38:B239"/>
    <mergeCell ref="C238:C239"/>
    <mergeCell ref="B240:B241"/>
    <mergeCell ref="C240:C241"/>
    <mergeCell ref="B242:B243"/>
    <mergeCell ref="C242:C243"/>
    <mergeCell ref="B232:B233"/>
    <mergeCell ref="C232:C233"/>
    <mergeCell ref="B234:B235"/>
    <mergeCell ref="C234:C235"/>
    <mergeCell ref="B236:B237"/>
    <mergeCell ref="C236:C237"/>
    <mergeCell ref="B226:B227"/>
    <mergeCell ref="C226:C227"/>
    <mergeCell ref="B228:B229"/>
    <mergeCell ref="C228:C229"/>
    <mergeCell ref="B230:B231"/>
    <mergeCell ref="C230:C231"/>
    <mergeCell ref="B220:B221"/>
    <mergeCell ref="C220:C221"/>
    <mergeCell ref="B222:B223"/>
    <mergeCell ref="C222:C223"/>
    <mergeCell ref="B224:B225"/>
    <mergeCell ref="C224:C225"/>
    <mergeCell ref="B214:B215"/>
    <mergeCell ref="C214:C215"/>
    <mergeCell ref="B216:B217"/>
    <mergeCell ref="C216:C217"/>
    <mergeCell ref="B218:B219"/>
    <mergeCell ref="C218:C219"/>
    <mergeCell ref="B208:B209"/>
    <mergeCell ref="C208:C209"/>
    <mergeCell ref="B210:B211"/>
    <mergeCell ref="C210:C211"/>
    <mergeCell ref="B212:B213"/>
    <mergeCell ref="C212:C213"/>
    <mergeCell ref="B202:B203"/>
    <mergeCell ref="C202:C203"/>
    <mergeCell ref="B204:B205"/>
    <mergeCell ref="C204:C205"/>
    <mergeCell ref="B206:B207"/>
    <mergeCell ref="C206:C207"/>
    <mergeCell ref="B196:B197"/>
    <mergeCell ref="C196:C197"/>
    <mergeCell ref="B198:B199"/>
    <mergeCell ref="C198:C199"/>
    <mergeCell ref="B200:B201"/>
    <mergeCell ref="C200:C201"/>
    <mergeCell ref="B190:B191"/>
    <mergeCell ref="C190:C191"/>
    <mergeCell ref="B192:B193"/>
    <mergeCell ref="C192:C193"/>
    <mergeCell ref="B194:B195"/>
    <mergeCell ref="C194:C195"/>
    <mergeCell ref="B184:B185"/>
    <mergeCell ref="C184:C185"/>
    <mergeCell ref="B186:B187"/>
    <mergeCell ref="C186:C187"/>
    <mergeCell ref="B188:B189"/>
    <mergeCell ref="C188:C189"/>
    <mergeCell ref="B178:B179"/>
    <mergeCell ref="C178:C179"/>
    <mergeCell ref="B180:B181"/>
    <mergeCell ref="C180:C181"/>
    <mergeCell ref="B182:B183"/>
    <mergeCell ref="C182:C183"/>
    <mergeCell ref="B172:B173"/>
    <mergeCell ref="C172:C173"/>
    <mergeCell ref="B174:B175"/>
    <mergeCell ref="C174:C175"/>
    <mergeCell ref="B176:B177"/>
    <mergeCell ref="C176:C177"/>
    <mergeCell ref="B166:B167"/>
    <mergeCell ref="C166:C167"/>
    <mergeCell ref="B168:B169"/>
    <mergeCell ref="C168:C169"/>
    <mergeCell ref="B170:B171"/>
    <mergeCell ref="C170:C171"/>
    <mergeCell ref="B160:B161"/>
    <mergeCell ref="C160:C161"/>
    <mergeCell ref="B162:B163"/>
    <mergeCell ref="C162:C163"/>
    <mergeCell ref="B164:B165"/>
    <mergeCell ref="C164:C165"/>
    <mergeCell ref="B154:B155"/>
    <mergeCell ref="C154:C155"/>
    <mergeCell ref="B156:B157"/>
    <mergeCell ref="C156:C157"/>
    <mergeCell ref="B158:B159"/>
    <mergeCell ref="C158:C159"/>
    <mergeCell ref="B148:B149"/>
    <mergeCell ref="C148:C149"/>
    <mergeCell ref="B150:B151"/>
    <mergeCell ref="C150:C151"/>
    <mergeCell ref="B152:B153"/>
    <mergeCell ref="C152:C153"/>
    <mergeCell ref="B142:B143"/>
    <mergeCell ref="C142:C143"/>
    <mergeCell ref="B144:B145"/>
    <mergeCell ref="C144:C145"/>
    <mergeCell ref="B146:B147"/>
    <mergeCell ref="C146:C147"/>
    <mergeCell ref="B136:B137"/>
    <mergeCell ref="C136:C137"/>
    <mergeCell ref="B138:B139"/>
    <mergeCell ref="C138:C139"/>
    <mergeCell ref="B140:B141"/>
    <mergeCell ref="C140:C141"/>
    <mergeCell ref="B130:B131"/>
    <mergeCell ref="C130:C131"/>
    <mergeCell ref="B132:B133"/>
    <mergeCell ref="C132:C133"/>
    <mergeCell ref="B134:B135"/>
    <mergeCell ref="C134:C135"/>
    <mergeCell ref="B124:B125"/>
    <mergeCell ref="C124:C125"/>
    <mergeCell ref="B126:B127"/>
    <mergeCell ref="C126:C127"/>
    <mergeCell ref="B128:B129"/>
    <mergeCell ref="C128:C129"/>
    <mergeCell ref="B118:B119"/>
    <mergeCell ref="C118:C119"/>
    <mergeCell ref="B120:B121"/>
    <mergeCell ref="C120:C121"/>
    <mergeCell ref="B122:B123"/>
    <mergeCell ref="C122:C123"/>
    <mergeCell ref="B112:B113"/>
    <mergeCell ref="C112:C113"/>
    <mergeCell ref="B114:B115"/>
    <mergeCell ref="C114:C115"/>
    <mergeCell ref="B116:B117"/>
    <mergeCell ref="C116:C117"/>
    <mergeCell ref="B106:B107"/>
    <mergeCell ref="C106:C107"/>
    <mergeCell ref="B108:B109"/>
    <mergeCell ref="C108:C109"/>
    <mergeCell ref="B110:B111"/>
    <mergeCell ref="C110:C111"/>
    <mergeCell ref="B100:B101"/>
    <mergeCell ref="C100:C101"/>
    <mergeCell ref="B102:B103"/>
    <mergeCell ref="C102:C103"/>
    <mergeCell ref="B104:B105"/>
    <mergeCell ref="C104:C105"/>
    <mergeCell ref="B94:B95"/>
    <mergeCell ref="C94:C95"/>
    <mergeCell ref="B96:B97"/>
    <mergeCell ref="C96:C97"/>
    <mergeCell ref="B98:B99"/>
    <mergeCell ref="C98:C99"/>
    <mergeCell ref="B88:B89"/>
    <mergeCell ref="C88:C89"/>
    <mergeCell ref="B90:B91"/>
    <mergeCell ref="C90:C91"/>
    <mergeCell ref="B92:B93"/>
    <mergeCell ref="C92:C93"/>
    <mergeCell ref="B82:B83"/>
    <mergeCell ref="C82:C83"/>
    <mergeCell ref="B84:B85"/>
    <mergeCell ref="C84:C85"/>
    <mergeCell ref="B86:B87"/>
    <mergeCell ref="C86:C87"/>
    <mergeCell ref="B76:B77"/>
    <mergeCell ref="C76:C77"/>
    <mergeCell ref="B78:B79"/>
    <mergeCell ref="C78:C79"/>
    <mergeCell ref="B80:B81"/>
    <mergeCell ref="C80:C81"/>
    <mergeCell ref="B70:B71"/>
    <mergeCell ref="C70:C71"/>
    <mergeCell ref="B72:B73"/>
    <mergeCell ref="C72:C73"/>
    <mergeCell ref="B74:B75"/>
    <mergeCell ref="C74:C75"/>
    <mergeCell ref="B64:B65"/>
    <mergeCell ref="C64:C65"/>
    <mergeCell ref="B66:B67"/>
    <mergeCell ref="C66:C67"/>
    <mergeCell ref="B68:B69"/>
    <mergeCell ref="C68:C69"/>
    <mergeCell ref="B58:B59"/>
    <mergeCell ref="C58:C59"/>
    <mergeCell ref="B60:B61"/>
    <mergeCell ref="C60:C61"/>
    <mergeCell ref="B62:B63"/>
    <mergeCell ref="C62:C63"/>
    <mergeCell ref="B52:B53"/>
    <mergeCell ref="C52:C53"/>
    <mergeCell ref="B54:B55"/>
    <mergeCell ref="C54:C55"/>
    <mergeCell ref="B56:B57"/>
    <mergeCell ref="C56:C57"/>
    <mergeCell ref="C30:C31"/>
    <mergeCell ref="B32:B33"/>
    <mergeCell ref="C32:C33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B22:B23"/>
    <mergeCell ref="C22:C23"/>
    <mergeCell ref="B24:B25"/>
    <mergeCell ref="C24:C25"/>
    <mergeCell ref="B422:B423"/>
    <mergeCell ref="C422:C423"/>
    <mergeCell ref="B2:B3"/>
    <mergeCell ref="C2:C3"/>
    <mergeCell ref="B4:B5"/>
    <mergeCell ref="C4:C5"/>
    <mergeCell ref="B10:B11"/>
    <mergeCell ref="C10:C11"/>
    <mergeCell ref="B12:B13"/>
    <mergeCell ref="C12:C13"/>
    <mergeCell ref="C14:C15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8D12-8B1E-44E4-B15B-DC0589F349DF}">
  <dimension ref="A1:B72"/>
  <sheetViews>
    <sheetView topLeftCell="A44" workbookViewId="0">
      <selection activeCell="B3" sqref="B3:B69"/>
    </sheetView>
  </sheetViews>
  <sheetFormatPr defaultRowHeight="14.5"/>
  <cols>
    <col min="1" max="1" width="17" customWidth="1"/>
    <col min="2" max="2" width="19.26953125" customWidth="1"/>
  </cols>
  <sheetData>
    <row r="1" spans="1:2">
      <c r="A1" s="175" t="s">
        <v>429</v>
      </c>
      <c r="B1" s="175"/>
    </row>
    <row r="2" spans="1:2">
      <c r="A2" s="1" t="s">
        <v>430</v>
      </c>
      <c r="B2" s="1" t="s">
        <v>431</v>
      </c>
    </row>
    <row r="3" spans="1:2">
      <c r="A3" s="2" t="s">
        <v>432</v>
      </c>
      <c r="B3" s="2">
        <v>0.64093199999999995</v>
      </c>
    </row>
    <row r="4" spans="1:2">
      <c r="A4" s="2" t="s">
        <v>433</v>
      </c>
      <c r="B4" s="2">
        <v>0.73682499999999995</v>
      </c>
    </row>
    <row r="5" spans="1:2">
      <c r="A5" s="2" t="s">
        <v>434</v>
      </c>
      <c r="B5" s="2">
        <v>0.41834500000000002</v>
      </c>
    </row>
    <row r="6" spans="1:2">
      <c r="A6" s="2" t="s">
        <v>435</v>
      </c>
      <c r="B6" s="2">
        <v>0.49532999999999999</v>
      </c>
    </row>
    <row r="7" spans="1:2">
      <c r="A7" s="2" t="s">
        <v>436</v>
      </c>
      <c r="B7" s="2">
        <v>0.61339500000000002</v>
      </c>
    </row>
    <row r="8" spans="1:2">
      <c r="A8" s="2" t="s">
        <v>437</v>
      </c>
      <c r="B8" s="2">
        <v>-0.39948</v>
      </c>
    </row>
    <row r="9" spans="1:2">
      <c r="A9" s="2" t="s">
        <v>438</v>
      </c>
      <c r="B9" s="2">
        <v>-0.54344899999999996</v>
      </c>
    </row>
    <row r="10" spans="1:2">
      <c r="A10" s="2" t="s">
        <v>439</v>
      </c>
      <c r="B10" s="2">
        <v>-1.792311</v>
      </c>
    </row>
    <row r="11" spans="1:2">
      <c r="A11" s="2" t="s">
        <v>440</v>
      </c>
      <c r="B11" s="2">
        <v>-3.0617809999999999</v>
      </c>
    </row>
    <row r="12" spans="1:2">
      <c r="A12" s="2" t="s">
        <v>441</v>
      </c>
      <c r="B12" s="2">
        <v>-6.4437999999999995E-2</v>
      </c>
    </row>
    <row r="13" spans="1:2">
      <c r="A13" s="2" t="s">
        <v>442</v>
      </c>
      <c r="B13" s="2">
        <v>0.35172300000000001</v>
      </c>
    </row>
    <row r="14" spans="1:2">
      <c r="A14" s="2" t="s">
        <v>443</v>
      </c>
      <c r="B14" s="2">
        <v>0.48907099999999998</v>
      </c>
    </row>
    <row r="15" spans="1:2">
      <c r="A15" s="2" t="s">
        <v>444</v>
      </c>
      <c r="B15" s="2">
        <v>0.393596</v>
      </c>
    </row>
    <row r="16" spans="1:2">
      <c r="A16" s="2" t="s">
        <v>445</v>
      </c>
      <c r="B16" s="2">
        <v>0.98751599999999995</v>
      </c>
    </row>
    <row r="17" spans="1:2">
      <c r="A17" s="2" t="s">
        <v>446</v>
      </c>
      <c r="B17" s="2">
        <v>0.42471100000000001</v>
      </c>
    </row>
    <row r="18" spans="1:2">
      <c r="A18" s="2" t="s">
        <v>447</v>
      </c>
      <c r="B18" s="2">
        <v>0.57302900000000001</v>
      </c>
    </row>
    <row r="19" spans="1:2">
      <c r="A19" s="2" t="s">
        <v>448</v>
      </c>
      <c r="B19" s="2">
        <v>0.95545800000000003</v>
      </c>
    </row>
    <row r="20" spans="1:2">
      <c r="A20" s="2" t="s">
        <v>449</v>
      </c>
      <c r="B20" s="2">
        <v>2.0975000000000001E-2</v>
      </c>
    </row>
    <row r="21" spans="1:2">
      <c r="A21" s="2" t="s">
        <v>450</v>
      </c>
      <c r="B21" s="2">
        <v>9.5104999999999995E-2</v>
      </c>
    </row>
    <row r="22" spans="1:2">
      <c r="A22" s="2" t="s">
        <v>451</v>
      </c>
      <c r="B22" s="2">
        <v>-0.38300699999999999</v>
      </c>
    </row>
    <row r="23" spans="1:2">
      <c r="A23" s="2" t="s">
        <v>452</v>
      </c>
      <c r="B23" s="2">
        <v>-0.23621200000000001</v>
      </c>
    </row>
    <row r="24" spans="1:2">
      <c r="A24" s="2" t="s">
        <v>453</v>
      </c>
      <c r="B24" s="2">
        <v>-0.32175999999999999</v>
      </c>
    </row>
    <row r="25" spans="1:2">
      <c r="A25" s="2" t="s">
        <v>454</v>
      </c>
      <c r="B25" s="2">
        <v>-9.8648E-2</v>
      </c>
    </row>
    <row r="26" spans="1:2">
      <c r="A26" s="2" t="s">
        <v>455</v>
      </c>
      <c r="B26" s="2">
        <v>-0.40289599999999998</v>
      </c>
    </row>
    <row r="27" spans="1:2">
      <c r="A27" s="2" t="s">
        <v>456</v>
      </c>
      <c r="B27" s="2">
        <v>-0.35944300000000001</v>
      </c>
    </row>
    <row r="28" spans="1:2">
      <c r="A28" s="2" t="s">
        <v>457</v>
      </c>
      <c r="B28" s="2">
        <v>0.61969799999999997</v>
      </c>
    </row>
    <row r="29" spans="1:2">
      <c r="A29" s="2" t="s">
        <v>458</v>
      </c>
      <c r="B29" s="2">
        <v>0.31238300000000002</v>
      </c>
    </row>
    <row r="30" spans="1:2">
      <c r="A30" s="2" t="s">
        <v>459</v>
      </c>
      <c r="B30" s="2">
        <v>0.31946400000000003</v>
      </c>
    </row>
    <row r="31" spans="1:2">
      <c r="A31" s="2" t="s">
        <v>460</v>
      </c>
      <c r="B31" s="2">
        <v>0.39546500000000001</v>
      </c>
    </row>
    <row r="32" spans="1:2">
      <c r="A32" s="2" t="s">
        <v>461</v>
      </c>
      <c r="B32" s="2">
        <v>0.20660500000000001</v>
      </c>
    </row>
    <row r="33" spans="1:2">
      <c r="A33" s="2" t="s">
        <v>462</v>
      </c>
      <c r="B33" s="2">
        <v>0.46377400000000002</v>
      </c>
    </row>
    <row r="34" spans="1:2">
      <c r="A34" s="2" t="s">
        <v>463</v>
      </c>
      <c r="B34" s="2">
        <v>0.358821</v>
      </c>
    </row>
    <row r="35" spans="1:2">
      <c r="A35" s="2" t="s">
        <v>464</v>
      </c>
      <c r="B35" s="2">
        <v>0.61584099999999997</v>
      </c>
    </row>
    <row r="36" spans="1:2">
      <c r="A36" s="2" t="s">
        <v>465</v>
      </c>
      <c r="B36" s="2">
        <v>0.50092400000000004</v>
      </c>
    </row>
    <row r="37" spans="1:2">
      <c r="A37" s="2" t="s">
        <v>466</v>
      </c>
      <c r="B37" s="2">
        <v>0.39948</v>
      </c>
    </row>
    <row r="38" spans="1:2">
      <c r="A38" s="2" t="s">
        <v>467</v>
      </c>
      <c r="B38" s="2">
        <v>0.49098799999999998</v>
      </c>
    </row>
    <row r="39" spans="1:2">
      <c r="A39" s="2" t="s">
        <v>468</v>
      </c>
      <c r="B39" s="2">
        <v>0.494203</v>
      </c>
    </row>
    <row r="40" spans="1:2">
      <c r="A40" s="2" t="s">
        <v>469</v>
      </c>
      <c r="B40" s="2">
        <v>0.275258</v>
      </c>
    </row>
    <row r="41" spans="1:2">
      <c r="A41" s="2" t="s">
        <v>470</v>
      </c>
      <c r="B41" s="2">
        <v>0.42540899999999998</v>
      </c>
    </row>
    <row r="42" spans="1:2">
      <c r="A42" s="2" t="s">
        <v>471</v>
      </c>
      <c r="B42" s="2">
        <v>0.73933899999999997</v>
      </c>
    </row>
    <row r="43" spans="1:2">
      <c r="A43" s="2" t="s">
        <v>472</v>
      </c>
      <c r="B43" s="2">
        <v>0.76028700000000005</v>
      </c>
    </row>
    <row r="44" spans="1:2">
      <c r="A44" s="2" t="s">
        <v>473</v>
      </c>
      <c r="B44" s="2">
        <v>0.75754999999999995</v>
      </c>
    </row>
    <row r="45" spans="1:2">
      <c r="A45" s="2" t="s">
        <v>474</v>
      </c>
      <c r="B45" s="2">
        <v>0.74812999999999996</v>
      </c>
    </row>
    <row r="46" spans="1:2">
      <c r="A46" s="2" t="s">
        <v>475</v>
      </c>
      <c r="B46" s="2">
        <v>0.76497199999999999</v>
      </c>
    </row>
    <row r="47" spans="1:2">
      <c r="A47" s="2" t="s">
        <v>476</v>
      </c>
      <c r="B47" s="2">
        <v>-7.9500000000000003E-4</v>
      </c>
    </row>
    <row r="48" spans="1:2">
      <c r="A48" s="2" t="s">
        <v>477</v>
      </c>
      <c r="B48" s="2">
        <v>0.48121700000000001</v>
      </c>
    </row>
    <row r="49" spans="1:2">
      <c r="A49" s="2" t="s">
        <v>478</v>
      </c>
      <c r="B49" s="2">
        <v>1.5643000000000001E-2</v>
      </c>
    </row>
    <row r="50" spans="1:2">
      <c r="A50" s="2" t="s">
        <v>479</v>
      </c>
      <c r="B50" s="2">
        <v>0.69062800000000002</v>
      </c>
    </row>
    <row r="51" spans="1:2">
      <c r="A51" s="2" t="s">
        <v>480</v>
      </c>
      <c r="B51" s="2">
        <v>0.68225999999999998</v>
      </c>
    </row>
    <row r="52" spans="1:2">
      <c r="A52" s="2" t="s">
        <v>481</v>
      </c>
      <c r="B52" s="2">
        <v>0.33641300000000002</v>
      </c>
    </row>
    <row r="53" spans="1:2">
      <c r="A53" s="2" t="s">
        <v>482</v>
      </c>
      <c r="B53" s="2">
        <v>0.16432099999999999</v>
      </c>
    </row>
    <row r="54" spans="1:2">
      <c r="A54" s="2" t="s">
        <v>483</v>
      </c>
      <c r="B54" s="2">
        <v>2.4949999999999998E-3</v>
      </c>
    </row>
    <row r="55" spans="1:2">
      <c r="A55" s="2" t="s">
        <v>484</v>
      </c>
      <c r="B55" s="2">
        <v>-3.3449580000000001</v>
      </c>
    </row>
    <row r="56" spans="1:2">
      <c r="A56" s="2" t="s">
        <v>485</v>
      </c>
      <c r="B56" s="2">
        <v>-11.130375000000001</v>
      </c>
    </row>
    <row r="57" spans="1:2">
      <c r="A57" s="2" t="s">
        <v>486</v>
      </c>
      <c r="B57" s="2">
        <v>11.676612</v>
      </c>
    </row>
    <row r="58" spans="1:2">
      <c r="A58" s="2" t="s">
        <v>487</v>
      </c>
      <c r="B58" s="2">
        <v>0.15292900000000001</v>
      </c>
    </row>
    <row r="59" spans="1:2">
      <c r="A59" s="2" t="s">
        <v>488</v>
      </c>
      <c r="B59" s="2">
        <v>0.41774299999999998</v>
      </c>
    </row>
    <row r="60" spans="1:2">
      <c r="A60" s="2" t="s">
        <v>489</v>
      </c>
      <c r="B60" s="2">
        <v>2.2907950000000001</v>
      </c>
    </row>
    <row r="61" spans="1:2">
      <c r="A61" s="2" t="s">
        <v>490</v>
      </c>
      <c r="B61" s="2">
        <v>2.0217779999999999</v>
      </c>
    </row>
    <row r="62" spans="1:2">
      <c r="A62" s="2" t="s">
        <v>491</v>
      </c>
      <c r="B62" s="2">
        <v>0.58181899999999998</v>
      </c>
    </row>
    <row r="63" spans="1:2">
      <c r="A63" s="2" t="s">
        <v>492</v>
      </c>
      <c r="B63" s="2">
        <v>0.59497999999999995</v>
      </c>
    </row>
    <row r="64" spans="1:2">
      <c r="A64" s="2" t="s">
        <v>493</v>
      </c>
      <c r="B64" s="2">
        <v>0.88814899999999997</v>
      </c>
    </row>
    <row r="65" spans="1:2">
      <c r="A65" s="2" t="s">
        <v>494</v>
      </c>
      <c r="B65" s="2">
        <v>0.44973200000000002</v>
      </c>
    </row>
    <row r="66" spans="1:2">
      <c r="A66" s="2" t="s">
        <v>495</v>
      </c>
      <c r="B66" s="2">
        <v>-7.1930999999999995E-2</v>
      </c>
    </row>
    <row r="67" spans="1:2">
      <c r="A67" s="2" t="s">
        <v>496</v>
      </c>
      <c r="B67" s="2">
        <v>7.7229999999999998E-3</v>
      </c>
    </row>
    <row r="68" spans="1:2">
      <c r="A68" s="2" t="s">
        <v>497</v>
      </c>
      <c r="B68" s="2">
        <v>0.13361200000000001</v>
      </c>
    </row>
    <row r="69" spans="1:2">
      <c r="A69" s="2" t="s">
        <v>498</v>
      </c>
      <c r="B69" s="2">
        <v>4.1030999999999998E-2</v>
      </c>
    </row>
    <row r="70" spans="1:2">
      <c r="A70" s="2" t="s">
        <v>499</v>
      </c>
      <c r="B70" s="2">
        <v>4.973E-3</v>
      </c>
    </row>
    <row r="71" spans="1:2">
      <c r="A71" s="2" t="s">
        <v>500</v>
      </c>
      <c r="B71" s="2">
        <v>0.28156700000000001</v>
      </c>
    </row>
    <row r="72" spans="1:2">
      <c r="A72" s="2" t="s">
        <v>501</v>
      </c>
      <c r="B72" s="2">
        <v>0.25855800000000001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d69a5-d3e4-4b0d-bc4e-67b6724659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A068EF7E65A4588C3653A75AA55DB" ma:contentTypeVersion="16" ma:contentTypeDescription="Create a new document." ma:contentTypeScope="" ma:versionID="48f93e899155136cf10eb1bf76e7dcb1">
  <xsd:schema xmlns:xsd="http://www.w3.org/2001/XMLSchema" xmlns:xs="http://www.w3.org/2001/XMLSchema" xmlns:p="http://schemas.microsoft.com/office/2006/metadata/properties" xmlns:ns3="f594e9e5-c8d5-459e-8066-38ff98071e82" xmlns:ns4="5b6d69a5-d3e4-4b0d-bc4e-67b67246598f" targetNamespace="http://schemas.microsoft.com/office/2006/metadata/properties" ma:root="true" ma:fieldsID="eddd7406ce21d3160290856ebb4fa5a6" ns3:_="" ns4:_="">
    <xsd:import namespace="f594e9e5-c8d5-459e-8066-38ff98071e82"/>
    <xsd:import namespace="5b6d69a5-d3e4-4b0d-bc4e-67b6724659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4e9e5-c8d5-459e-8066-38ff98071e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d69a5-d3e4-4b0d-bc4e-67b672465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D5CB5-AEE1-410C-BD8F-4D1FCCD0B3C9}">
  <ds:schemaRefs>
    <ds:schemaRef ds:uri="5b6d69a5-d3e4-4b0d-bc4e-67b67246598f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594e9e5-c8d5-459e-8066-38ff98071e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934E1A-0578-4EF5-8C1F-AB2AA98DA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B6BE1-F472-476B-AE6E-9DB2367D6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4e9e5-c8d5-459e-8066-38ff98071e82"/>
    <ds:schemaRef ds:uri="5b6d69a5-d3e4-4b0d-bc4e-67b672465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IFE MODEL</vt:lpstr>
      <vt:lpstr>MACRO MODEL</vt:lpstr>
      <vt:lpstr>for R test</vt:lpstr>
      <vt:lpstr>MACRO MODEL REGRESSIONN</vt:lpstr>
      <vt:lpstr>MIXED MODEL</vt:lpstr>
      <vt:lpstr>MIXED MODEL ERROR and COMPARISO</vt:lpstr>
      <vt:lpstr>RAW1</vt:lpstr>
      <vt:lpstr>RAW2</vt:lpstr>
      <vt:lpstr>RAW3</vt:lpstr>
      <vt:lpstr>RAW4</vt:lpstr>
      <vt:lpstr>RAW5</vt:lpstr>
      <vt:lpstr>RAW6</vt:lpstr>
      <vt:lpstr>RAW7</vt:lpstr>
      <vt:lpstr>RAW8</vt:lpstr>
      <vt:lpstr>RAW9</vt:lpstr>
      <vt:lpstr>RAW10</vt:lpstr>
      <vt:lpstr>RAW11</vt:lpstr>
      <vt:lpstr>RAW12</vt:lpstr>
      <vt:lpstr>RAW13</vt:lpstr>
      <vt:lpstr>RAW14</vt:lpstr>
      <vt:lpstr>RAW15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 Minh Nguyen</dc:creator>
  <cp:keywords/>
  <dc:description/>
  <cp:lastModifiedBy>Cao Minh Nguyen</cp:lastModifiedBy>
  <cp:revision/>
  <dcterms:created xsi:type="dcterms:W3CDTF">2024-08-05T07:09:13Z</dcterms:created>
  <dcterms:modified xsi:type="dcterms:W3CDTF">2024-08-18T14:57:34Z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0x010100619A068EF7E65A4588C3653A75AA55DB</vt:lpwstr>
  </property>
</Properties>
</file>