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defaultThemeVersion="124226"/>
  <mc:AlternateContent xmlns:mc="http://schemas.openxmlformats.org/markup-compatibility/2006">
    <mc:Choice Requires="x15">
      <x15ac:absPath xmlns:x15ac="http://schemas.microsoft.com/office/spreadsheetml/2010/11/ac" url="/Users/uyenadmin/HUST/2021-2/KinhTeCNPM/KTCNPM/"/>
    </mc:Choice>
  </mc:AlternateContent>
  <xr:revisionPtr revIDLastSave="0" documentId="13_ncr:1_{A190EC1F-CFFB-D24E-A027-A93D0BEF4077}" xr6:coauthVersionLast="47" xr6:coauthVersionMax="47" xr10:uidLastSave="{00000000-0000-0000-0000-000000000000}"/>
  <bookViews>
    <workbookView xWindow="-32000" yWindow="0" windowWidth="32000" windowHeight="18000" tabRatio="867" activeTab="2" xr2:uid="{00000000-000D-0000-FFFF-FFFF00000000}"/>
  </bookViews>
  <sheets>
    <sheet name="Xac dinh gia phan mem" sheetId="6" r:id="rId1"/>
    <sheet name="Bang tinh diem cua cac tac nhan" sheetId="1" r:id="rId2"/>
    <sheet name="Bang tinh diem Use-case" sheetId="2" r:id="rId3"/>
    <sheet name="He so phuc tap KT-CN" sheetId="3" r:id="rId4"/>
    <sheet name="He so PTMT - KN - NOI SUY" sheetId="4" r:id="rId5"/>
    <sheet name="Luong binh quan"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6" l="1"/>
  <c r="E16" i="4" l="1"/>
  <c r="D16" i="2"/>
  <c r="D7" i="6" s="1"/>
  <c r="D6" i="6"/>
  <c r="F17" i="4"/>
  <c r="D10" i="6"/>
  <c r="D9" i="6"/>
  <c r="D10" i="5"/>
  <c r="D8" i="6" l="1"/>
  <c r="D11" i="6" s="1"/>
</calcChain>
</file>

<file path=xl/sharedStrings.xml><?xml version="1.0" encoding="utf-8"?>
<sst xmlns="http://schemas.openxmlformats.org/spreadsheetml/2006/main" count="165" uniqueCount="118">
  <si>
    <t>TT</t>
  </si>
  <si>
    <t>Loại Actor</t>
  </si>
  <si>
    <t>Mô tả</t>
  </si>
  <si>
    <t>Số tác nhân</t>
  </si>
  <si>
    <t>Điểm của từng loại tác nhân</t>
  </si>
  <si>
    <t>Ghi chú</t>
  </si>
  <si>
    <t xml:space="preserve">Đơn giản </t>
  </si>
  <si>
    <t>Thuộc loại giao diện của chương trình</t>
  </si>
  <si>
    <t> 3</t>
  </si>
  <si>
    <t xml:space="preserve">Trung bình </t>
  </si>
  <si>
    <t>Giao diện tương tác hoặc phục vụ một giao thức hoạt động</t>
  </si>
  <si>
    <t> 6</t>
  </si>
  <si>
    <t xml:space="preserve">Phức tạp </t>
  </si>
  <si>
    <t>Giao diện đồ họa</t>
  </si>
  <si>
    <t> 9</t>
  </si>
  <si>
    <t>Cộng (1+2+3)</t>
  </si>
  <si>
    <t>TAW</t>
  </si>
  <si>
    <t>Bảng tính toán điểm các tác nhân (actors) tương tác</t>
  </si>
  <si>
    <t>STT</t>
  </si>
  <si>
    <t>Loại</t>
  </si>
  <si>
    <t>Số trường hợp sử dụng</t>
  </si>
  <si>
    <t>Điểm của từng loại trường hợp sử dụng</t>
  </si>
  <si>
    <t>B</t>
  </si>
  <si>
    <t>Đơn giản</t>
  </si>
  <si>
    <t>Trung bình</t>
  </si>
  <si>
    <t>Phức tạp</t>
  </si>
  <si>
    <t>M</t>
  </si>
  <si>
    <t>T</t>
  </si>
  <si>
    <t>Cộng 1+2+3</t>
  </si>
  <si>
    <t>TBF</t>
  </si>
  <si>
    <t>Bảng tính toán điểm các trường hợp sử dụng</t>
  </si>
  <si>
    <t>Các hệ số</t>
  </si>
  <si>
    <t>Trọng sô</t>
  </si>
  <si>
    <t>Giá trị xếp hạng</t>
  </si>
  <si>
    <t>Kết quả</t>
  </si>
  <si>
    <t>I</t>
  </si>
  <si>
    <t>Hệ số KT-CN (TFW)</t>
  </si>
  <si>
    <t> 48</t>
  </si>
  <si>
    <t xml:space="preserve">Hệ thống phân tán </t>
  </si>
  <si>
    <t> 0</t>
  </si>
  <si>
    <t xml:space="preserve">Tính chất đáp ứng tức thời hoặc yêu cầu đảm bảo thông lượng </t>
  </si>
  <si>
    <t> 5</t>
  </si>
  <si>
    <t xml:space="preserve">Hiệu quả sử dụng trực tuyến </t>
  </si>
  <si>
    <t xml:space="preserve">Độ phức tạp của xử lý bên trong </t>
  </si>
  <si>
    <t> 4</t>
  </si>
  <si>
    <t xml:space="preserve">Mã nguồn phải tái sử dụng được </t>
  </si>
  <si>
    <t xml:space="preserve">Dễ cài đặt </t>
  </si>
  <si>
    <t> 2.5</t>
  </si>
  <si>
    <t xml:space="preserve">Dễ sử dụng </t>
  </si>
  <si>
    <t xml:space="preserve">Khả năng chuyển đổi </t>
  </si>
  <si>
    <t> 8</t>
  </si>
  <si>
    <t xml:space="preserve">Khả năng dễ thay đổi </t>
  </si>
  <si>
    <t xml:space="preserve">Sử dụng đồng thời </t>
  </si>
  <si>
    <t>Có các tính năng bảo mật đặc biệt</t>
  </si>
  <si>
    <t>Cung cấp truy nhập trực tiếp tới các phần mềm của các hãng thứ ba</t>
  </si>
  <si>
    <t>Yêu cầu phương tiện đào tạo đặc biệt cho người sử dụng</t>
  </si>
  <si>
    <t> 2</t>
  </si>
  <si>
    <t>II</t>
  </si>
  <si>
    <t>Hệ số phức tạp về KT-CN (TCF)</t>
  </si>
  <si>
    <r>
      <t xml:space="preserve"> = 0,6 + (0,01 x TFW) =  0,6 + (0,01 x 48) = </t>
    </r>
    <r>
      <rPr>
        <b/>
        <sz val="10"/>
        <color theme="1"/>
        <rFont val="Tahoma"/>
        <family val="2"/>
      </rPr>
      <t>1,08</t>
    </r>
  </si>
  <si>
    <t>Bảng tính toán hệ số phức tạp kỹ thuật-công nghệ</t>
  </si>
  <si>
    <t>Các hệ số tác động môi trường</t>
  </si>
  <si>
    <t>Trọng số</t>
  </si>
  <si>
    <t>Độ ổn định kinh nghiệm</t>
  </si>
  <si>
    <t>Hệ số tác động môi trường và nhóm làm việc (EFW)</t>
  </si>
  <si>
    <t>Đánh giá cho từng thành viên</t>
  </si>
  <si>
    <t>Có áp dụng qui trình phát triển phần mềm theo mẫu RUP và có hiểu biết về RUP hoặc quy trình phát triển phần mềm tương đương</t>
  </si>
  <si>
    <t xml:space="preserve">Có kinh nghiệm về ứng dụng tương tự </t>
  </si>
  <si>
    <t xml:space="preserve">Có kinh nghiệm về hướng đối tượng </t>
  </si>
  <si>
    <t>Có khả năng lãnh đạo Nhóm</t>
  </si>
  <si>
    <t>Tính chất năng động</t>
  </si>
  <si>
    <t>Đánh giá chung cho Dự án</t>
  </si>
  <si>
    <t>Độ ổn định của các yêu cầu</t>
  </si>
  <si>
    <t>Sử dụng các nhân viên làm bán thời gian</t>
  </si>
  <si>
    <t>Dùng ngôn ngữ lập trình loại khó</t>
  </si>
  <si>
    <t>Hệ số phức tạp về môi trường (EF)</t>
  </si>
  <si>
    <t>III</t>
  </si>
  <si>
    <t>Độ ổn định kinh nghiệm (ES)</t>
  </si>
  <si>
    <t>IV</t>
  </si>
  <si>
    <t>Nội suy thời gian lao động (P)</t>
  </si>
  <si>
    <t> 20</t>
  </si>
  <si>
    <t>Tính toán hệ số tác động môi trường và nhóm làm việc, hệ số phức tạp về môi trường, xác định độ ổn định kinh nghiệm và nội suy thời gian lao động (P)</t>
  </si>
  <si>
    <t>Mức lương/tháng (đồng)</t>
  </si>
  <si>
    <t>Số lượng cán bộ</t>
  </si>
  <si>
    <t>Tổng (đồng)</t>
  </si>
  <si>
    <t>Tổng chi lương/tháng</t>
  </si>
  <si>
    <t>Mực lương bình quân/người/tháng</t>
  </si>
  <si>
    <t>Mức lượng bình quân 1 người/1 giờ</t>
  </si>
  <si>
    <t>BẢNG TÍNH LƯƠNG BÌNH QUÂN / NGƯỜI/ GIỜ</t>
  </si>
  <si>
    <t>Hạng mục</t>
  </si>
  <si>
    <t>Diễn giải</t>
  </si>
  <si>
    <t>Giá trị</t>
  </si>
  <si>
    <t>Tính điểm trường hợp sử dụng (Use-case)</t>
  </si>
  <si>
    <t>Điểm Actor (TAW)</t>
  </si>
  <si>
    <t>Điểm Use-case (TBF)</t>
  </si>
  <si>
    <t>Tính điểm UUCP</t>
  </si>
  <si>
    <t>UUCP = TAW +TBF</t>
  </si>
  <si>
    <t>TCF = 0,6 + (0,01 x TFW)</t>
  </si>
  <si>
    <t>EF = 1,4 + (-0,03 x EFW)</t>
  </si>
  <si>
    <t>Tính điểm AUCP</t>
  </si>
  <si>
    <t>AUCP = UUCP x TCF x EF</t>
  </si>
  <si>
    <t>P : người/giờ/AUCP</t>
  </si>
  <si>
    <t>Giá trị nỗ lực thực tế (E)</t>
  </si>
  <si>
    <t>E = 10/6 x AUCP</t>
  </si>
  <si>
    <t>Mức lương lao động bình quân (H)</t>
  </si>
  <si>
    <t xml:space="preserve">H: người/giờ </t>
  </si>
  <si>
    <t>V</t>
  </si>
  <si>
    <t>Giá trị phần mềm nội bộ (G)</t>
  </si>
  <si>
    <t>G = 1,4 x E x P x H</t>
  </si>
  <si>
    <t>đồng</t>
  </si>
  <si>
    <t>BẢNG XÁC ĐỊNH GIÁ PHẦN MỀM</t>
  </si>
  <si>
    <t>Giá trị nội suy (S nội suy)</t>
  </si>
  <si>
    <t>ES = Tổng S nội suy</t>
  </si>
  <si>
    <t>Hệ số BMT</t>
  </si>
  <si>
    <t>1.2</t>
  </si>
  <si>
    <t>1.5</t>
  </si>
  <si>
    <t>1.3</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</si>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</sst>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0"/>
    <numFmt numFmtId="167" formatCode="0.000"/>
  </numFmts>
  <fonts count="9" x14ac:knownFonts="1">
    <font>
      <sz val="11"/>
      <color theme="1"/>
      <name val="Calibri"/>
      <family val="2"/>
      <scheme val="minor"/>
    </font>
    <font>
      <sz val="11"/>
      <color theme="1"/>
      <name val="Calibri"/>
      <family val="2"/>
      <scheme val="minor"/>
    </font>
    <font>
      <b/>
      <sz val="10"/>
      <color theme="1"/>
      <name val="Tahoma"/>
      <family val="2"/>
    </font>
    <font>
      <sz val="10"/>
      <color theme="1"/>
      <name val="Tahoma"/>
      <family val="2"/>
    </font>
    <font>
      <b/>
      <sz val="10"/>
      <color rgb="FF000000"/>
      <name val="Tahoma"/>
      <family val="2"/>
    </font>
    <font>
      <sz val="10"/>
      <color rgb="FF000000"/>
      <name val="Tahoma"/>
      <family val="2"/>
    </font>
    <font>
      <sz val="14"/>
      <color theme="1"/>
      <name val="Tahoma"/>
      <family val="2"/>
    </font>
    <font>
      <b/>
      <sz val="14"/>
      <color theme="1"/>
      <name val="Tahoma"/>
      <family val="2"/>
    </font>
    <font>
      <sz val="8"/>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164" fontId="1" fillId="0" borderId="0" applyFont="0" applyFill="0" applyBorder="0" applyAlignment="0" applyProtection="0"/>
  </cellStyleXfs>
  <cellXfs count="35">
    <xf numFmtId="0" fontId="0" fillId="0" borderId="0" xfId="0"/>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3" fontId="3"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167" fontId="2" fillId="0" borderId="1" xfId="0" applyNumberFormat="1" applyFont="1" applyBorder="1" applyAlignment="1">
      <alignment vertical="center" wrapText="1"/>
    </xf>
    <xf numFmtId="165" fontId="2" fillId="0" borderId="1" xfId="1" applyNumberFormat="1" applyFont="1" applyBorder="1" applyAlignment="1">
      <alignment vertical="center" wrapText="1"/>
    </xf>
    <xf numFmtId="1" fontId="2" fillId="0" borderId="1" xfId="0" applyNumberFormat="1" applyFont="1" applyBorder="1" applyAlignment="1">
      <alignment vertical="center" wrapText="1"/>
    </xf>
    <xf numFmtId="0" fontId="0" fillId="0" borderId="1" xfId="0" applyBorder="1" applyAlignment="1">
      <alignment horizontal="center" vertical="top" wrapText="1"/>
    </xf>
    <xf numFmtId="166" fontId="2" fillId="0" borderId="1" xfId="0" applyNumberFormat="1" applyFont="1" applyBorder="1" applyAlignment="1">
      <alignment horizontal="center" vertical="center" wrapText="1"/>
    </xf>
    <xf numFmtId="0" fontId="6" fillId="0" borderId="0" xfId="0" applyFont="1"/>
    <xf numFmtId="165" fontId="2" fillId="0" borderId="1" xfId="1" applyNumberFormat="1" applyFont="1" applyBorder="1" applyAlignment="1">
      <alignment horizontal="right" vertical="center" wrapText="1"/>
    </xf>
    <xf numFmtId="3" fontId="2" fillId="0" borderId="1" xfId="0" applyNumberFormat="1" applyFont="1" applyBorder="1" applyAlignment="1">
      <alignment horizontal="right" vertical="center" wrapText="1"/>
    </xf>
    <xf numFmtId="0" fontId="2" fillId="0" borderId="10" xfId="0" applyFont="1" applyFill="1" applyBorder="1" applyAlignment="1">
      <alignment vertical="center" wrapText="1"/>
    </xf>
    <xf numFmtId="0" fontId="7" fillId="0" borderId="0" xfId="0" applyFont="1" applyAlignment="1">
      <alignment horizontal="center"/>
    </xf>
    <xf numFmtId="0" fontId="7" fillId="0" borderId="0" xfId="0" applyFont="1" applyBorder="1"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horizontal="justify" vertical="center" wrapText="1"/>
    </xf>
    <xf numFmtId="0" fontId="7"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7" fillId="0" borderId="0" xfId="0" applyFont="1" applyAlignment="1">
      <alignment horizontal="center" wrapText="1"/>
    </xf>
    <xf numFmtId="0" fontId="2" fillId="0" borderId="1" xfId="0" applyFont="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5"/>
  <sheetViews>
    <sheetView zoomScale="120" zoomScaleNormal="120" workbookViewId="0">
      <selection activeCell="B11" sqref="B11"/>
    </sheetView>
  </sheetViews>
  <sheetFormatPr baseColWidth="10" defaultColWidth="8.83203125" defaultRowHeight="15" x14ac:dyDescent="0.2"/>
  <cols>
    <col min="2" max="2" width="36.1640625" customWidth="1"/>
    <col min="3" max="3" width="15" customWidth="1"/>
    <col min="4" max="4" width="13.6640625" bestFit="1" customWidth="1"/>
    <col min="5" max="5" width="19.1640625" customWidth="1"/>
  </cols>
  <sheetData>
    <row r="2" spans="1:5" ht="18" x14ac:dyDescent="0.2">
      <c r="A2" s="19" t="s">
        <v>110</v>
      </c>
      <c r="B2" s="19"/>
      <c r="C2" s="19"/>
      <c r="D2" s="19"/>
      <c r="E2" s="19"/>
    </row>
    <row r="4" spans="1:5" x14ac:dyDescent="0.2">
      <c r="A4" s="1" t="s">
        <v>0</v>
      </c>
      <c r="B4" s="1" t="s">
        <v>89</v>
      </c>
      <c r="C4" s="1" t="s">
        <v>90</v>
      </c>
      <c r="D4" s="1" t="s">
        <v>91</v>
      </c>
      <c r="E4" s="1" t="s">
        <v>5</v>
      </c>
    </row>
    <row r="5" spans="1:5" x14ac:dyDescent="0.2">
      <c r="A5" s="1" t="s">
        <v>35</v>
      </c>
      <c r="B5" s="1" t="s">
        <v>92</v>
      </c>
      <c r="C5" s="1"/>
      <c r="D5" s="1"/>
      <c r="E5" s="1"/>
    </row>
    <row r="6" spans="1:5" x14ac:dyDescent="0.2">
      <c r="A6" s="2">
        <v>1</v>
      </c>
      <c r="B6" s="2" t="s">
        <v>93</v>
      </c>
      <c r="C6" s="2"/>
      <c r="D6" s="9">
        <f>'Bang tinh diem cua cac tac nhan'!E7</f>
        <v>18</v>
      </c>
      <c r="E6" s="2"/>
    </row>
    <row r="7" spans="1:5" x14ac:dyDescent="0.2">
      <c r="A7" s="2">
        <v>2</v>
      </c>
      <c r="B7" s="2" t="s">
        <v>94</v>
      </c>
      <c r="C7" s="2"/>
      <c r="D7" s="9">
        <f>'Bang tinh diem Use-case'!D16</f>
        <v>656</v>
      </c>
      <c r="E7" s="2"/>
    </row>
    <row r="8" spans="1:5" ht="28" x14ac:dyDescent="0.2">
      <c r="A8" s="2">
        <v>3</v>
      </c>
      <c r="B8" s="2" t="s">
        <v>95</v>
      </c>
      <c r="C8" s="2" t="s">
        <v>96</v>
      </c>
      <c r="D8" s="9">
        <f>D7+D6</f>
        <v>674</v>
      </c>
      <c r="E8" s="2"/>
    </row>
    <row r="9" spans="1:5" ht="28" x14ac:dyDescent="0.2">
      <c r="A9" s="2">
        <v>4</v>
      </c>
      <c r="B9" s="2" t="s">
        <v>58</v>
      </c>
      <c r="C9" s="2" t="s">
        <v>97</v>
      </c>
      <c r="D9" s="9">
        <f>0.6+(0.01*48)</f>
        <v>1.08</v>
      </c>
      <c r="E9" s="2"/>
    </row>
    <row r="10" spans="1:5" ht="28" x14ac:dyDescent="0.2">
      <c r="A10" s="2">
        <v>5</v>
      </c>
      <c r="B10" s="2" t="s">
        <v>75</v>
      </c>
      <c r="C10" s="2" t="s">
        <v>98</v>
      </c>
      <c r="D10" s="9">
        <f xml:space="preserve"> 1.4+(-0.03*'He so PTMT - KN - NOI SUY'!E5)</f>
        <v>0.58249999999999991</v>
      </c>
      <c r="E10" s="2"/>
    </row>
    <row r="11" spans="1:5" ht="28" x14ac:dyDescent="0.2">
      <c r="A11" s="2">
        <v>6</v>
      </c>
      <c r="B11" s="2" t="s">
        <v>99</v>
      </c>
      <c r="C11" s="2" t="s">
        <v>100</v>
      </c>
      <c r="D11" s="9">
        <f>D8*D9*D10</f>
        <v>424.01339999999999</v>
      </c>
      <c r="E11" s="2"/>
    </row>
    <row r="12" spans="1:5" ht="28" x14ac:dyDescent="0.2">
      <c r="A12" s="1" t="s">
        <v>57</v>
      </c>
      <c r="B12" s="1" t="s">
        <v>79</v>
      </c>
      <c r="C12" s="1" t="s">
        <v>101</v>
      </c>
      <c r="D12" s="12">
        <v>20</v>
      </c>
      <c r="E12" s="1"/>
    </row>
    <row r="13" spans="1:5" ht="28" x14ac:dyDescent="0.2">
      <c r="A13" s="1" t="s">
        <v>76</v>
      </c>
      <c r="B13" s="1" t="s">
        <v>102</v>
      </c>
      <c r="C13" s="1" t="s">
        <v>103</v>
      </c>
      <c r="D13" s="10">
        <v>706.68899999999996</v>
      </c>
      <c r="E13" s="1"/>
    </row>
    <row r="14" spans="1:5" x14ac:dyDescent="0.2">
      <c r="A14" s="1" t="s">
        <v>78</v>
      </c>
      <c r="B14" s="1" t="s">
        <v>104</v>
      </c>
      <c r="C14" s="1" t="s">
        <v>105</v>
      </c>
      <c r="D14" s="11">
        <v>43750</v>
      </c>
      <c r="E14" s="1"/>
    </row>
    <row r="15" spans="1:5" ht="28" x14ac:dyDescent="0.2">
      <c r="A15" s="1" t="s">
        <v>106</v>
      </c>
      <c r="B15" s="1" t="s">
        <v>107</v>
      </c>
      <c r="C15" s="1" t="s">
        <v>108</v>
      </c>
      <c r="D15" s="11">
        <f>1.4*D12*D13*D14</f>
        <v>865694024.99999988</v>
      </c>
      <c r="E15" s="1" t="s">
        <v>109</v>
      </c>
    </row>
  </sheetData>
  <mergeCells count="1">
    <mergeCell ref="A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7"/>
  <sheetViews>
    <sheetView workbookViewId="0">
      <selection activeCell="D4" sqref="D4"/>
    </sheetView>
  </sheetViews>
  <sheetFormatPr baseColWidth="10" defaultColWidth="8.83203125" defaultRowHeight="15" x14ac:dyDescent="0.2"/>
  <cols>
    <col min="1" max="1" width="9.1640625" customWidth="1"/>
    <col min="2" max="2" width="15" customWidth="1"/>
    <col min="3" max="3" width="36.1640625" customWidth="1"/>
    <col min="4" max="4" width="12" customWidth="1"/>
    <col min="5" max="5" width="10.83203125" customWidth="1"/>
    <col min="6" max="6" width="8.83203125" customWidth="1"/>
  </cols>
  <sheetData>
    <row r="2" spans="1:7" ht="42" customHeight="1" x14ac:dyDescent="0.2">
      <c r="A2" s="20" t="s">
        <v>17</v>
      </c>
      <c r="B2" s="20"/>
      <c r="C2" s="20"/>
      <c r="D2" s="20"/>
      <c r="E2" s="20"/>
      <c r="F2" s="20"/>
    </row>
    <row r="3" spans="1:7" ht="42" x14ac:dyDescent="0.2">
      <c r="A3" s="1" t="s">
        <v>0</v>
      </c>
      <c r="B3" s="1" t="s">
        <v>1</v>
      </c>
      <c r="C3" s="1" t="s">
        <v>2</v>
      </c>
      <c r="D3" s="1" t="s">
        <v>3</v>
      </c>
      <c r="E3" s="1" t="s">
        <v>4</v>
      </c>
      <c r="F3" s="1" t="s">
        <v>5</v>
      </c>
      <c r="G3" s="18" t="s">
        <v>62</v>
      </c>
    </row>
    <row r="4" spans="1:7" ht="33" customHeight="1" x14ac:dyDescent="0.2">
      <c r="A4" s="2">
        <v>1</v>
      </c>
      <c r="B4" s="2" t="s">
        <v>6</v>
      </c>
      <c r="C4" s="2" t="s">
        <v>7</v>
      </c>
      <c r="D4" s="3">
        <v>3</v>
      </c>
      <c r="E4" s="3" t="s">
        <v>8</v>
      </c>
      <c r="F4" s="2"/>
      <c r="G4">
        <v>1</v>
      </c>
    </row>
    <row r="5" spans="1:7" ht="33" customHeight="1" x14ac:dyDescent="0.2">
      <c r="A5" s="2">
        <v>2</v>
      </c>
      <c r="B5" s="2" t="s">
        <v>9</v>
      </c>
      <c r="C5" s="2" t="s">
        <v>10</v>
      </c>
      <c r="D5" s="3">
        <v>3</v>
      </c>
      <c r="E5" s="3" t="s">
        <v>11</v>
      </c>
      <c r="F5" s="2"/>
      <c r="G5">
        <v>2</v>
      </c>
    </row>
    <row r="6" spans="1:7" ht="33" customHeight="1" x14ac:dyDescent="0.2">
      <c r="A6" s="2">
        <v>3</v>
      </c>
      <c r="B6" s="2" t="s">
        <v>12</v>
      </c>
      <c r="C6" s="2" t="s">
        <v>13</v>
      </c>
      <c r="D6" s="3">
        <v>3</v>
      </c>
      <c r="E6" s="3" t="s">
        <v>14</v>
      </c>
      <c r="F6" s="2"/>
      <c r="G6">
        <v>3</v>
      </c>
    </row>
    <row r="7" spans="1:7" ht="33" customHeight="1" x14ac:dyDescent="0.2">
      <c r="A7" s="2"/>
      <c r="B7" s="2" t="s">
        <v>15</v>
      </c>
      <c r="C7" s="2" t="s">
        <v>16</v>
      </c>
      <c r="D7" s="3"/>
      <c r="E7" s="3">
        <v>18</v>
      </c>
      <c r="F7" s="2"/>
    </row>
  </sheetData>
  <mergeCells count="1">
    <mergeCell ref="A2:F2"/>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16"/>
  <sheetViews>
    <sheetView tabSelected="1" workbookViewId="0">
      <selection activeCell="G13" sqref="G13"/>
    </sheetView>
  </sheetViews>
  <sheetFormatPr baseColWidth="10" defaultColWidth="8.83203125" defaultRowHeight="15" x14ac:dyDescent="0.2"/>
  <cols>
    <col min="2" max="2" width="26.6640625" customWidth="1"/>
    <col min="3" max="3" width="17.6640625" customWidth="1"/>
    <col min="4" max="4" width="17" customWidth="1"/>
  </cols>
  <sheetData>
    <row r="2" spans="1:6" ht="48.75" customHeight="1" x14ac:dyDescent="0.2">
      <c r="A2" s="20" t="s">
        <v>30</v>
      </c>
      <c r="B2" s="20"/>
      <c r="C2" s="20"/>
      <c r="D2" s="20"/>
    </row>
    <row r="3" spans="1:6" ht="42" x14ac:dyDescent="0.2">
      <c r="A3" s="1" t="s">
        <v>18</v>
      </c>
      <c r="B3" s="1" t="s">
        <v>19</v>
      </c>
      <c r="C3" s="1" t="s">
        <v>20</v>
      </c>
      <c r="D3" s="1" t="s">
        <v>21</v>
      </c>
      <c r="E3" s="18" t="s">
        <v>62</v>
      </c>
      <c r="F3" s="18" t="s">
        <v>113</v>
      </c>
    </row>
    <row r="4" spans="1:6" x14ac:dyDescent="0.2">
      <c r="A4" s="1">
        <v>1</v>
      </c>
      <c r="B4" s="1" t="s">
        <v>22</v>
      </c>
      <c r="C4" s="4">
        <v>25</v>
      </c>
      <c r="D4" s="4">
        <v>230</v>
      </c>
    </row>
    <row r="5" spans="1:6" x14ac:dyDescent="0.2">
      <c r="A5" s="2"/>
      <c r="B5" s="2" t="s">
        <v>23</v>
      </c>
      <c r="C5" s="5">
        <v>4</v>
      </c>
      <c r="D5" s="5">
        <v>20</v>
      </c>
      <c r="E5">
        <v>5</v>
      </c>
      <c r="F5">
        <v>1</v>
      </c>
    </row>
    <row r="6" spans="1:6" x14ac:dyDescent="0.2">
      <c r="A6" s="2"/>
      <c r="B6" s="2" t="s">
        <v>24</v>
      </c>
      <c r="C6" s="5">
        <v>21</v>
      </c>
      <c r="D6" s="5">
        <v>210</v>
      </c>
      <c r="E6">
        <v>10</v>
      </c>
      <c r="F6">
        <v>1</v>
      </c>
    </row>
    <row r="7" spans="1:6" x14ac:dyDescent="0.2">
      <c r="A7" s="2"/>
      <c r="B7" s="2" t="s">
        <v>25</v>
      </c>
      <c r="C7" s="5">
        <v>0</v>
      </c>
      <c r="D7" s="5">
        <v>0</v>
      </c>
      <c r="E7">
        <v>15</v>
      </c>
      <c r="F7">
        <v>1</v>
      </c>
    </row>
    <row r="8" spans="1:6" x14ac:dyDescent="0.2">
      <c r="A8" s="1">
        <v>2</v>
      </c>
      <c r="B8" s="1" t="s">
        <v>26</v>
      </c>
      <c r="C8" s="4">
        <v>18</v>
      </c>
      <c r="D8" s="4">
        <v>216</v>
      </c>
    </row>
    <row r="9" spans="1:6" x14ac:dyDescent="0.2">
      <c r="A9" s="2"/>
      <c r="B9" s="2" t="s">
        <v>23</v>
      </c>
      <c r="C9" s="5">
        <v>3</v>
      </c>
      <c r="D9" s="5">
        <v>18</v>
      </c>
      <c r="E9">
        <v>5</v>
      </c>
      <c r="F9" t="s">
        <v>114</v>
      </c>
    </row>
    <row r="10" spans="1:6" x14ac:dyDescent="0.2">
      <c r="A10" s="2"/>
      <c r="B10" s="2" t="s">
        <v>24</v>
      </c>
      <c r="C10" s="5">
        <v>12</v>
      </c>
      <c r="D10" s="5">
        <v>144</v>
      </c>
      <c r="E10">
        <v>10</v>
      </c>
      <c r="F10" t="s">
        <v>116</v>
      </c>
    </row>
    <row r="11" spans="1:6" x14ac:dyDescent="0.2">
      <c r="A11" s="2"/>
      <c r="B11" s="2" t="s">
        <v>25</v>
      </c>
      <c r="C11" s="5">
        <v>3</v>
      </c>
      <c r="D11" s="5">
        <v>54</v>
      </c>
      <c r="E11">
        <v>15</v>
      </c>
      <c r="F11" t="s">
        <v>117</v>
      </c>
    </row>
    <row r="12" spans="1:6" x14ac:dyDescent="0.2">
      <c r="A12" s="1">
        <v>3</v>
      </c>
      <c r="B12" s="1" t="s">
        <v>27</v>
      </c>
      <c r="C12" s="4">
        <v>16</v>
      </c>
      <c r="D12" s="4">
        <v>210</v>
      </c>
    </row>
    <row r="13" spans="1:6" x14ac:dyDescent="0.2">
      <c r="A13" s="2"/>
      <c r="B13" s="2" t="s">
        <v>23</v>
      </c>
      <c r="C13" s="5">
        <v>8</v>
      </c>
      <c r="D13" s="5">
        <v>60</v>
      </c>
      <c r="E13">
        <v>5</v>
      </c>
      <c r="F13" t="s">
        <v>115</v>
      </c>
    </row>
    <row r="14" spans="1:6" x14ac:dyDescent="0.2">
      <c r="A14" s="2"/>
      <c r="B14" s="2" t="s">
        <v>24</v>
      </c>
      <c r="C14" s="5">
        <v>4</v>
      </c>
      <c r="D14" s="5">
        <v>60</v>
      </c>
      <c r="E14">
        <v>10</v>
      </c>
      <c r="F14" t="s">
        <v>115</v>
      </c>
    </row>
    <row r="15" spans="1:6" x14ac:dyDescent="0.2">
      <c r="A15" s="2"/>
      <c r="B15" s="2" t="s">
        <v>25</v>
      </c>
      <c r="C15" s="5">
        <v>4</v>
      </c>
      <c r="D15" s="5">
        <v>90</v>
      </c>
      <c r="E15">
        <v>15</v>
      </c>
      <c r="F15" t="s">
        <v>115</v>
      </c>
    </row>
    <row r="16" spans="1:6" x14ac:dyDescent="0.2">
      <c r="A16" s="1"/>
      <c r="B16" s="1" t="s">
        <v>28</v>
      </c>
      <c r="C16" s="4" t="s">
        <v>29</v>
      </c>
      <c r="D16" s="4">
        <f>SUM(D4,D8,D12)</f>
        <v>656</v>
      </c>
    </row>
  </sheetData>
  <mergeCells count="1">
    <mergeCell ref="A2:D2"/>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20"/>
  <sheetViews>
    <sheetView workbookViewId="0">
      <selection activeCell="C13" sqref="C13"/>
    </sheetView>
  </sheetViews>
  <sheetFormatPr baseColWidth="10" defaultColWidth="8.83203125" defaultRowHeight="15" x14ac:dyDescent="0.2"/>
  <cols>
    <col min="1" max="1" width="9.5" customWidth="1"/>
    <col min="2" max="2" width="36" customWidth="1"/>
    <col min="3" max="3" width="10.1640625" customWidth="1"/>
    <col min="4" max="4" width="11.1640625" customWidth="1"/>
    <col min="5" max="5" width="12" customWidth="1"/>
    <col min="6" max="6" width="16.83203125" customWidth="1"/>
  </cols>
  <sheetData>
    <row r="3" spans="1:6" ht="27" customHeight="1" x14ac:dyDescent="0.2">
      <c r="A3" s="23" t="s">
        <v>60</v>
      </c>
      <c r="B3" s="23"/>
      <c r="C3" s="23"/>
      <c r="D3" s="23"/>
      <c r="E3" s="23"/>
      <c r="F3" s="23"/>
    </row>
    <row r="4" spans="1:6" ht="28" x14ac:dyDescent="0.2">
      <c r="A4" s="1" t="s">
        <v>0</v>
      </c>
      <c r="B4" s="1" t="s">
        <v>31</v>
      </c>
      <c r="C4" s="1" t="s">
        <v>32</v>
      </c>
      <c r="D4" s="1" t="s">
        <v>33</v>
      </c>
      <c r="E4" s="1" t="s">
        <v>34</v>
      </c>
      <c r="F4" s="1" t="s">
        <v>5</v>
      </c>
    </row>
    <row r="5" spans="1:6" x14ac:dyDescent="0.2">
      <c r="A5" s="1" t="s">
        <v>35</v>
      </c>
      <c r="B5" s="1" t="s">
        <v>36</v>
      </c>
      <c r="C5" s="6"/>
      <c r="D5" s="6"/>
      <c r="E5" s="6" t="s">
        <v>37</v>
      </c>
      <c r="F5" s="1"/>
    </row>
    <row r="6" spans="1:6" x14ac:dyDescent="0.2">
      <c r="A6" s="2">
        <v>1</v>
      </c>
      <c r="B6" s="2" t="s">
        <v>38</v>
      </c>
      <c r="C6" s="3">
        <v>2</v>
      </c>
      <c r="D6" s="3" t="s">
        <v>39</v>
      </c>
      <c r="E6" s="3" t="s">
        <v>39</v>
      </c>
      <c r="F6" s="2"/>
    </row>
    <row r="7" spans="1:6" ht="28" x14ac:dyDescent="0.2">
      <c r="A7" s="2">
        <v>2</v>
      </c>
      <c r="B7" s="2" t="s">
        <v>40</v>
      </c>
      <c r="C7" s="3">
        <v>1</v>
      </c>
      <c r="D7" s="3" t="s">
        <v>41</v>
      </c>
      <c r="E7" s="3" t="s">
        <v>41</v>
      </c>
      <c r="F7" s="2"/>
    </row>
    <row r="8" spans="1:6" x14ac:dyDescent="0.2">
      <c r="A8" s="2">
        <v>3</v>
      </c>
      <c r="B8" s="2" t="s">
        <v>42</v>
      </c>
      <c r="C8" s="3">
        <v>1</v>
      </c>
      <c r="D8" s="3" t="s">
        <v>41</v>
      </c>
      <c r="E8" s="3" t="s">
        <v>41</v>
      </c>
      <c r="F8" s="2"/>
    </row>
    <row r="9" spans="1:6" x14ac:dyDescent="0.2">
      <c r="A9" s="2">
        <v>4</v>
      </c>
      <c r="B9" s="2" t="s">
        <v>43</v>
      </c>
      <c r="C9" s="3">
        <v>1</v>
      </c>
      <c r="D9" s="3" t="s">
        <v>44</v>
      </c>
      <c r="E9" s="3" t="s">
        <v>44</v>
      </c>
      <c r="F9" s="2"/>
    </row>
    <row r="10" spans="1:6" x14ac:dyDescent="0.2">
      <c r="A10" s="2">
        <v>5</v>
      </c>
      <c r="B10" s="2" t="s">
        <v>45</v>
      </c>
      <c r="C10" s="3">
        <v>1</v>
      </c>
      <c r="D10" s="3" t="s">
        <v>8</v>
      </c>
      <c r="E10" s="3" t="s">
        <v>8</v>
      </c>
      <c r="F10" s="2"/>
    </row>
    <row r="11" spans="1:6" x14ac:dyDescent="0.2">
      <c r="A11" s="2">
        <v>6</v>
      </c>
      <c r="B11" s="2" t="s">
        <v>46</v>
      </c>
      <c r="C11" s="3">
        <v>0.5</v>
      </c>
      <c r="D11" s="3" t="s">
        <v>41</v>
      </c>
      <c r="E11" s="3" t="s">
        <v>47</v>
      </c>
      <c r="F11" s="2"/>
    </row>
    <row r="12" spans="1:6" x14ac:dyDescent="0.2">
      <c r="A12" s="2">
        <v>7</v>
      </c>
      <c r="B12" s="2" t="s">
        <v>48</v>
      </c>
      <c r="C12" s="3">
        <v>0.5</v>
      </c>
      <c r="D12" s="3" t="s">
        <v>41</v>
      </c>
      <c r="E12" s="3" t="s">
        <v>47</v>
      </c>
      <c r="F12" s="2"/>
    </row>
    <row r="13" spans="1:6" x14ac:dyDescent="0.2">
      <c r="A13" s="2">
        <v>8</v>
      </c>
      <c r="B13" s="2" t="s">
        <v>49</v>
      </c>
      <c r="C13" s="3">
        <v>2</v>
      </c>
      <c r="D13" s="3" t="s">
        <v>44</v>
      </c>
      <c r="E13" s="3" t="s">
        <v>50</v>
      </c>
      <c r="F13" s="2"/>
    </row>
    <row r="14" spans="1:6" x14ac:dyDescent="0.2">
      <c r="A14" s="2">
        <v>9</v>
      </c>
      <c r="B14" s="2" t="s">
        <v>51</v>
      </c>
      <c r="C14" s="3">
        <v>1</v>
      </c>
      <c r="D14" s="3" t="s">
        <v>44</v>
      </c>
      <c r="E14" s="3" t="s">
        <v>44</v>
      </c>
      <c r="F14" s="2"/>
    </row>
    <row r="15" spans="1:6" x14ac:dyDescent="0.2">
      <c r="A15" s="2">
        <v>10</v>
      </c>
      <c r="B15" s="2" t="s">
        <v>52</v>
      </c>
      <c r="C15" s="3">
        <v>1</v>
      </c>
      <c r="D15" s="3" t="s">
        <v>41</v>
      </c>
      <c r="E15" s="3" t="s">
        <v>41</v>
      </c>
      <c r="F15" s="2"/>
    </row>
    <row r="16" spans="1:6" x14ac:dyDescent="0.2">
      <c r="A16" s="2">
        <v>11</v>
      </c>
      <c r="B16" s="2" t="s">
        <v>53</v>
      </c>
      <c r="C16" s="3">
        <v>1</v>
      </c>
      <c r="D16" s="3" t="s">
        <v>8</v>
      </c>
      <c r="E16" s="3" t="s">
        <v>8</v>
      </c>
      <c r="F16" s="2"/>
    </row>
    <row r="17" spans="1:6" ht="28" x14ac:dyDescent="0.2">
      <c r="A17" s="2">
        <v>12</v>
      </c>
      <c r="B17" s="2" t="s">
        <v>54</v>
      </c>
      <c r="C17" s="3">
        <v>1</v>
      </c>
      <c r="D17" s="3" t="s">
        <v>44</v>
      </c>
      <c r="E17" s="3" t="s">
        <v>44</v>
      </c>
      <c r="F17" s="2"/>
    </row>
    <row r="18" spans="1:6" ht="28" x14ac:dyDescent="0.2">
      <c r="A18" s="2">
        <v>13</v>
      </c>
      <c r="B18" s="2" t="s">
        <v>55</v>
      </c>
      <c r="C18" s="3">
        <v>1</v>
      </c>
      <c r="D18" s="3" t="s">
        <v>56</v>
      </c>
      <c r="E18" s="3" t="s">
        <v>56</v>
      </c>
      <c r="F18" s="2"/>
    </row>
    <row r="19" spans="1:6" x14ac:dyDescent="0.2">
      <c r="A19" s="21" t="s">
        <v>57</v>
      </c>
      <c r="B19" s="21" t="s">
        <v>58</v>
      </c>
      <c r="C19" s="22" t="s">
        <v>59</v>
      </c>
      <c r="D19" s="22"/>
      <c r="E19" s="22"/>
      <c r="F19" s="22"/>
    </row>
    <row r="20" spans="1:6" x14ac:dyDescent="0.2">
      <c r="A20" s="21"/>
      <c r="B20" s="21"/>
      <c r="C20" s="22"/>
      <c r="D20" s="22"/>
      <c r="E20" s="22"/>
      <c r="F20" s="22"/>
    </row>
  </sheetData>
  <mergeCells count="4">
    <mergeCell ref="A19:A20"/>
    <mergeCell ref="B19:B20"/>
    <mergeCell ref="C19:F20"/>
    <mergeCell ref="A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0"/>
  <sheetViews>
    <sheetView topLeftCell="A4" zoomScale="120" zoomScaleNormal="120" workbookViewId="0">
      <selection activeCell="D10" sqref="D10"/>
    </sheetView>
  </sheetViews>
  <sheetFormatPr baseColWidth="10" defaultColWidth="8.83203125" defaultRowHeight="15" x14ac:dyDescent="0.2"/>
  <cols>
    <col min="2" max="2" width="31.33203125" customWidth="1"/>
    <col min="3" max="3" width="11.5" customWidth="1"/>
    <col min="4" max="4" width="15.33203125" customWidth="1"/>
    <col min="5" max="5" width="15.83203125" customWidth="1"/>
    <col min="6" max="6" width="14.33203125" customWidth="1"/>
    <col min="7" max="7" width="17.5" customWidth="1"/>
  </cols>
  <sheetData>
    <row r="1" spans="1:7" ht="60.75" customHeight="1" x14ac:dyDescent="0.2">
      <c r="A1" s="33" t="s">
        <v>81</v>
      </c>
      <c r="B1" s="33"/>
      <c r="C1" s="33"/>
      <c r="D1" s="33"/>
      <c r="E1" s="33"/>
      <c r="F1" s="33"/>
    </row>
    <row r="4" spans="1:7" ht="28" x14ac:dyDescent="0.2">
      <c r="A4" s="1" t="s">
        <v>0</v>
      </c>
      <c r="B4" s="1" t="s">
        <v>61</v>
      </c>
      <c r="C4" s="1" t="s">
        <v>62</v>
      </c>
      <c r="D4" s="1" t="s">
        <v>33</v>
      </c>
      <c r="E4" s="1" t="s">
        <v>34</v>
      </c>
      <c r="F4" s="1" t="s">
        <v>63</v>
      </c>
      <c r="G4" s="18" t="s">
        <v>111</v>
      </c>
    </row>
    <row r="5" spans="1:7" ht="28" x14ac:dyDescent="0.2">
      <c r="A5" s="1" t="s">
        <v>35</v>
      </c>
      <c r="B5" s="1" t="s">
        <v>64</v>
      </c>
      <c r="C5" s="1"/>
      <c r="D5" s="1"/>
      <c r="E5" s="1">
        <v>27.25</v>
      </c>
      <c r="F5" s="1"/>
    </row>
    <row r="6" spans="1:7" x14ac:dyDescent="0.2">
      <c r="A6" s="2"/>
      <c r="B6" s="1" t="s">
        <v>65</v>
      </c>
      <c r="C6" s="2"/>
      <c r="D6" s="2"/>
      <c r="E6" s="2"/>
      <c r="F6" s="2"/>
    </row>
    <row r="7" spans="1:7" ht="56" x14ac:dyDescent="0.2">
      <c r="A7" s="2">
        <v>1</v>
      </c>
      <c r="B7" s="2" t="s">
        <v>66</v>
      </c>
      <c r="C7" s="3">
        <v>1.5</v>
      </c>
      <c r="D7" s="3">
        <v>4.5</v>
      </c>
      <c r="E7" s="3">
        <v>6.75</v>
      </c>
      <c r="F7" s="3">
        <v>1</v>
      </c>
    </row>
    <row r="8" spans="1:7" x14ac:dyDescent="0.2">
      <c r="A8" s="2">
        <v>2</v>
      </c>
      <c r="B8" s="2" t="s">
        <v>67</v>
      </c>
      <c r="C8" s="3">
        <v>0.5</v>
      </c>
      <c r="D8" s="3">
        <v>4</v>
      </c>
      <c r="E8" s="3">
        <v>2</v>
      </c>
      <c r="F8" s="3">
        <v>0.1</v>
      </c>
    </row>
    <row r="9" spans="1:7" x14ac:dyDescent="0.2">
      <c r="A9" s="2">
        <v>3</v>
      </c>
      <c r="B9" s="2" t="s">
        <v>68</v>
      </c>
      <c r="C9" s="3">
        <v>1</v>
      </c>
      <c r="D9" s="3">
        <v>5</v>
      </c>
      <c r="E9" s="3">
        <v>5</v>
      </c>
      <c r="F9" s="3">
        <v>1</v>
      </c>
    </row>
    <row r="10" spans="1:7" x14ac:dyDescent="0.2">
      <c r="A10" s="2">
        <v>4</v>
      </c>
      <c r="B10" s="2" t="s">
        <v>69</v>
      </c>
      <c r="C10" s="3">
        <v>0.5</v>
      </c>
      <c r="D10" s="3">
        <v>3</v>
      </c>
      <c r="E10" s="3">
        <v>1.5</v>
      </c>
      <c r="F10" s="3">
        <v>0.1</v>
      </c>
    </row>
    <row r="11" spans="1:7" x14ac:dyDescent="0.2">
      <c r="A11" s="2">
        <v>5</v>
      </c>
      <c r="B11" s="2" t="s">
        <v>70</v>
      </c>
      <c r="C11" s="3">
        <v>1</v>
      </c>
      <c r="D11" s="3">
        <v>4</v>
      </c>
      <c r="E11" s="3">
        <v>4</v>
      </c>
      <c r="F11" s="3">
        <v>1</v>
      </c>
    </row>
    <row r="12" spans="1:7" x14ac:dyDescent="0.2">
      <c r="A12" s="2"/>
      <c r="B12" s="1" t="s">
        <v>71</v>
      </c>
      <c r="C12" s="3"/>
      <c r="D12" s="13"/>
      <c r="E12" s="13"/>
      <c r="F12" s="3">
        <v>0</v>
      </c>
    </row>
    <row r="13" spans="1:7" x14ac:dyDescent="0.2">
      <c r="A13" s="2">
        <v>6</v>
      </c>
      <c r="B13" s="2" t="s">
        <v>72</v>
      </c>
      <c r="C13" s="3">
        <v>2</v>
      </c>
      <c r="D13" s="3">
        <v>4</v>
      </c>
      <c r="E13" s="3">
        <v>8</v>
      </c>
      <c r="F13" s="3">
        <v>1</v>
      </c>
    </row>
    <row r="14" spans="1:7" ht="28" x14ac:dyDescent="0.2">
      <c r="A14" s="2">
        <v>7</v>
      </c>
      <c r="B14" s="2" t="s">
        <v>73</v>
      </c>
      <c r="C14" s="3">
        <v>-1</v>
      </c>
      <c r="D14" s="3">
        <v>0</v>
      </c>
      <c r="E14" s="3">
        <v>0</v>
      </c>
      <c r="F14" s="3">
        <v>0</v>
      </c>
    </row>
    <row r="15" spans="1:7" x14ac:dyDescent="0.2">
      <c r="A15" s="2">
        <v>8</v>
      </c>
      <c r="B15" s="2" t="s">
        <v>74</v>
      </c>
      <c r="C15" s="3">
        <v>-1</v>
      </c>
      <c r="D15" s="3">
        <v>0</v>
      </c>
      <c r="E15" s="3">
        <v>0</v>
      </c>
      <c r="F15" s="3">
        <v>0</v>
      </c>
    </row>
    <row r="16" spans="1:7" x14ac:dyDescent="0.2">
      <c r="A16" s="1" t="s">
        <v>57</v>
      </c>
      <c r="B16" s="1" t="s">
        <v>75</v>
      </c>
      <c r="C16" s="6"/>
      <c r="D16" s="6"/>
      <c r="E16" s="6">
        <f>1.4+(-0.03*E5)</f>
        <v>0.58249999999999991</v>
      </c>
      <c r="F16" s="6"/>
    </row>
    <row r="17" spans="1:7" x14ac:dyDescent="0.2">
      <c r="A17" s="1" t="s">
        <v>76</v>
      </c>
      <c r="B17" s="1" t="s">
        <v>77</v>
      </c>
      <c r="C17" s="6"/>
      <c r="D17" s="6"/>
      <c r="E17" s="6"/>
      <c r="F17" s="14">
        <f>SUM(F7:F15)</f>
        <v>4.2</v>
      </c>
      <c r="G17" t="s">
        <v>112</v>
      </c>
    </row>
    <row r="18" spans="1:7" ht="20.25" customHeight="1" x14ac:dyDescent="0.2">
      <c r="A18" s="21" t="s">
        <v>78</v>
      </c>
      <c r="B18" s="21" t="s">
        <v>79</v>
      </c>
      <c r="C18" s="24" t="s">
        <v>80</v>
      </c>
      <c r="D18" s="25"/>
      <c r="E18" s="25"/>
      <c r="F18" s="26"/>
    </row>
    <row r="19" spans="1:7" x14ac:dyDescent="0.2">
      <c r="A19" s="21"/>
      <c r="B19" s="21"/>
      <c r="C19" s="27"/>
      <c r="D19" s="28"/>
      <c r="E19" s="28"/>
      <c r="F19" s="29"/>
    </row>
    <row r="20" spans="1:7" x14ac:dyDescent="0.2">
      <c r="A20" s="21"/>
      <c r="B20" s="21"/>
      <c r="C20" s="30"/>
      <c r="D20" s="31"/>
      <c r="E20" s="31"/>
      <c r="F20" s="32"/>
    </row>
  </sheetData>
  <mergeCells count="4">
    <mergeCell ref="A18:A20"/>
    <mergeCell ref="B18:B20"/>
    <mergeCell ref="C18:F20"/>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10"/>
  <sheetViews>
    <sheetView workbookViewId="0">
      <selection activeCell="H6" sqref="H6"/>
    </sheetView>
  </sheetViews>
  <sheetFormatPr baseColWidth="10" defaultColWidth="8.83203125" defaultRowHeight="15" x14ac:dyDescent="0.2"/>
  <cols>
    <col min="2" max="2" width="23" customWidth="1"/>
    <col min="3" max="3" width="16.5" customWidth="1"/>
    <col min="4" max="4" width="26.83203125" customWidth="1"/>
  </cols>
  <sheetData>
    <row r="2" spans="1:4" ht="18" x14ac:dyDescent="0.2">
      <c r="A2" s="19" t="s">
        <v>88</v>
      </c>
      <c r="B2" s="19"/>
      <c r="C2" s="19"/>
      <c r="D2" s="19"/>
    </row>
    <row r="3" spans="1:4" ht="18" x14ac:dyDescent="0.2">
      <c r="A3" s="15"/>
      <c r="B3" s="15"/>
      <c r="C3" s="15"/>
      <c r="D3" s="15"/>
    </row>
    <row r="4" spans="1:4" x14ac:dyDescent="0.2">
      <c r="A4" s="7" t="s">
        <v>18</v>
      </c>
      <c r="B4" s="7" t="s">
        <v>82</v>
      </c>
      <c r="C4" s="7" t="s">
        <v>83</v>
      </c>
      <c r="D4" s="7" t="s">
        <v>84</v>
      </c>
    </row>
    <row r="5" spans="1:4" x14ac:dyDescent="0.2">
      <c r="A5" s="3">
        <v>1</v>
      </c>
      <c r="B5" s="8">
        <v>8500000</v>
      </c>
      <c r="C5" s="9">
        <v>3</v>
      </c>
      <c r="D5" s="8">
        <v>25500000</v>
      </c>
    </row>
    <row r="6" spans="1:4" x14ac:dyDescent="0.2">
      <c r="A6" s="3">
        <v>2</v>
      </c>
      <c r="B6" s="8">
        <v>7500000</v>
      </c>
      <c r="C6" s="9">
        <v>5</v>
      </c>
      <c r="D6" s="8">
        <v>37500000</v>
      </c>
    </row>
    <row r="7" spans="1:4" x14ac:dyDescent="0.2">
      <c r="A7" s="3">
        <v>3</v>
      </c>
      <c r="B7" s="8">
        <v>6000000</v>
      </c>
      <c r="C7" s="9">
        <v>7</v>
      </c>
      <c r="D7" s="8">
        <v>42000000</v>
      </c>
    </row>
    <row r="8" spans="1:4" x14ac:dyDescent="0.2">
      <c r="A8" s="34" t="s">
        <v>85</v>
      </c>
      <c r="B8" s="34"/>
      <c r="C8" s="34"/>
      <c r="D8" s="17">
        <v>105000000</v>
      </c>
    </row>
    <row r="9" spans="1:4" ht="25.5" customHeight="1" x14ac:dyDescent="0.2">
      <c r="A9" s="34" t="s">
        <v>86</v>
      </c>
      <c r="B9" s="34"/>
      <c r="C9" s="34"/>
      <c r="D9" s="17">
        <v>7000000</v>
      </c>
    </row>
    <row r="10" spans="1:4" x14ac:dyDescent="0.2">
      <c r="A10" s="34" t="s">
        <v>87</v>
      </c>
      <c r="B10" s="34"/>
      <c r="C10" s="34"/>
      <c r="D10" s="16">
        <f>D9/20/8</f>
        <v>43750</v>
      </c>
    </row>
  </sheetData>
  <mergeCells count="4">
    <mergeCell ref="A8:C8"/>
    <mergeCell ref="A9:C9"/>
    <mergeCell ref="A10:C10"/>
    <mergeCell ref="A2:D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4299D32896B14EBBFC422E4EAA0C73" ma:contentTypeVersion="1" ma:contentTypeDescription="Create a new document." ma:contentTypeScope="" ma:versionID="555d951bbedba6aa95147815505ec613">
  <xsd:schema xmlns:xsd="http://www.w3.org/2001/XMLSchema" xmlns:xs="http://www.w3.org/2001/XMLSchema" xmlns:p="http://schemas.microsoft.com/office/2006/metadata/properties" xmlns:ns2="497b9c4e-81e6-4cf2-8875-bfa63f23b995" targetNamespace="http://schemas.microsoft.com/office/2006/metadata/properties" ma:root="true" ma:fieldsID="521df68f775044b4d562c67ef790862d" ns2:_="">
    <xsd:import namespace="497b9c4e-81e6-4cf2-8875-bfa63f23b995"/>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7b9c4e-81e6-4cf2-8875-bfa63f23b995"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ferenceId xmlns="497b9c4e-81e6-4cf2-8875-bfa63f23b99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5D7751-4A51-44F1-88B4-EBD6B5CD2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7b9c4e-81e6-4cf2-8875-bfa63f23b9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0E05A3-3532-4FF6-BC62-80338A5EB6C9}">
  <ds:schemaRefs>
    <ds:schemaRef ds:uri="http://schemas.microsoft.com/office/2006/metadata/properties"/>
    <ds:schemaRef ds:uri="http://schemas.microsoft.com/office/infopath/2007/PartnerControls"/>
    <ds:schemaRef ds:uri="497b9c4e-81e6-4cf2-8875-bfa63f23b995"/>
  </ds:schemaRefs>
</ds:datastoreItem>
</file>

<file path=customXml/itemProps3.xml><?xml version="1.0" encoding="utf-8"?>
<ds:datastoreItem xmlns:ds="http://schemas.openxmlformats.org/officeDocument/2006/customXml" ds:itemID="{6516909A-D420-4A97-848A-749CC9334BD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Xac dinh gia phan mem</vt:lpstr>
      <vt:lpstr>Bang tinh diem cua cac tac nhan</vt:lpstr>
      <vt:lpstr>Bang tinh diem Use-case</vt:lpstr>
      <vt:lpstr>He so phuc tap KT-CN</vt:lpstr>
      <vt:lpstr>He so PTMT - KN - NOI SUY</vt:lpstr>
      <vt:lpstr>Luong binh quan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2012-06-10T00:19:14Z</dcterms:created>
  <dcterms:modified xsi:type="dcterms:W3CDTF">2022-06-06T13:19:42Z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0x010100CF4299D32896B14EBBFC422E4EAA0C73</vt:lpwstr>
  </property>
</Properties>
</file>