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05" windowWidth="8910" windowHeight="3825" tabRatio="379" activeTab="1"/>
  </bookViews>
  <sheets>
    <sheet name="Ressources" sheetId="1" r:id="rId1"/>
    <sheet name="Cartographie" sheetId="2" r:id="rId2"/>
    <sheet name="Synthèse" sheetId="3" r:id="rId3"/>
  </sheets>
  <definedNames>
    <definedName name="_xlnm._FilterDatabase" localSheetId="0" hidden="1">Ressources!$A$3:$B$3</definedName>
  </definedNames>
  <calcPr calcId="125725"/>
</workbook>
</file>

<file path=xl/calcChain.xml><?xml version="1.0" encoding="utf-8"?>
<calcChain xmlns="http://schemas.openxmlformats.org/spreadsheetml/2006/main">
  <c r="F3" i="1"/>
  <c r="AI3"/>
  <c r="Y3"/>
  <c r="J3"/>
  <c r="I9"/>
  <c r="L4" i="3"/>
  <c r="X5" i="1"/>
  <c r="X6"/>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T3" s="1"/>
  <c r="X47"/>
  <c r="X48"/>
  <c r="X49"/>
  <c r="X50"/>
  <c r="X51"/>
  <c r="X52"/>
  <c r="X53"/>
  <c r="X54"/>
  <c r="X55"/>
  <c r="X56"/>
  <c r="X57"/>
  <c r="X58"/>
  <c r="X59"/>
  <c r="X60"/>
  <c r="X61"/>
  <c r="X4"/>
  <c r="AC5"/>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4"/>
  <c r="AM5"/>
  <c r="AM6"/>
  <c r="AM7"/>
  <c r="AM8"/>
  <c r="AM9"/>
  <c r="AM10"/>
  <c r="AM11"/>
  <c r="AM12"/>
  <c r="AM13"/>
  <c r="AM14"/>
  <c r="AM15"/>
  <c r="AM16"/>
  <c r="AM17"/>
  <c r="AM18"/>
  <c r="AM19"/>
  <c r="AM20"/>
  <c r="AM21"/>
  <c r="AM22"/>
  <c r="AM23"/>
  <c r="AM24"/>
  <c r="AM25"/>
  <c r="AM26"/>
  <c r="AM27"/>
  <c r="AM28"/>
  <c r="AM29"/>
  <c r="AM30"/>
  <c r="AM31"/>
  <c r="AM32"/>
  <c r="AM33"/>
  <c r="AM34"/>
  <c r="AM35"/>
  <c r="AM36"/>
  <c r="AM37"/>
  <c r="AM38"/>
  <c r="AM39"/>
  <c r="AM40"/>
  <c r="AM41"/>
  <c r="AM42"/>
  <c r="AM43"/>
  <c r="AM44"/>
  <c r="AM45"/>
  <c r="AM46"/>
  <c r="AM47"/>
  <c r="AM48"/>
  <c r="AM49"/>
  <c r="AM50"/>
  <c r="AM51"/>
  <c r="AM52"/>
  <c r="AM53"/>
  <c r="AM54"/>
  <c r="AM55"/>
  <c r="AM56"/>
  <c r="AM57"/>
  <c r="AM58"/>
  <c r="AM59"/>
  <c r="AM60"/>
  <c r="AM61"/>
  <c r="AM4"/>
  <c r="AH5"/>
  <c r="AH6"/>
  <c r="AH7"/>
  <c r="AH8"/>
  <c r="AH9"/>
  <c r="AH10"/>
  <c r="AH11"/>
  <c r="AH12"/>
  <c r="AH13"/>
  <c r="AH14"/>
  <c r="AH15"/>
  <c r="AH16"/>
  <c r="AH17"/>
  <c r="AH18"/>
  <c r="AH19"/>
  <c r="AH20"/>
  <c r="AH21"/>
  <c r="AH22"/>
  <c r="AH23"/>
  <c r="AH24"/>
  <c r="AH25"/>
  <c r="AH26"/>
  <c r="AH27"/>
  <c r="AH28"/>
  <c r="AH29"/>
  <c r="AH30"/>
  <c r="AH31"/>
  <c r="AH32"/>
  <c r="AH33"/>
  <c r="AH34"/>
  <c r="AH35"/>
  <c r="AH36"/>
  <c r="AH37"/>
  <c r="AH38"/>
  <c r="AH39"/>
  <c r="AH40"/>
  <c r="AH41"/>
  <c r="AH42"/>
  <c r="AH43"/>
  <c r="AD3" s="1"/>
  <c r="AH44"/>
  <c r="AH45"/>
  <c r="AH46"/>
  <c r="AH47"/>
  <c r="AH48"/>
  <c r="AH49"/>
  <c r="AH50"/>
  <c r="AH51"/>
  <c r="AH52"/>
  <c r="AH53"/>
  <c r="AH54"/>
  <c r="AH55"/>
  <c r="AH56"/>
  <c r="AH57"/>
  <c r="AH58"/>
  <c r="AH59"/>
  <c r="AH60"/>
  <c r="AH61"/>
  <c r="AH4"/>
  <c r="V18" i="3"/>
  <c r="U18"/>
  <c r="T18"/>
  <c r="S18"/>
  <c r="R18"/>
  <c r="Q18"/>
  <c r="L3"/>
  <c r="N4" i="1"/>
  <c r="S61"/>
  <c r="S60"/>
  <c r="S59"/>
  <c r="S58"/>
  <c r="S57"/>
  <c r="S56"/>
  <c r="S55"/>
  <c r="S54"/>
  <c r="S53"/>
  <c r="S52"/>
  <c r="S51"/>
  <c r="S50"/>
  <c r="S49"/>
  <c r="S48"/>
  <c r="S47"/>
  <c r="S46"/>
  <c r="O3" s="1"/>
  <c r="S45"/>
  <c r="S44"/>
  <c r="S43"/>
  <c r="S42"/>
  <c r="S41"/>
  <c r="S40"/>
  <c r="S39"/>
  <c r="S38"/>
  <c r="S37"/>
  <c r="S36"/>
  <c r="S35"/>
  <c r="S34"/>
  <c r="S33"/>
  <c r="S32"/>
  <c r="S31"/>
  <c r="S30"/>
  <c r="S29"/>
  <c r="S28"/>
  <c r="S27"/>
  <c r="S26"/>
  <c r="S25"/>
  <c r="S24"/>
  <c r="S23"/>
  <c r="S22"/>
  <c r="S21"/>
  <c r="S20"/>
  <c r="S19"/>
  <c r="S18"/>
  <c r="S17"/>
  <c r="S16"/>
  <c r="S15"/>
  <c r="S14"/>
  <c r="S13"/>
  <c r="S12"/>
  <c r="S11"/>
  <c r="S10"/>
  <c r="S9"/>
  <c r="S8"/>
  <c r="S7"/>
  <c r="S6"/>
  <c r="S5"/>
  <c r="S4"/>
  <c r="N61"/>
  <c r="N60"/>
  <c r="N59"/>
  <c r="N58"/>
  <c r="N57"/>
  <c r="N56"/>
  <c r="N55"/>
  <c r="N54"/>
  <c r="N53"/>
  <c r="N52"/>
  <c r="N51"/>
  <c r="N50"/>
  <c r="N49"/>
  <c r="N48"/>
  <c r="N47"/>
  <c r="N46"/>
  <c r="N45"/>
  <c r="N44"/>
  <c r="N43"/>
  <c r="N42"/>
  <c r="N41"/>
  <c r="N40"/>
  <c r="N39"/>
  <c r="N38"/>
  <c r="N37"/>
  <c r="N36"/>
  <c r="N35"/>
  <c r="N34"/>
  <c r="N33"/>
  <c r="N32"/>
  <c r="N31"/>
  <c r="N30"/>
  <c r="N29"/>
  <c r="N28"/>
  <c r="N27"/>
  <c r="N26"/>
  <c r="N25"/>
  <c r="N24"/>
  <c r="N23"/>
  <c r="N22"/>
  <c r="N21"/>
  <c r="N20"/>
  <c r="N19"/>
  <c r="N18"/>
  <c r="N17"/>
  <c r="N16"/>
  <c r="N15"/>
  <c r="N14"/>
  <c r="N13"/>
  <c r="N12"/>
  <c r="N5"/>
  <c r="N6"/>
  <c r="N7"/>
  <c r="N8"/>
  <c r="N9"/>
  <c r="N10"/>
  <c r="N11"/>
  <c r="C25" i="3"/>
  <c r="F25"/>
  <c r="E25"/>
  <c r="D25"/>
  <c r="I4" i="1"/>
  <c r="I5"/>
  <c r="I6"/>
  <c r="I7"/>
  <c r="I8"/>
  <c r="I10"/>
  <c r="I11"/>
  <c r="I12"/>
  <c r="I13"/>
  <c r="I14"/>
  <c r="L6" i="3" s="1"/>
  <c r="I15" i="1"/>
  <c r="I16"/>
  <c r="I17"/>
  <c r="I18"/>
  <c r="L8" i="3" s="1"/>
  <c r="I19" i="1"/>
  <c r="I20"/>
  <c r="I21"/>
  <c r="I22"/>
  <c r="I23"/>
  <c r="I24"/>
  <c r="L9" i="3" s="1"/>
  <c r="I25" i="1"/>
  <c r="I26"/>
  <c r="I27"/>
  <c r="I28"/>
  <c r="I29"/>
  <c r="I30"/>
  <c r="I31"/>
  <c r="I32"/>
  <c r="I33"/>
  <c r="I34"/>
  <c r="I35"/>
  <c r="I36"/>
  <c r="L11" i="3" s="1"/>
  <c r="I37" i="1"/>
  <c r="I38"/>
  <c r="I39"/>
  <c r="I40"/>
  <c r="I41"/>
  <c r="I42"/>
  <c r="L13" i="3" s="1"/>
  <c r="I43" i="1"/>
  <c r="I44"/>
  <c r="I45"/>
  <c r="I46"/>
  <c r="I47"/>
  <c r="I48"/>
  <c r="I49"/>
  <c r="I50"/>
  <c r="I51"/>
  <c r="I52"/>
  <c r="I53"/>
  <c r="I54"/>
  <c r="I55"/>
  <c r="I56"/>
  <c r="I57"/>
  <c r="I58"/>
  <c r="I59"/>
  <c r="I60"/>
  <c r="I61"/>
  <c r="F2"/>
  <c r="I16" i="3"/>
  <c r="H16"/>
  <c r="G16"/>
  <c r="F16"/>
  <c r="E16"/>
  <c r="D16"/>
  <c r="C16"/>
  <c r="I17"/>
  <c r="H17"/>
  <c r="F17"/>
  <c r="E17"/>
  <c r="D17"/>
  <c r="C17"/>
  <c r="C8"/>
  <c r="D8"/>
  <c r="E8"/>
  <c r="F8"/>
  <c r="G8"/>
  <c r="H8"/>
  <c r="I8"/>
  <c r="I9"/>
  <c r="I19"/>
  <c r="H19"/>
  <c r="G19"/>
  <c r="F19"/>
  <c r="E19"/>
  <c r="D19"/>
  <c r="C19"/>
  <c r="J19" s="1"/>
  <c r="K19" s="1"/>
  <c r="L16"/>
  <c r="C3"/>
  <c r="C4"/>
  <c r="G17"/>
  <c r="I15"/>
  <c r="H15"/>
  <c r="G15"/>
  <c r="F15"/>
  <c r="E15"/>
  <c r="D15"/>
  <c r="C15"/>
  <c r="I14"/>
  <c r="H14"/>
  <c r="G14"/>
  <c r="F14"/>
  <c r="E14"/>
  <c r="D14"/>
  <c r="C14"/>
  <c r="I13"/>
  <c r="H13"/>
  <c r="G13"/>
  <c r="F13"/>
  <c r="E13"/>
  <c r="D13"/>
  <c r="C13"/>
  <c r="I12"/>
  <c r="H12"/>
  <c r="G12"/>
  <c r="F12"/>
  <c r="E12"/>
  <c r="D12"/>
  <c r="C12"/>
  <c r="I11"/>
  <c r="H11"/>
  <c r="G11"/>
  <c r="F11"/>
  <c r="E11"/>
  <c r="D11"/>
  <c r="C11"/>
  <c r="I10"/>
  <c r="H10"/>
  <c r="G10"/>
  <c r="F10"/>
  <c r="E10"/>
  <c r="D10"/>
  <c r="C10"/>
  <c r="H9"/>
  <c r="G9"/>
  <c r="F9"/>
  <c r="E9"/>
  <c r="D9"/>
  <c r="C9"/>
  <c r="I7"/>
  <c r="H7"/>
  <c r="G7"/>
  <c r="F7"/>
  <c r="E7"/>
  <c r="D7"/>
  <c r="C7"/>
  <c r="I6"/>
  <c r="H6"/>
  <c r="G6"/>
  <c r="F6"/>
  <c r="E6"/>
  <c r="C6"/>
  <c r="D6"/>
  <c r="I5"/>
  <c r="H5"/>
  <c r="G5"/>
  <c r="F5"/>
  <c r="E5"/>
  <c r="D5"/>
  <c r="C5"/>
  <c r="I4"/>
  <c r="H4"/>
  <c r="G4"/>
  <c r="F4"/>
  <c r="E4"/>
  <c r="D4"/>
  <c r="I3"/>
  <c r="H3"/>
  <c r="G3"/>
  <c r="F3"/>
  <c r="E3"/>
  <c r="D3"/>
  <c r="L5"/>
  <c r="L7"/>
  <c r="L10"/>
  <c r="L12"/>
  <c r="L14"/>
  <c r="L17"/>
  <c r="P18" l="1"/>
  <c r="G25"/>
  <c r="E26" s="1"/>
  <c r="L15"/>
  <c r="L18" s="1"/>
  <c r="J16"/>
  <c r="J9"/>
  <c r="J11"/>
  <c r="J13"/>
  <c r="I18"/>
  <c r="G18"/>
  <c r="J6"/>
  <c r="J7"/>
  <c r="J5"/>
  <c r="E18"/>
  <c r="J15"/>
  <c r="J4"/>
  <c r="J10"/>
  <c r="J12"/>
  <c r="J8"/>
  <c r="J14"/>
  <c r="J3"/>
  <c r="J17"/>
  <c r="D18"/>
  <c r="F18"/>
  <c r="C18"/>
  <c r="H18"/>
  <c r="C26" l="1"/>
  <c r="F26"/>
  <c r="D26"/>
  <c r="M17"/>
  <c r="M8"/>
  <c r="M4"/>
  <c r="M12"/>
  <c r="M6"/>
  <c r="M3"/>
  <c r="M5"/>
  <c r="M7"/>
  <c r="M10"/>
  <c r="M14"/>
  <c r="M16"/>
  <c r="M9"/>
  <c r="M11"/>
  <c r="M13"/>
  <c r="M15"/>
</calcChain>
</file>

<file path=xl/sharedStrings.xml><?xml version="1.0" encoding="utf-8"?>
<sst xmlns="http://schemas.openxmlformats.org/spreadsheetml/2006/main" count="1819" uniqueCount="130">
  <si>
    <t>MiniSoff</t>
  </si>
  <si>
    <t>Shlikäh</t>
  </si>
  <si>
    <t>Rombar3</t>
  </si>
  <si>
    <t>Karaya</t>
  </si>
  <si>
    <t>Or</t>
  </si>
  <si>
    <t>Bois</t>
  </si>
  <si>
    <t>Minerais</t>
  </si>
  <si>
    <t>Mercure</t>
  </si>
  <si>
    <t>Cristaux</t>
  </si>
  <si>
    <t>Souffre</t>
  </si>
  <si>
    <t>Gemmes</t>
  </si>
  <si>
    <t>Briggs</t>
  </si>
  <si>
    <t>Resembool</t>
  </si>
  <si>
    <t>Joueur</t>
  </si>
  <si>
    <t>Cité</t>
  </si>
  <si>
    <t>Sigholt</t>
  </si>
  <si>
    <t>Spiredore</t>
  </si>
  <si>
    <t>Chisha</t>
  </si>
  <si>
    <t>Axs</t>
  </si>
  <si>
    <t>Arrang Llor</t>
  </si>
  <si>
    <t>Ramallo</t>
  </si>
  <si>
    <t>Ireem</t>
  </si>
  <si>
    <t>Habbanya</t>
  </si>
  <si>
    <t>Crealkiller</t>
  </si>
  <si>
    <t>Kardan</t>
  </si>
  <si>
    <t>Crktown</t>
  </si>
  <si>
    <t>Ashlook</t>
  </si>
  <si>
    <t>Coin chaud</t>
  </si>
  <si>
    <t>Tazopolis</t>
  </si>
  <si>
    <t>Markus_003</t>
  </si>
  <si>
    <t>Zorro city</t>
  </si>
  <si>
    <t>Luffy City</t>
  </si>
  <si>
    <t>Tobrouk</t>
  </si>
  <si>
    <t>Elmaerror</t>
  </si>
  <si>
    <t>Ziltoid</t>
  </si>
  <si>
    <t>Talmon</t>
  </si>
  <si>
    <t>Maenam</t>
  </si>
  <si>
    <t>Jolen</t>
  </si>
  <si>
    <t>Paoh</t>
  </si>
  <si>
    <t>Paohedra</t>
  </si>
  <si>
    <t>Tirwana</t>
  </si>
  <si>
    <t>Djizuss</t>
  </si>
  <si>
    <t>Parados</t>
  </si>
  <si>
    <t>Ishbal</t>
  </si>
  <si>
    <t>Othering</t>
  </si>
  <si>
    <t>Canardlaqué</t>
  </si>
  <si>
    <t>Pakyke</t>
  </si>
  <si>
    <t>Astrictor</t>
  </si>
  <si>
    <t>Waleshar</t>
  </si>
  <si>
    <t>Nami City</t>
  </si>
  <si>
    <t>Kingar</t>
  </si>
  <si>
    <t>Vrynheim</t>
  </si>
  <si>
    <t>Opélöm</t>
  </si>
  <si>
    <t>Aixe</t>
  </si>
  <si>
    <t>O</t>
  </si>
  <si>
    <t>S</t>
  </si>
  <si>
    <t>G</t>
  </si>
  <si>
    <t>Me</t>
  </si>
  <si>
    <t>B</t>
  </si>
  <si>
    <t>C</t>
  </si>
  <si>
    <t>Mi</t>
  </si>
  <si>
    <t>Zexen</t>
  </si>
  <si>
    <t>Grassland</t>
  </si>
  <si>
    <t>Paradis</t>
  </si>
  <si>
    <t>Solkara</t>
  </si>
  <si>
    <t>Dublith</t>
  </si>
  <si>
    <t>Grasslands</t>
  </si>
  <si>
    <t>Havre</t>
  </si>
  <si>
    <t>Necro</t>
  </si>
  <si>
    <t>Academy</t>
  </si>
  <si>
    <t>Faction</t>
  </si>
  <si>
    <t>Sacerdosse</t>
  </si>
  <si>
    <t>Pixie</t>
  </si>
  <si>
    <t>Total</t>
  </si>
  <si>
    <t>MI</t>
  </si>
  <si>
    <t>Melissia</t>
  </si>
  <si>
    <t>CoinCulture</t>
  </si>
  <si>
    <t>TrainXIII</t>
  </si>
  <si>
    <t>Shanris</t>
  </si>
  <si>
    <t>Lac Rouge</t>
  </si>
  <si>
    <t>Présence</t>
  </si>
  <si>
    <t>Pipo City</t>
  </si>
  <si>
    <t>Pipo city</t>
  </si>
  <si>
    <t>Nécro</t>
  </si>
  <si>
    <t>Othring</t>
  </si>
  <si>
    <t>Nb Trésorie</t>
  </si>
  <si>
    <t>Burton City</t>
  </si>
  <si>
    <t>Wooten City</t>
  </si>
  <si>
    <t>Sergeac</t>
  </si>
  <si>
    <t>Montignac</t>
  </si>
  <si>
    <t>Emhterrae</t>
  </si>
  <si>
    <t>Montaigu</t>
  </si>
  <si>
    <t>Lotus Noir</t>
  </si>
  <si>
    <t>Lagon Bleu</t>
  </si>
  <si>
    <t>Nicus_City</t>
  </si>
  <si>
    <t>Max_Empire</t>
  </si>
  <si>
    <t>Azzar</t>
  </si>
  <si>
    <t>Strasbur</t>
  </si>
  <si>
    <t>Aleass</t>
  </si>
  <si>
    <t>Neo Lille</t>
  </si>
  <si>
    <t>Nagashizzar</t>
  </si>
  <si>
    <t>Les Tertres</t>
  </si>
  <si>
    <t>Sativa</t>
  </si>
  <si>
    <t>tazopolis</t>
  </si>
  <si>
    <t>Trésorerie</t>
  </si>
  <si>
    <t>Thelendryl</t>
  </si>
  <si>
    <t>Coin Chaud</t>
  </si>
  <si>
    <t>Dorpozor</t>
  </si>
  <si>
    <t>PuitsDAmes</t>
  </si>
  <si>
    <t>WellOfSouls</t>
  </si>
  <si>
    <t>Dementia</t>
  </si>
  <si>
    <t>Cartthgene</t>
  </si>
  <si>
    <t>Troyes</t>
  </si>
  <si>
    <t>Frytebeth</t>
  </si>
  <si>
    <t>melissia</t>
  </si>
  <si>
    <t>aixe</t>
  </si>
  <si>
    <t>Ouranopolis</t>
  </si>
  <si>
    <t>Gaïapolis</t>
  </si>
  <si>
    <t>Crk City</t>
  </si>
  <si>
    <t>Yduram</t>
  </si>
  <si>
    <t>change</t>
  </si>
  <si>
    <t>Ambur</t>
  </si>
  <si>
    <t>Amroth</t>
  </si>
  <si>
    <t>Pandora</t>
  </si>
  <si>
    <t>Isis</t>
  </si>
  <si>
    <t>Inferno</t>
  </si>
  <si>
    <t>Paradès</t>
  </si>
  <si>
    <t>MAJ 25/07/2009 14h00</t>
  </si>
  <si>
    <t>Frythebeth</t>
  </si>
  <si>
    <t>%Or</t>
  </si>
</sst>
</file>

<file path=xl/styles.xml><?xml version="1.0" encoding="utf-8"?>
<styleSheet xmlns="http://schemas.openxmlformats.org/spreadsheetml/2006/main">
  <numFmts count="1">
    <numFmt numFmtId="164" formatCode="0.0%"/>
  </numFmts>
  <fonts count="7">
    <font>
      <sz val="11"/>
      <color theme="1"/>
      <name val="Calibri"/>
      <family val="2"/>
      <scheme val="minor"/>
    </font>
    <font>
      <sz val="11"/>
      <color theme="0"/>
      <name val="Calibri"/>
      <family val="2"/>
      <scheme val="minor"/>
    </font>
    <font>
      <sz val="11"/>
      <color rgb="FFFF0000"/>
      <name val="Calibri"/>
      <family val="2"/>
      <scheme val="minor"/>
    </font>
    <font>
      <sz val="11"/>
      <name val="Calibri"/>
      <family val="2"/>
      <scheme val="minor"/>
    </font>
    <font>
      <b/>
      <sz val="22"/>
      <color theme="1"/>
      <name val="Calibri"/>
      <family val="2"/>
      <scheme val="minor"/>
    </font>
    <font>
      <sz val="16"/>
      <color theme="1"/>
      <name val="Calibri"/>
      <family val="2"/>
      <scheme val="minor"/>
    </font>
    <font>
      <sz val="11"/>
      <color theme="1"/>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2" tint="-0.499984740745262"/>
        <bgColor indexed="64"/>
      </patternFill>
    </fill>
    <fill>
      <patternFill patternType="solid">
        <fgColor theme="3"/>
        <bgColor indexed="64"/>
      </patternFill>
    </fill>
    <fill>
      <patternFill patternType="solid">
        <fgColor theme="0"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6" tint="0.79998168889431442"/>
        <bgColor indexed="64"/>
      </patternFill>
    </fill>
    <fill>
      <patternFill patternType="solid">
        <fgColor theme="0"/>
        <bgColor indexed="64"/>
      </patternFill>
    </fill>
    <fill>
      <patternFill patternType="solid">
        <fgColor rgb="FF00B050"/>
        <bgColor indexed="64"/>
      </patternFill>
    </fill>
    <fill>
      <patternFill patternType="solid">
        <fgColor rgb="FF7030A0"/>
        <bgColor indexed="64"/>
      </patternFill>
    </fill>
    <fill>
      <patternFill patternType="solid">
        <fgColor rgb="FF92D050"/>
        <bgColor indexed="64"/>
      </patternFill>
    </fill>
    <fill>
      <patternFill patternType="solid">
        <fgColor theme="5" tint="-0.249977111117893"/>
        <bgColor indexed="64"/>
      </patternFill>
    </fill>
    <fill>
      <patternFill patternType="solid">
        <fgColor theme="6" tint="-0.499984740745262"/>
        <bgColor indexed="64"/>
      </patternFill>
    </fill>
    <fill>
      <patternFill patternType="solid">
        <fgColor theme="9" tint="-0.499984740745262"/>
        <bgColor indexed="64"/>
      </patternFill>
    </fill>
  </fills>
  <borders count="10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
      <left/>
      <right style="medium">
        <color indexed="64"/>
      </right>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diagonal/>
    </border>
    <border>
      <left/>
      <right style="thick">
        <color indexed="64"/>
      </right>
      <top style="medium">
        <color indexed="64"/>
      </top>
      <bottom/>
      <diagonal/>
    </border>
    <border>
      <left style="thick">
        <color indexed="64"/>
      </left>
      <right/>
      <top/>
      <bottom style="medium">
        <color indexed="64"/>
      </bottom>
      <diagonal/>
    </border>
    <border>
      <left/>
      <right style="thick">
        <color indexed="64"/>
      </right>
      <top/>
      <bottom style="medium">
        <color indexed="64"/>
      </bottom>
      <diagonal/>
    </border>
    <border>
      <left style="thick">
        <color indexed="64"/>
      </left>
      <right/>
      <top/>
      <bottom style="thick">
        <color indexed="64"/>
      </bottom>
      <diagonal/>
    </border>
    <border>
      <left/>
      <right style="thick">
        <color indexed="64"/>
      </right>
      <top/>
      <bottom style="thick">
        <color indexed="64"/>
      </bottom>
      <diagonal/>
    </border>
    <border>
      <left/>
      <right/>
      <top style="thick">
        <color indexed="64"/>
      </top>
      <bottom/>
      <diagonal/>
    </border>
    <border>
      <left/>
      <right/>
      <top/>
      <bottom style="thick">
        <color indexed="64"/>
      </bottom>
      <diagonal/>
    </border>
    <border>
      <left/>
      <right style="medium">
        <color indexed="64"/>
      </right>
      <top/>
      <bottom style="thick">
        <color indexed="64"/>
      </bottom>
      <diagonal/>
    </border>
    <border>
      <left style="medium">
        <color indexed="64"/>
      </left>
      <right/>
      <top/>
      <bottom style="thick">
        <color indexed="64"/>
      </bottom>
      <diagonal/>
    </border>
    <border>
      <left/>
      <right style="medium">
        <color indexed="64"/>
      </right>
      <top style="thick">
        <color indexed="64"/>
      </top>
      <bottom/>
      <diagonal/>
    </border>
    <border>
      <left style="medium">
        <color indexed="64"/>
      </left>
      <right/>
      <top style="thick">
        <color indexed="64"/>
      </top>
      <bottom/>
      <diagonal/>
    </border>
    <border>
      <left style="thick">
        <color rgb="FFFF0000"/>
      </left>
      <right/>
      <top style="thick">
        <color rgb="FFFF0000"/>
      </top>
      <bottom/>
      <diagonal/>
    </border>
    <border>
      <left/>
      <right style="thick">
        <color rgb="FFFF0000"/>
      </right>
      <top style="thick">
        <color rgb="FFFF0000"/>
      </top>
      <bottom/>
      <diagonal/>
    </border>
    <border>
      <left style="thick">
        <color rgb="FFFF0000"/>
      </left>
      <right/>
      <top/>
      <bottom style="thick">
        <color rgb="FFFF0000"/>
      </bottom>
      <diagonal/>
    </border>
    <border>
      <left/>
      <right style="thick">
        <color rgb="FFFF0000"/>
      </right>
      <top/>
      <bottom style="thick">
        <color rgb="FFFF0000"/>
      </bottom>
      <diagonal/>
    </border>
    <border>
      <left style="medium">
        <color indexed="64"/>
      </left>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diagonal/>
    </border>
    <border>
      <left style="dashed">
        <color indexed="64"/>
      </left>
      <right style="dashed">
        <color indexed="64"/>
      </right>
      <top/>
      <bottom/>
      <diagonal/>
    </border>
    <border>
      <left style="medium">
        <color indexed="64"/>
      </left>
      <right style="medium">
        <color indexed="64"/>
      </right>
      <top style="dashed">
        <color indexed="64"/>
      </top>
      <bottom style="dashed">
        <color indexed="64"/>
      </bottom>
      <diagonal/>
    </border>
    <border>
      <left style="medium">
        <color indexed="64"/>
      </left>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
      <left style="thin">
        <color indexed="64"/>
      </left>
      <right style="thin">
        <color indexed="64"/>
      </right>
      <top style="medium">
        <color indexed="64"/>
      </top>
      <bottom/>
      <diagonal/>
    </border>
    <border>
      <left style="medium">
        <color indexed="64"/>
      </left>
      <right style="medium">
        <color indexed="64"/>
      </right>
      <top style="dashed">
        <color indexed="64"/>
      </top>
      <bottom/>
      <diagonal/>
    </border>
    <border>
      <left style="medium">
        <color indexed="64"/>
      </left>
      <right/>
      <top/>
      <bottom style="medium">
        <color indexed="64"/>
      </bottom>
      <diagonal/>
    </border>
    <border>
      <left style="dashed">
        <color indexed="64"/>
      </left>
      <right style="dashed">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thick">
        <color indexed="64"/>
      </left>
      <right/>
      <top style="thick">
        <color rgb="FFFF0000"/>
      </top>
      <bottom/>
      <diagonal/>
    </border>
    <border>
      <left/>
      <right style="thick">
        <color indexed="64"/>
      </right>
      <top style="thick">
        <color rgb="FFFF0000"/>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dashed">
        <color indexed="64"/>
      </left>
      <right/>
      <top style="medium">
        <color indexed="64"/>
      </top>
      <bottom style="thin">
        <color indexed="64"/>
      </bottom>
      <diagonal/>
    </border>
    <border>
      <left/>
      <right style="dashed">
        <color indexed="64"/>
      </right>
      <top style="medium">
        <color indexed="64"/>
      </top>
      <bottom style="thin">
        <color indexed="64"/>
      </bottom>
      <diagonal/>
    </border>
    <border>
      <left style="dashed">
        <color indexed="64"/>
      </left>
      <right/>
      <top/>
      <bottom/>
      <diagonal/>
    </border>
    <border>
      <left/>
      <right style="dashed">
        <color indexed="64"/>
      </right>
      <top/>
      <bottom/>
      <diagonal/>
    </border>
    <border>
      <left style="dashed">
        <color indexed="64"/>
      </left>
      <right/>
      <top style="thin">
        <color indexed="64"/>
      </top>
      <bottom/>
      <diagonal/>
    </border>
    <border>
      <left/>
      <right style="dashed">
        <color indexed="64"/>
      </right>
      <top style="thin">
        <color indexed="64"/>
      </top>
      <bottom/>
      <diagonal/>
    </border>
    <border>
      <left style="dashed">
        <color indexed="64"/>
      </left>
      <right/>
      <top/>
      <bottom style="thin">
        <color indexed="64"/>
      </bottom>
      <diagonal/>
    </border>
    <border>
      <left/>
      <right style="dashed">
        <color indexed="64"/>
      </right>
      <top/>
      <bottom style="thin">
        <color indexed="64"/>
      </bottom>
      <diagonal/>
    </border>
    <border>
      <left style="dashed">
        <color indexed="64"/>
      </left>
      <right/>
      <top style="thin">
        <color indexed="64"/>
      </top>
      <bottom style="medium">
        <color indexed="64"/>
      </bottom>
      <diagonal/>
    </border>
    <border>
      <left/>
      <right style="dashed">
        <color indexed="64"/>
      </right>
      <top style="thin">
        <color indexed="64"/>
      </top>
      <bottom style="medium">
        <color indexed="64"/>
      </bottom>
      <diagonal/>
    </border>
    <border>
      <left style="dashed">
        <color indexed="64"/>
      </left>
      <right/>
      <top style="medium">
        <color indexed="64"/>
      </top>
      <bottom style="medium">
        <color indexed="64"/>
      </bottom>
      <diagonal/>
    </border>
    <border>
      <left/>
      <right style="dashed">
        <color indexed="64"/>
      </right>
      <top style="medium">
        <color indexed="64"/>
      </top>
      <bottom style="medium">
        <color indexed="64"/>
      </bottom>
      <diagonal/>
    </border>
    <border>
      <left style="dashed">
        <color indexed="64"/>
      </left>
      <right/>
      <top style="medium">
        <color indexed="64"/>
      </top>
      <bottom/>
      <diagonal/>
    </border>
    <border>
      <left/>
      <right style="dashed">
        <color indexed="64"/>
      </right>
      <top style="medium">
        <color indexed="64"/>
      </top>
      <bottom/>
      <diagonal/>
    </border>
    <border>
      <left style="dashed">
        <color indexed="64"/>
      </left>
      <right/>
      <top style="thin">
        <color indexed="64"/>
      </top>
      <bottom style="thin">
        <color indexed="64"/>
      </bottom>
      <diagonal/>
    </border>
    <border>
      <left/>
      <right style="dashed">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357">
    <xf numFmtId="0" fontId="0" fillId="0" borderId="0" xfId="0"/>
    <xf numFmtId="0" fontId="0" fillId="0" borderId="2" xfId="0" applyBorder="1" applyAlignment="1">
      <alignment horizontal="center" vertical="center"/>
    </xf>
    <xf numFmtId="0" fontId="0" fillId="0" borderId="1" xfId="0" applyBorder="1" applyAlignment="1">
      <alignment horizontal="center" vertical="center"/>
    </xf>
    <xf numFmtId="0" fontId="0" fillId="0" borderId="23" xfId="0" applyFill="1" applyBorder="1" applyAlignment="1">
      <alignment horizontal="center" vertical="center"/>
    </xf>
    <xf numFmtId="0" fontId="0" fillId="0" borderId="15" xfId="0" applyFill="1" applyBorder="1" applyAlignment="1">
      <alignment horizontal="center" vertical="center"/>
    </xf>
    <xf numFmtId="0" fontId="0" fillId="0" borderId="19" xfId="0" applyFill="1" applyBorder="1" applyAlignment="1">
      <alignment horizontal="center" vertical="center"/>
    </xf>
    <xf numFmtId="0" fontId="0" fillId="0" borderId="30" xfId="0" applyFill="1" applyBorder="1" applyAlignment="1">
      <alignment horizontal="center" vertical="center"/>
    </xf>
    <xf numFmtId="0" fontId="0" fillId="0" borderId="0" xfId="0" applyAlignment="1">
      <alignment horizontal="center" vertical="center"/>
    </xf>
    <xf numFmtId="0" fontId="0" fillId="0" borderId="35" xfId="0" applyFill="1" applyBorder="1"/>
    <xf numFmtId="0" fontId="0" fillId="0" borderId="36" xfId="0" applyFill="1" applyBorder="1"/>
    <xf numFmtId="0" fontId="0" fillId="0" borderId="37" xfId="0" applyFill="1" applyBorder="1"/>
    <xf numFmtId="0" fontId="0" fillId="0" borderId="38" xfId="0" applyFill="1" applyBorder="1"/>
    <xf numFmtId="0" fontId="0" fillId="9" borderId="15" xfId="0" applyFill="1" applyBorder="1" applyAlignment="1">
      <alignment horizontal="center" vertical="center"/>
    </xf>
    <xf numFmtId="0" fontId="0" fillId="9" borderId="33" xfId="0" applyFill="1" applyBorder="1"/>
    <xf numFmtId="0" fontId="0" fillId="9" borderId="30" xfId="0" applyFill="1" applyBorder="1" applyAlignment="1">
      <alignment horizontal="center" vertical="center"/>
    </xf>
    <xf numFmtId="0" fontId="0" fillId="9" borderId="35" xfId="0" applyFill="1" applyBorder="1"/>
    <xf numFmtId="0" fontId="0" fillId="9" borderId="19" xfId="0" applyFill="1" applyBorder="1" applyAlignment="1">
      <alignment horizontal="center" vertical="center"/>
    </xf>
    <xf numFmtId="0" fontId="0" fillId="9" borderId="34" xfId="0" applyFill="1" applyBorder="1"/>
    <xf numFmtId="0" fontId="0" fillId="0" borderId="39" xfId="0" applyBorder="1" applyAlignment="1">
      <alignment horizontal="center" vertical="center"/>
    </xf>
    <xf numFmtId="0" fontId="0" fillId="0" borderId="38" xfId="0" applyBorder="1"/>
    <xf numFmtId="0" fontId="0" fillId="0" borderId="40" xfId="0" applyBorder="1" applyAlignment="1">
      <alignment horizontal="center" vertical="center"/>
    </xf>
    <xf numFmtId="0" fontId="0" fillId="0" borderId="37" xfId="0" applyBorder="1"/>
    <xf numFmtId="0" fontId="0" fillId="0" borderId="30" xfId="0" applyFill="1"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5" fillId="0" borderId="0" xfId="0" applyFont="1" applyAlignment="1">
      <alignment horizontal="center" vertical="center" wrapText="1"/>
    </xf>
    <xf numFmtId="0" fontId="0" fillId="10" borderId="0" xfId="0" applyFill="1" applyBorder="1" applyAlignment="1">
      <alignment horizontal="center" vertical="center" wrapText="1"/>
    </xf>
    <xf numFmtId="0" fontId="0" fillId="0" borderId="45" xfId="0" applyBorder="1"/>
    <xf numFmtId="0" fontId="0" fillId="0" borderId="46" xfId="0" applyBorder="1"/>
    <xf numFmtId="0" fontId="0" fillId="0" borderId="47" xfId="0" applyBorder="1"/>
    <xf numFmtId="0" fontId="0" fillId="10" borderId="0" xfId="0" applyFill="1"/>
    <xf numFmtId="0" fontId="0" fillId="10" borderId="0" xfId="0" applyFill="1" applyAlignment="1">
      <alignment horizontal="center" vertical="center"/>
    </xf>
    <xf numFmtId="0" fontId="0" fillId="10" borderId="1" xfId="0" applyFill="1" applyBorder="1" applyAlignment="1">
      <alignment horizontal="center" vertical="center"/>
    </xf>
    <xf numFmtId="0" fontId="0" fillId="10" borderId="0" xfId="0" applyFill="1" applyBorder="1" applyAlignment="1">
      <alignment horizontal="center" vertical="center"/>
    </xf>
    <xf numFmtId="0" fontId="0" fillId="10" borderId="16" xfId="0" applyFill="1" applyBorder="1" applyAlignment="1">
      <alignment horizontal="center" vertical="center"/>
    </xf>
    <xf numFmtId="0" fontId="0" fillId="10" borderId="16" xfId="0" applyFill="1" applyBorder="1"/>
    <xf numFmtId="0" fontId="0" fillId="10" borderId="17" xfId="0" applyFill="1" applyBorder="1"/>
    <xf numFmtId="0" fontId="0" fillId="10" borderId="18" xfId="0" applyFill="1" applyBorder="1"/>
    <xf numFmtId="0" fontId="3" fillId="10" borderId="17" xfId="0" applyFont="1" applyFill="1" applyBorder="1"/>
    <xf numFmtId="0" fontId="0" fillId="10" borderId="1" xfId="0" applyFill="1" applyBorder="1"/>
    <xf numFmtId="0" fontId="0" fillId="10" borderId="2" xfId="0" applyFill="1" applyBorder="1"/>
    <xf numFmtId="0" fontId="0" fillId="10" borderId="3" xfId="0" applyFill="1" applyBorder="1"/>
    <xf numFmtId="0" fontId="3" fillId="10" borderId="2" xfId="0" applyFont="1" applyFill="1" applyBorder="1"/>
    <xf numFmtId="0" fontId="0" fillId="10" borderId="13" xfId="0" applyFill="1" applyBorder="1" applyAlignment="1">
      <alignment horizontal="center" vertical="center"/>
    </xf>
    <xf numFmtId="0" fontId="0" fillId="10" borderId="13" xfId="0" applyFill="1" applyBorder="1"/>
    <xf numFmtId="0" fontId="0" fillId="10" borderId="14" xfId="0" applyFill="1" applyBorder="1"/>
    <xf numFmtId="0" fontId="0" fillId="10" borderId="12" xfId="0" applyFill="1" applyBorder="1"/>
    <xf numFmtId="0" fontId="3" fillId="10" borderId="14" xfId="0" applyFont="1" applyFill="1" applyBorder="1"/>
    <xf numFmtId="0" fontId="0" fillId="10" borderId="20" xfId="0" applyFill="1" applyBorder="1" applyAlignment="1">
      <alignment horizontal="center" vertical="center"/>
    </xf>
    <xf numFmtId="0" fontId="0" fillId="10" borderId="20" xfId="0" applyFill="1" applyBorder="1"/>
    <xf numFmtId="0" fontId="0" fillId="10" borderId="21" xfId="0" applyFill="1" applyBorder="1"/>
    <xf numFmtId="0" fontId="0" fillId="10" borderId="22" xfId="0" applyFill="1" applyBorder="1"/>
    <xf numFmtId="0" fontId="3" fillId="10" borderId="20" xfId="0" applyFont="1" applyFill="1" applyBorder="1"/>
    <xf numFmtId="0" fontId="3" fillId="10" borderId="21" xfId="0" applyFont="1" applyFill="1" applyBorder="1"/>
    <xf numFmtId="0" fontId="3" fillId="10" borderId="22" xfId="0" applyFont="1" applyFill="1" applyBorder="1"/>
    <xf numFmtId="0" fontId="0" fillId="10" borderId="9" xfId="0" applyFill="1" applyBorder="1" applyAlignment="1">
      <alignment horizontal="center" vertical="center"/>
    </xf>
    <xf numFmtId="0" fontId="3" fillId="10" borderId="13" xfId="0" applyFont="1" applyFill="1" applyBorder="1"/>
    <xf numFmtId="0" fontId="3" fillId="10" borderId="12" xfId="0" applyFont="1" applyFill="1" applyBorder="1"/>
    <xf numFmtId="0" fontId="2" fillId="10" borderId="17" xfId="0" applyFont="1" applyFill="1" applyBorder="1"/>
    <xf numFmtId="0" fontId="2" fillId="10" borderId="21" xfId="0" applyFont="1" applyFill="1" applyBorder="1"/>
    <xf numFmtId="0" fontId="2" fillId="10" borderId="14" xfId="0" applyFont="1" applyFill="1" applyBorder="1"/>
    <xf numFmtId="0" fontId="2" fillId="10" borderId="2" xfId="0" applyFont="1" applyFill="1" applyBorder="1"/>
    <xf numFmtId="0" fontId="0" fillId="10" borderId="23" xfId="0" applyFill="1" applyBorder="1" applyAlignment="1">
      <alignment horizontal="center" vertical="center"/>
    </xf>
    <xf numFmtId="0" fontId="0" fillId="10" borderId="24" xfId="0" applyFill="1" applyBorder="1" applyAlignment="1">
      <alignment horizontal="center" vertical="center"/>
    </xf>
    <xf numFmtId="0" fontId="0" fillId="10" borderId="24" xfId="0" applyFill="1" applyBorder="1"/>
    <xf numFmtId="0" fontId="2" fillId="10" borderId="25" xfId="0" applyFont="1" applyFill="1" applyBorder="1"/>
    <xf numFmtId="0" fontId="0" fillId="10" borderId="26" xfId="0" applyFill="1" applyBorder="1"/>
    <xf numFmtId="0" fontId="0" fillId="10" borderId="25" xfId="0" applyFill="1" applyBorder="1"/>
    <xf numFmtId="0" fontId="0" fillId="10" borderId="27" xfId="0" applyFill="1" applyBorder="1"/>
    <xf numFmtId="0" fontId="0" fillId="10" borderId="49" xfId="0" applyFill="1" applyBorder="1"/>
    <xf numFmtId="0" fontId="3" fillId="10" borderId="49" xfId="0" applyFont="1" applyFill="1" applyBorder="1"/>
    <xf numFmtId="0" fontId="3" fillId="10" borderId="43" xfId="0" applyFont="1" applyFill="1" applyBorder="1"/>
    <xf numFmtId="0" fontId="0" fillId="10" borderId="48" xfId="0" applyFill="1" applyBorder="1"/>
    <xf numFmtId="0" fontId="0" fillId="10" borderId="43" xfId="0" applyFill="1" applyBorder="1"/>
    <xf numFmtId="0" fontId="0" fillId="10" borderId="4" xfId="0" applyFill="1" applyBorder="1"/>
    <xf numFmtId="0" fontId="3" fillId="10" borderId="4" xfId="0" applyFont="1" applyFill="1" applyBorder="1"/>
    <xf numFmtId="0" fontId="3" fillId="10" borderId="5" xfId="0" applyFont="1" applyFill="1" applyBorder="1"/>
    <xf numFmtId="0" fontId="0" fillId="10" borderId="6" xfId="0" applyFill="1" applyBorder="1"/>
    <xf numFmtId="0" fontId="0" fillId="10" borderId="5" xfId="0" applyFill="1" applyBorder="1"/>
    <xf numFmtId="0" fontId="3" fillId="10" borderId="28" xfId="0" applyFont="1" applyFill="1" applyBorder="1"/>
    <xf numFmtId="0" fontId="3" fillId="10" borderId="16" xfId="0" applyFont="1" applyFill="1" applyBorder="1"/>
    <xf numFmtId="0" fontId="3" fillId="10" borderId="18" xfId="0" applyFont="1" applyFill="1" applyBorder="1"/>
    <xf numFmtId="0" fontId="3" fillId="10" borderId="7" xfId="0" applyFont="1" applyFill="1" applyBorder="1"/>
    <xf numFmtId="0" fontId="3" fillId="10" borderId="1" xfId="0" applyFont="1" applyFill="1" applyBorder="1"/>
    <xf numFmtId="0" fontId="3" fillId="10" borderId="3" xfId="0" applyFont="1" applyFill="1" applyBorder="1"/>
    <xf numFmtId="0" fontId="3" fillId="10" borderId="8" xfId="0" applyFont="1" applyFill="1" applyBorder="1"/>
    <xf numFmtId="0" fontId="3" fillId="10" borderId="29" xfId="0" applyFont="1" applyFill="1" applyBorder="1"/>
    <xf numFmtId="0" fontId="0" fillId="10" borderId="8" xfId="0" applyFill="1" applyBorder="1"/>
    <xf numFmtId="0" fontId="0" fillId="10" borderId="7" xfId="0" applyFill="1" applyBorder="1"/>
    <xf numFmtId="0" fontId="0" fillId="10" borderId="28" xfId="0" applyFill="1" applyBorder="1"/>
    <xf numFmtId="0" fontId="0" fillId="10" borderId="29" xfId="0" applyFill="1" applyBorder="1"/>
    <xf numFmtId="0" fontId="0" fillId="10" borderId="4" xfId="0" applyFill="1" applyBorder="1" applyAlignment="1">
      <alignment horizontal="center" vertical="center"/>
    </xf>
    <xf numFmtId="0" fontId="0" fillId="10" borderId="10" xfId="0" applyFill="1" applyBorder="1"/>
    <xf numFmtId="0" fontId="0" fillId="10" borderId="32" xfId="0" applyFill="1" applyBorder="1"/>
    <xf numFmtId="0" fontId="0" fillId="10" borderId="0" xfId="0" applyFill="1" applyBorder="1"/>
    <xf numFmtId="0" fontId="0" fillId="10" borderId="9" xfId="0" applyFill="1" applyBorder="1"/>
    <xf numFmtId="0" fontId="0" fillId="10" borderId="11" xfId="0" applyFill="1" applyBorder="1"/>
    <xf numFmtId="0" fontId="0" fillId="10" borderId="10" xfId="0" applyFill="1" applyBorder="1" applyAlignment="1">
      <alignment horizontal="center" vertical="center"/>
    </xf>
    <xf numFmtId="0" fontId="0" fillId="10" borderId="29" xfId="0" applyFill="1" applyBorder="1" applyAlignment="1">
      <alignment horizontal="center" vertical="center"/>
    </xf>
    <xf numFmtId="0" fontId="0" fillId="10" borderId="50" xfId="0" applyFill="1" applyBorder="1" applyAlignment="1">
      <alignment horizontal="center" vertical="center" wrapText="1"/>
    </xf>
    <xf numFmtId="0" fontId="0" fillId="10" borderId="51" xfId="0" applyFill="1" applyBorder="1" applyAlignment="1">
      <alignment horizontal="center" vertical="center" wrapText="1"/>
    </xf>
    <xf numFmtId="0" fontId="0" fillId="10" borderId="52" xfId="0" applyFill="1" applyBorder="1" applyAlignment="1">
      <alignment horizontal="center" vertical="center" wrapText="1"/>
    </xf>
    <xf numFmtId="0" fontId="0" fillId="10" borderId="53" xfId="0" applyFill="1" applyBorder="1" applyAlignment="1">
      <alignment horizontal="center" vertical="center" wrapText="1"/>
    </xf>
    <xf numFmtId="0" fontId="0" fillId="10" borderId="58" xfId="0" applyFill="1" applyBorder="1" applyAlignment="1">
      <alignment horizontal="center" vertical="center" wrapText="1"/>
    </xf>
    <xf numFmtId="0" fontId="0" fillId="10" borderId="59" xfId="0" applyFill="1" applyBorder="1" applyAlignment="1">
      <alignment horizontal="center" vertical="center" wrapText="1"/>
    </xf>
    <xf numFmtId="0" fontId="0" fillId="10" borderId="60" xfId="0" applyFill="1" applyBorder="1" applyAlignment="1">
      <alignment horizontal="center" vertical="center" wrapText="1"/>
    </xf>
    <xf numFmtId="0" fontId="0" fillId="10" borderId="61" xfId="0" applyFill="1" applyBorder="1" applyAlignment="1">
      <alignment horizontal="center" vertical="center" wrapText="1"/>
    </xf>
    <xf numFmtId="0" fontId="0" fillId="10" borderId="66" xfId="0" applyFill="1" applyBorder="1" applyAlignment="1">
      <alignment horizontal="center" vertical="center" wrapText="1"/>
    </xf>
    <xf numFmtId="0" fontId="0" fillId="10" borderId="67" xfId="0" applyFill="1" applyBorder="1" applyAlignment="1">
      <alignment horizontal="center" vertical="center" wrapText="1"/>
    </xf>
    <xf numFmtId="0" fontId="0" fillId="10" borderId="68" xfId="0" applyFill="1" applyBorder="1" applyAlignment="1">
      <alignment horizontal="center" vertical="center" wrapText="1"/>
    </xf>
    <xf numFmtId="0" fontId="0" fillId="10" borderId="69" xfId="0" applyFill="1" applyBorder="1" applyAlignment="1">
      <alignment horizontal="center" vertical="center" wrapText="1"/>
    </xf>
    <xf numFmtId="0" fontId="2" fillId="10" borderId="0" xfId="0" applyFont="1" applyFill="1" applyBorder="1"/>
    <xf numFmtId="0" fontId="0" fillId="10" borderId="2" xfId="0" quotePrefix="1" applyFill="1" applyBorder="1"/>
    <xf numFmtId="0" fontId="0" fillId="10" borderId="45" xfId="0" applyFill="1" applyBorder="1" applyAlignment="1">
      <alignment horizontal="center" vertical="center"/>
    </xf>
    <xf numFmtId="0" fontId="0" fillId="10" borderId="46" xfId="0" applyFill="1" applyBorder="1" applyAlignment="1">
      <alignment horizontal="center" vertical="center"/>
    </xf>
    <xf numFmtId="0" fontId="0" fillId="10" borderId="47" xfId="0" applyFill="1" applyBorder="1" applyAlignment="1">
      <alignment horizontal="center" vertical="center"/>
    </xf>
    <xf numFmtId="0" fontId="0" fillId="10" borderId="43" xfId="0" applyFill="1" applyBorder="1" applyAlignment="1">
      <alignment horizontal="center" vertical="center"/>
    </xf>
    <xf numFmtId="0" fontId="0" fillId="10" borderId="72" xfId="0" applyFill="1" applyBorder="1" applyAlignment="1">
      <alignment horizontal="center" vertical="center"/>
    </xf>
    <xf numFmtId="0" fontId="0" fillId="10" borderId="41" xfId="0" applyFill="1" applyBorder="1" applyAlignment="1">
      <alignment horizontal="center" vertical="center"/>
    </xf>
    <xf numFmtId="0" fontId="0" fillId="10" borderId="73" xfId="0" applyFill="1" applyBorder="1" applyAlignment="1">
      <alignment horizontal="center" vertical="center"/>
    </xf>
    <xf numFmtId="0" fontId="0" fillId="10" borderId="31" xfId="0" applyFill="1" applyBorder="1" applyAlignment="1">
      <alignment horizontal="center" vertical="center"/>
    </xf>
    <xf numFmtId="0" fontId="0" fillId="10" borderId="75" xfId="0" applyFill="1" applyBorder="1" applyAlignment="1">
      <alignment horizontal="center" vertical="center"/>
    </xf>
    <xf numFmtId="0" fontId="0" fillId="10" borderId="76" xfId="0" applyFill="1" applyBorder="1" applyAlignment="1">
      <alignment horizontal="center" vertical="center"/>
    </xf>
    <xf numFmtId="0" fontId="0" fillId="10" borderId="77" xfId="0" applyFill="1" applyBorder="1" applyAlignment="1">
      <alignment horizontal="center" vertical="center"/>
    </xf>
    <xf numFmtId="0" fontId="0" fillId="10" borderId="78" xfId="0" applyFill="1" applyBorder="1" applyAlignment="1">
      <alignment horizontal="center" vertical="center"/>
    </xf>
    <xf numFmtId="0" fontId="0" fillId="10" borderId="74" xfId="0" applyFill="1" applyBorder="1" applyAlignment="1">
      <alignment horizontal="center" vertical="center"/>
    </xf>
    <xf numFmtId="0" fontId="0" fillId="10" borderId="44" xfId="0" applyFill="1" applyBorder="1" applyAlignment="1">
      <alignment horizontal="center" vertical="center"/>
    </xf>
    <xf numFmtId="0" fontId="3" fillId="10" borderId="0" xfId="0" applyFont="1" applyFill="1" applyBorder="1"/>
    <xf numFmtId="0" fontId="3" fillId="10" borderId="13" xfId="0" quotePrefix="1" applyFont="1" applyFill="1" applyBorder="1"/>
    <xf numFmtId="0" fontId="0" fillId="10" borderId="70" xfId="0" applyFill="1" applyBorder="1" applyAlignment="1">
      <alignment horizontal="center" vertical="center"/>
    </xf>
    <xf numFmtId="0" fontId="0" fillId="10" borderId="71" xfId="0" applyFill="1" applyBorder="1" applyAlignment="1">
      <alignment horizontal="center" vertical="center"/>
    </xf>
    <xf numFmtId="0" fontId="0" fillId="10" borderId="25" xfId="0" applyFill="1" applyBorder="1" applyAlignment="1">
      <alignment horizontal="center" vertical="center"/>
    </xf>
    <xf numFmtId="0" fontId="0" fillId="10" borderId="27" xfId="0" applyFill="1" applyBorder="1" applyAlignment="1">
      <alignment horizontal="center" vertical="center"/>
    </xf>
    <xf numFmtId="0" fontId="0" fillId="9" borderId="39" xfId="0" applyFill="1" applyBorder="1" applyAlignment="1">
      <alignment horizontal="center" vertical="center"/>
    </xf>
    <xf numFmtId="0" fontId="0" fillId="9" borderId="38" xfId="0" applyFill="1" applyBorder="1"/>
    <xf numFmtId="0" fontId="0" fillId="9" borderId="40" xfId="0" applyFill="1" applyBorder="1" applyAlignment="1">
      <alignment horizontal="center" vertical="center"/>
    </xf>
    <xf numFmtId="0" fontId="0" fillId="9" borderId="37" xfId="0" applyFill="1" applyBorder="1"/>
    <xf numFmtId="0" fontId="0" fillId="10" borderId="80" xfId="0" applyFill="1" applyBorder="1" applyAlignment="1">
      <alignment horizontal="center" vertical="center"/>
    </xf>
    <xf numFmtId="0" fontId="0" fillId="10" borderId="81" xfId="0" applyFill="1" applyBorder="1" applyAlignment="1">
      <alignment horizontal="center" vertical="center"/>
    </xf>
    <xf numFmtId="0" fontId="0" fillId="10" borderId="82" xfId="0" applyFill="1" applyBorder="1" applyAlignment="1">
      <alignment horizontal="center" vertical="center"/>
    </xf>
    <xf numFmtId="0" fontId="0" fillId="10" borderId="83" xfId="0" applyFill="1" applyBorder="1" applyAlignment="1">
      <alignment horizontal="center" vertical="center"/>
    </xf>
    <xf numFmtId="0" fontId="0" fillId="10" borderId="42" xfId="0" applyFill="1" applyBorder="1" applyAlignment="1">
      <alignment horizontal="center" vertical="center"/>
    </xf>
    <xf numFmtId="0" fontId="0" fillId="0" borderId="0" xfId="0" applyFill="1" applyBorder="1"/>
    <xf numFmtId="0" fontId="3" fillId="10" borderId="32" xfId="0" applyFont="1" applyFill="1" applyBorder="1"/>
    <xf numFmtId="0" fontId="3" fillId="10" borderId="9" xfId="0" applyFont="1" applyFill="1" applyBorder="1"/>
    <xf numFmtId="0" fontId="3" fillId="10" borderId="11" xfId="0" applyFont="1" applyFill="1" applyBorder="1"/>
    <xf numFmtId="0" fontId="0" fillId="9" borderId="83" xfId="0" applyFill="1" applyBorder="1" applyAlignment="1">
      <alignment horizontal="center" vertical="center"/>
    </xf>
    <xf numFmtId="0" fontId="0" fillId="9" borderId="83" xfId="0" applyFill="1" applyBorder="1"/>
    <xf numFmtId="0" fontId="2" fillId="10" borderId="5" xfId="0" applyFont="1" applyFill="1" applyBorder="1"/>
    <xf numFmtId="0" fontId="0" fillId="0" borderId="9" xfId="0" applyFill="1" applyBorder="1"/>
    <xf numFmtId="0" fontId="0" fillId="10" borderId="5" xfId="0" applyFill="1" applyBorder="1" applyAlignment="1">
      <alignment horizontal="center" vertical="center"/>
    </xf>
    <xf numFmtId="0" fontId="0" fillId="10" borderId="21" xfId="0" applyFill="1" applyBorder="1" applyAlignment="1">
      <alignment horizontal="center" vertical="center"/>
    </xf>
    <xf numFmtId="0" fontId="0" fillId="0" borderId="84" xfId="0" applyBorder="1"/>
    <xf numFmtId="0" fontId="0" fillId="0" borderId="85" xfId="0" applyBorder="1"/>
    <xf numFmtId="0" fontId="0" fillId="0" borderId="81" xfId="0" applyBorder="1"/>
    <xf numFmtId="164" fontId="0" fillId="0" borderId="45" xfId="0" applyNumberFormat="1" applyBorder="1"/>
    <xf numFmtId="164" fontId="0" fillId="0" borderId="46" xfId="0" applyNumberFormat="1" applyBorder="1"/>
    <xf numFmtId="164" fontId="0" fillId="0" borderId="47" xfId="0" applyNumberFormat="1" applyBorder="1"/>
    <xf numFmtId="0" fontId="0" fillId="9" borderId="88" xfId="0" applyFill="1" applyBorder="1" applyAlignment="1">
      <alignment horizontal="center" vertical="center"/>
    </xf>
    <xf numFmtId="0" fontId="0" fillId="9" borderId="89" xfId="0" applyFill="1" applyBorder="1"/>
    <xf numFmtId="0" fontId="0" fillId="9" borderId="90" xfId="0" applyFill="1" applyBorder="1" applyAlignment="1">
      <alignment horizontal="center" vertical="center"/>
    </xf>
    <xf numFmtId="0" fontId="0" fillId="9" borderId="91" xfId="0" applyFill="1" applyBorder="1"/>
    <xf numFmtId="0" fontId="0" fillId="10" borderId="50" xfId="0" applyFill="1" applyBorder="1" applyAlignment="1">
      <alignment horizontal="center" vertical="center" wrapText="1"/>
    </xf>
    <xf numFmtId="0" fontId="0" fillId="10" borderId="45" xfId="0" applyFill="1" applyBorder="1" applyAlignment="1">
      <alignment horizontal="center" vertical="center"/>
    </xf>
    <xf numFmtId="0" fontId="0" fillId="10" borderId="46" xfId="0" applyFill="1" applyBorder="1" applyAlignment="1">
      <alignment horizontal="center" vertical="center"/>
    </xf>
    <xf numFmtId="0" fontId="0" fillId="10" borderId="47" xfId="0" applyFill="1" applyBorder="1" applyAlignment="1">
      <alignment horizontal="center" vertical="center"/>
    </xf>
    <xf numFmtId="0" fontId="0" fillId="10" borderId="14" xfId="0" applyFill="1" applyBorder="1" applyAlignment="1">
      <alignment horizontal="center" vertical="center"/>
    </xf>
    <xf numFmtId="9" fontId="0" fillId="10" borderId="0" xfId="1" applyFont="1" applyFill="1"/>
    <xf numFmtId="0" fontId="0" fillId="10" borderId="92" xfId="0" applyFill="1" applyBorder="1"/>
    <xf numFmtId="0" fontId="0" fillId="10" borderId="93" xfId="0" applyFill="1" applyBorder="1"/>
    <xf numFmtId="0" fontId="0" fillId="10" borderId="94" xfId="0" applyFill="1" applyBorder="1"/>
    <xf numFmtId="0" fontId="0" fillId="10" borderId="95" xfId="0" applyFill="1" applyBorder="1"/>
    <xf numFmtId="0" fontId="0" fillId="10" borderId="96" xfId="0" applyFill="1" applyBorder="1"/>
    <xf numFmtId="0" fontId="0" fillId="10" borderId="97" xfId="0" applyFill="1" applyBorder="1"/>
    <xf numFmtId="0" fontId="0" fillId="10" borderId="98" xfId="0" applyFill="1" applyBorder="1"/>
    <xf numFmtId="0" fontId="0" fillId="10" borderId="99" xfId="0" applyFill="1" applyBorder="1"/>
    <xf numFmtId="0" fontId="3" fillId="10" borderId="100" xfId="0" applyFont="1" applyFill="1" applyBorder="1"/>
    <xf numFmtId="0" fontId="3" fillId="10" borderId="101" xfId="0" applyFont="1" applyFill="1" applyBorder="1"/>
    <xf numFmtId="0" fontId="3" fillId="10" borderId="98" xfId="0" applyFont="1" applyFill="1" applyBorder="1"/>
    <xf numFmtId="0" fontId="3" fillId="10" borderId="99" xfId="0" applyFont="1" applyFill="1" applyBorder="1"/>
    <xf numFmtId="0" fontId="2" fillId="10" borderId="92" xfId="0" applyFont="1" applyFill="1" applyBorder="1"/>
    <xf numFmtId="0" fontId="2" fillId="10" borderId="93" xfId="0" applyFont="1" applyFill="1" applyBorder="1"/>
    <xf numFmtId="0" fontId="2" fillId="10" borderId="94" xfId="0" applyFont="1" applyFill="1" applyBorder="1"/>
    <xf numFmtId="0" fontId="2" fillId="10" borderId="95" xfId="0" applyFont="1" applyFill="1" applyBorder="1"/>
    <xf numFmtId="0" fontId="0" fillId="10" borderId="100" xfId="0" applyFill="1" applyBorder="1"/>
    <xf numFmtId="0" fontId="0" fillId="10" borderId="101" xfId="0" applyFill="1" applyBorder="1"/>
    <xf numFmtId="0" fontId="2" fillId="10" borderId="98" xfId="0" applyFont="1" applyFill="1" applyBorder="1"/>
    <xf numFmtId="0" fontId="2" fillId="10" borderId="99" xfId="0" applyFont="1" applyFill="1" applyBorder="1"/>
    <xf numFmtId="0" fontId="0" fillId="10" borderId="102" xfId="0" applyFill="1" applyBorder="1"/>
    <xf numFmtId="0" fontId="0" fillId="10" borderId="103" xfId="0" applyFill="1" applyBorder="1"/>
    <xf numFmtId="0" fontId="0" fillId="10" borderId="104" xfId="0" applyFill="1" applyBorder="1"/>
    <xf numFmtId="0" fontId="0" fillId="10" borderId="105" xfId="0" applyFill="1" applyBorder="1"/>
    <xf numFmtId="0" fontId="0" fillId="10" borderId="106" xfId="0" applyFill="1" applyBorder="1"/>
    <xf numFmtId="0" fontId="0" fillId="10" borderId="107" xfId="0" applyFill="1" applyBorder="1"/>
    <xf numFmtId="0" fontId="3" fillId="10" borderId="92" xfId="0" applyFont="1" applyFill="1" applyBorder="1"/>
    <xf numFmtId="0" fontId="3" fillId="10" borderId="93" xfId="0" applyFont="1" applyFill="1" applyBorder="1"/>
    <xf numFmtId="0" fontId="3" fillId="10" borderId="96" xfId="0" applyFont="1" applyFill="1" applyBorder="1"/>
    <xf numFmtId="0" fontId="3" fillId="10" borderId="97" xfId="0" applyFont="1" applyFill="1" applyBorder="1"/>
    <xf numFmtId="0" fontId="3" fillId="10" borderId="94" xfId="0" applyFont="1" applyFill="1" applyBorder="1"/>
    <xf numFmtId="0" fontId="3" fillId="10" borderId="95" xfId="0" applyFont="1" applyFill="1" applyBorder="1"/>
    <xf numFmtId="0" fontId="3" fillId="10" borderId="106" xfId="0" applyFont="1" applyFill="1" applyBorder="1"/>
    <xf numFmtId="0" fontId="3" fillId="10" borderId="107" xfId="0" applyFont="1" applyFill="1" applyBorder="1"/>
    <xf numFmtId="0" fontId="2" fillId="10" borderId="96" xfId="0" applyFont="1" applyFill="1" applyBorder="1"/>
    <xf numFmtId="0" fontId="2" fillId="10" borderId="97" xfId="0" applyFont="1" applyFill="1" applyBorder="1"/>
    <xf numFmtId="0" fontId="0" fillId="10" borderId="96" xfId="0" quotePrefix="1" applyFill="1" applyBorder="1"/>
    <xf numFmtId="0" fontId="0" fillId="10" borderId="97" xfId="0" quotePrefix="1" applyFill="1" applyBorder="1"/>
    <xf numFmtId="0" fontId="2" fillId="10" borderId="106" xfId="0" applyFont="1" applyFill="1" applyBorder="1"/>
    <xf numFmtId="0" fontId="2" fillId="10" borderId="107" xfId="0" applyFont="1" applyFill="1" applyBorder="1"/>
    <xf numFmtId="0" fontId="2" fillId="10" borderId="100" xfId="0" applyFont="1" applyFill="1" applyBorder="1"/>
    <xf numFmtId="0" fontId="2" fillId="10" borderId="101" xfId="0" applyFont="1" applyFill="1" applyBorder="1"/>
    <xf numFmtId="0" fontId="0" fillId="10" borderId="15" xfId="0" applyFill="1" applyBorder="1" applyAlignment="1">
      <alignment horizontal="center" vertical="center"/>
    </xf>
    <xf numFmtId="0" fontId="0" fillId="10" borderId="30" xfId="0" applyFill="1" applyBorder="1" applyAlignment="1">
      <alignment horizontal="center" vertical="center"/>
    </xf>
    <xf numFmtId="0" fontId="0" fillId="10" borderId="19" xfId="0" applyFill="1" applyBorder="1" applyAlignment="1">
      <alignment horizontal="center" vertical="center"/>
    </xf>
    <xf numFmtId="0" fontId="0" fillId="10" borderId="79" xfId="0" applyFill="1" applyBorder="1" applyAlignment="1">
      <alignment horizontal="center" vertical="center"/>
    </xf>
    <xf numFmtId="0" fontId="0" fillId="0" borderId="8" xfId="0" applyBorder="1" applyAlignment="1">
      <alignment horizontal="center" vertical="center"/>
    </xf>
    <xf numFmtId="0" fontId="0" fillId="10" borderId="7" xfId="0" applyFill="1" applyBorder="1" applyAlignment="1">
      <alignment horizontal="center" vertical="center"/>
    </xf>
    <xf numFmtId="0" fontId="0" fillId="10" borderId="8" xfId="0" applyFill="1" applyBorder="1" applyAlignment="1">
      <alignment horizontal="center" vertical="center"/>
    </xf>
    <xf numFmtId="0" fontId="0" fillId="10" borderId="14" xfId="0" applyFill="1" applyBorder="1" applyAlignment="1">
      <alignment horizontal="center" vertical="center"/>
    </xf>
    <xf numFmtId="0" fontId="0" fillId="10" borderId="12" xfId="0" applyFill="1" applyBorder="1" applyAlignment="1">
      <alignment horizontal="center" vertical="center"/>
    </xf>
    <xf numFmtId="0" fontId="0" fillId="8" borderId="9" xfId="0" applyFill="1" applyBorder="1" applyAlignment="1">
      <alignment horizontal="center" vertical="center"/>
    </xf>
    <xf numFmtId="0" fontId="0" fillId="8" borderId="0" xfId="0" applyFill="1" applyBorder="1" applyAlignment="1">
      <alignment horizontal="center" vertical="center"/>
    </xf>
    <xf numFmtId="0" fontId="0" fillId="8" borderId="11"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9" xfId="0" applyFill="1" applyBorder="1" applyAlignment="1">
      <alignment horizontal="center" vertical="center"/>
    </xf>
    <xf numFmtId="0" fontId="0" fillId="2" borderId="0" xfId="0" applyFill="1" applyBorder="1" applyAlignment="1">
      <alignment horizontal="center" vertical="center"/>
    </xf>
    <xf numFmtId="0" fontId="0" fillId="2" borderId="11" xfId="0" applyFill="1" applyBorder="1" applyAlignment="1">
      <alignment horizontal="center" vertical="center"/>
    </xf>
    <xf numFmtId="0" fontId="0" fillId="8" borderId="1" xfId="0" applyFill="1" applyBorder="1" applyAlignment="1">
      <alignment horizontal="center" vertical="center"/>
    </xf>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0" fillId="7" borderId="1" xfId="0" applyFill="1" applyBorder="1" applyAlignment="1">
      <alignment horizontal="center" vertical="center"/>
    </xf>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0" fillId="5" borderId="9" xfId="0" applyFill="1" applyBorder="1" applyAlignment="1">
      <alignment horizontal="center" vertical="center"/>
    </xf>
    <xf numFmtId="0" fontId="0" fillId="5" borderId="0" xfId="0" applyFill="1" applyBorder="1" applyAlignment="1">
      <alignment horizontal="center" vertical="center"/>
    </xf>
    <xf numFmtId="0" fontId="0" fillId="5" borderId="11" xfId="0" applyFill="1" applyBorder="1" applyAlignment="1">
      <alignment horizontal="center" vertical="center"/>
    </xf>
    <xf numFmtId="0" fontId="1" fillId="3" borderId="9"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11" xfId="0" applyFont="1" applyFill="1" applyBorder="1" applyAlignment="1">
      <alignment horizontal="center" vertical="center"/>
    </xf>
    <xf numFmtId="0" fontId="1" fillId="4" borderId="9"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11" xfId="0" applyFont="1" applyFill="1" applyBorder="1" applyAlignment="1">
      <alignment horizontal="center" vertical="center"/>
    </xf>
    <xf numFmtId="0" fontId="0" fillId="6" borderId="9" xfId="0" applyFill="1" applyBorder="1" applyAlignment="1">
      <alignment horizontal="center" vertical="center"/>
    </xf>
    <xf numFmtId="0" fontId="0" fillId="6" borderId="0" xfId="0" applyFill="1" applyBorder="1" applyAlignment="1">
      <alignment horizontal="center" vertical="center"/>
    </xf>
    <xf numFmtId="0" fontId="0" fillId="6" borderId="11" xfId="0" applyFill="1" applyBorder="1" applyAlignment="1">
      <alignment horizontal="center" vertical="center"/>
    </xf>
    <xf numFmtId="0" fontId="0" fillId="7" borderId="9" xfId="0" applyFill="1" applyBorder="1" applyAlignment="1">
      <alignment horizontal="center" vertical="center"/>
    </xf>
    <xf numFmtId="0" fontId="0" fillId="7" borderId="0" xfId="0" applyFill="1" applyBorder="1" applyAlignment="1">
      <alignment horizontal="center" vertical="center"/>
    </xf>
    <xf numFmtId="0" fontId="0" fillId="7" borderId="11" xfId="0" applyFill="1" applyBorder="1" applyAlignment="1">
      <alignment horizontal="center" vertical="center"/>
    </xf>
    <xf numFmtId="0" fontId="0" fillId="10" borderId="32" xfId="0" applyFill="1" applyBorder="1" applyAlignment="1">
      <alignment horizontal="center" vertical="center"/>
    </xf>
    <xf numFmtId="0" fontId="0" fillId="0" borderId="30" xfId="0" applyBorder="1" applyAlignment="1">
      <alignment horizontal="center" vertical="center"/>
    </xf>
    <xf numFmtId="0" fontId="0" fillId="0" borderId="19" xfId="0" applyBorder="1" applyAlignment="1">
      <alignment horizontal="center" vertical="center"/>
    </xf>
    <xf numFmtId="0" fontId="0" fillId="10" borderId="84" xfId="0" applyFill="1" applyBorder="1" applyAlignment="1">
      <alignment horizontal="center" vertical="center"/>
    </xf>
    <xf numFmtId="0" fontId="0" fillId="0" borderId="85" xfId="0" applyBorder="1" applyAlignment="1">
      <alignment horizontal="center" vertical="center"/>
    </xf>
    <xf numFmtId="0" fontId="0" fillId="0" borderId="81" xfId="0" applyBorder="1" applyAlignment="1">
      <alignment horizontal="center" vertical="center"/>
    </xf>
    <xf numFmtId="0" fontId="0" fillId="10" borderId="45" xfId="0" applyFill="1" applyBorder="1" applyAlignment="1">
      <alignment horizontal="center" vertical="center"/>
    </xf>
    <xf numFmtId="0" fontId="0" fillId="10" borderId="46" xfId="0" applyFill="1" applyBorder="1" applyAlignment="1">
      <alignment horizontal="center" vertical="center"/>
    </xf>
    <xf numFmtId="0" fontId="0" fillId="10" borderId="47" xfId="0" applyFill="1" applyBorder="1" applyAlignment="1">
      <alignment horizontal="center" vertical="center"/>
    </xf>
    <xf numFmtId="0" fontId="0" fillId="10" borderId="3" xfId="0" applyFill="1" applyBorder="1" applyAlignment="1">
      <alignment horizontal="center" vertical="center"/>
    </xf>
    <xf numFmtId="0" fontId="5" fillId="10" borderId="65" xfId="0" applyFont="1" applyFill="1" applyBorder="1" applyAlignment="1">
      <alignment horizontal="center" vertical="center" wrapText="1"/>
    </xf>
    <xf numFmtId="0" fontId="5" fillId="10" borderId="64" xfId="0" applyFont="1" applyFill="1" applyBorder="1" applyAlignment="1">
      <alignment horizontal="center" vertical="center" wrapText="1"/>
    </xf>
    <xf numFmtId="0" fontId="5" fillId="10" borderId="63" xfId="0" applyFont="1" applyFill="1" applyBorder="1" applyAlignment="1">
      <alignment horizontal="center" vertical="center" wrapText="1"/>
    </xf>
    <xf numFmtId="0" fontId="5" fillId="10" borderId="62" xfId="0" applyFont="1" applyFill="1" applyBorder="1" applyAlignment="1">
      <alignment horizontal="center" vertical="center" wrapText="1"/>
    </xf>
    <xf numFmtId="0" fontId="5" fillId="10" borderId="54" xfId="0" applyFont="1" applyFill="1" applyBorder="1" applyAlignment="1">
      <alignment horizontal="center" vertical="center" wrapText="1"/>
    </xf>
    <xf numFmtId="0" fontId="5" fillId="10" borderId="55" xfId="0" applyFont="1" applyFill="1" applyBorder="1" applyAlignment="1">
      <alignment horizontal="center" vertical="center" wrapText="1"/>
    </xf>
    <xf numFmtId="0" fontId="5" fillId="10" borderId="56" xfId="0" applyFont="1" applyFill="1" applyBorder="1" applyAlignment="1">
      <alignment horizontal="center" vertical="center" wrapText="1"/>
    </xf>
    <xf numFmtId="0" fontId="5" fillId="10" borderId="57" xfId="0" applyFont="1" applyFill="1" applyBorder="1" applyAlignment="1">
      <alignment horizontal="center" vertical="center" wrapText="1"/>
    </xf>
    <xf numFmtId="0" fontId="0" fillId="11" borderId="0" xfId="0" applyFill="1" applyBorder="1" applyAlignment="1">
      <alignment horizontal="center" vertical="center" wrapText="1"/>
    </xf>
    <xf numFmtId="0" fontId="4" fillId="11" borderId="0" xfId="0" applyFont="1" applyFill="1" applyBorder="1" applyAlignment="1">
      <alignment horizontal="center" vertical="center" wrapText="1"/>
    </xf>
    <xf numFmtId="0" fontId="0" fillId="11" borderId="52" xfId="0" applyFill="1" applyBorder="1" applyAlignment="1">
      <alignment horizontal="center" vertical="center" wrapText="1"/>
    </xf>
    <xf numFmtId="0" fontId="4" fillId="11" borderId="53" xfId="0" applyFont="1" applyFill="1" applyBorder="1" applyAlignment="1">
      <alignment horizontal="center" vertical="center" wrapText="1"/>
    </xf>
    <xf numFmtId="0" fontId="4" fillId="11" borderId="52" xfId="0" applyFont="1" applyFill="1" applyBorder="1" applyAlignment="1">
      <alignment horizontal="center" vertical="center" wrapText="1"/>
    </xf>
    <xf numFmtId="0" fontId="0" fillId="11" borderId="50" xfId="0" applyFill="1" applyBorder="1" applyAlignment="1">
      <alignment horizontal="center" vertical="center" wrapText="1"/>
    </xf>
    <xf numFmtId="0" fontId="4" fillId="11" borderId="51" xfId="0" applyFont="1" applyFill="1" applyBorder="1" applyAlignment="1">
      <alignment horizontal="center" vertical="center" wrapText="1"/>
    </xf>
    <xf numFmtId="0" fontId="4" fillId="11" borderId="58" xfId="0" applyFont="1" applyFill="1" applyBorder="1" applyAlignment="1">
      <alignment horizontal="center" vertical="center" wrapText="1"/>
    </xf>
    <xf numFmtId="0" fontId="4" fillId="11" borderId="59" xfId="0" applyFont="1" applyFill="1" applyBorder="1" applyAlignment="1">
      <alignment horizontal="center" vertical="center" wrapText="1"/>
    </xf>
    <xf numFmtId="0" fontId="0" fillId="11" borderId="51" xfId="0" applyFill="1" applyBorder="1" applyAlignment="1">
      <alignment horizontal="center" vertical="center" wrapText="1"/>
    </xf>
    <xf numFmtId="0" fontId="0" fillId="11" borderId="58" xfId="0" applyFill="1" applyBorder="1" applyAlignment="1">
      <alignment horizontal="center" vertical="center" wrapText="1"/>
    </xf>
    <xf numFmtId="0" fontId="0" fillId="11" borderId="59" xfId="0" applyFill="1" applyBorder="1" applyAlignment="1">
      <alignment horizontal="center" vertical="center" wrapText="1"/>
    </xf>
    <xf numFmtId="0" fontId="0" fillId="13" borderId="52" xfId="0" applyFill="1" applyBorder="1" applyAlignment="1">
      <alignment horizontal="center" vertical="center" wrapText="1"/>
    </xf>
    <xf numFmtId="0" fontId="0" fillId="13" borderId="53" xfId="0" applyFill="1" applyBorder="1" applyAlignment="1">
      <alignment horizontal="center" vertical="center" wrapText="1"/>
    </xf>
    <xf numFmtId="0" fontId="4" fillId="15" borderId="0" xfId="0" applyFont="1" applyFill="1" applyBorder="1" applyAlignment="1">
      <alignment horizontal="center" vertical="center" wrapText="1"/>
    </xf>
    <xf numFmtId="0" fontId="4" fillId="15" borderId="60" xfId="0" applyFont="1" applyFill="1" applyBorder="1" applyAlignment="1">
      <alignment horizontal="center" vertical="center" wrapText="1"/>
    </xf>
    <xf numFmtId="0" fontId="4" fillId="15" borderId="61" xfId="0" applyFont="1" applyFill="1" applyBorder="1" applyAlignment="1">
      <alignment horizontal="center" vertical="center" wrapText="1"/>
    </xf>
    <xf numFmtId="0" fontId="5" fillId="10" borderId="50" xfId="0" applyFont="1" applyFill="1" applyBorder="1" applyAlignment="1">
      <alignment horizontal="center" vertical="center" wrapText="1"/>
    </xf>
    <xf numFmtId="0" fontId="5" fillId="10" borderId="51" xfId="0" applyFont="1" applyFill="1" applyBorder="1" applyAlignment="1">
      <alignment horizontal="center" vertical="center" wrapText="1"/>
    </xf>
    <xf numFmtId="0" fontId="0" fillId="11" borderId="60" xfId="0" applyFill="1" applyBorder="1" applyAlignment="1">
      <alignment horizontal="center" vertical="center" wrapText="1"/>
    </xf>
    <xf numFmtId="0" fontId="4" fillId="11" borderId="60" xfId="0" applyFont="1" applyFill="1" applyBorder="1" applyAlignment="1">
      <alignment horizontal="center" vertical="center" wrapText="1"/>
    </xf>
    <xf numFmtId="0" fontId="4" fillId="11" borderId="61" xfId="0" applyFont="1" applyFill="1" applyBorder="1" applyAlignment="1">
      <alignment horizontal="center" vertical="center" wrapText="1"/>
    </xf>
    <xf numFmtId="0" fontId="0" fillId="13" borderId="0" xfId="0" applyFill="1" applyBorder="1" applyAlignment="1">
      <alignment horizontal="center" vertical="center" wrapText="1"/>
    </xf>
    <xf numFmtId="0" fontId="4" fillId="15" borderId="52" xfId="0" applyFont="1" applyFill="1" applyBorder="1" applyAlignment="1">
      <alignment horizontal="center" vertical="center" wrapText="1"/>
    </xf>
    <xf numFmtId="0" fontId="4" fillId="15" borderId="53" xfId="0" applyFont="1" applyFill="1" applyBorder="1" applyAlignment="1">
      <alignment horizontal="center" vertical="center" wrapText="1"/>
    </xf>
    <xf numFmtId="0" fontId="4" fillId="15" borderId="50" xfId="0" applyFont="1" applyFill="1" applyBorder="1" applyAlignment="1">
      <alignment horizontal="center" vertical="center" wrapText="1"/>
    </xf>
    <xf numFmtId="0" fontId="4" fillId="15" borderId="51" xfId="0" applyFont="1" applyFill="1" applyBorder="1" applyAlignment="1">
      <alignment horizontal="center" vertical="center" wrapText="1"/>
    </xf>
    <xf numFmtId="0" fontId="4" fillId="15" borderId="58" xfId="0" applyFont="1" applyFill="1" applyBorder="1" applyAlignment="1">
      <alignment horizontal="center" vertical="center" wrapText="1"/>
    </xf>
    <xf numFmtId="0" fontId="4" fillId="15" borderId="59" xfId="0" applyFont="1" applyFill="1" applyBorder="1" applyAlignment="1">
      <alignment horizontal="center" vertical="center" wrapText="1"/>
    </xf>
    <xf numFmtId="0" fontId="0" fillId="14" borderId="50" xfId="0" applyFill="1" applyBorder="1" applyAlignment="1">
      <alignment horizontal="center" vertical="center" wrapText="1"/>
    </xf>
    <xf numFmtId="0" fontId="4" fillId="14" borderId="51" xfId="0" applyFont="1" applyFill="1" applyBorder="1" applyAlignment="1">
      <alignment horizontal="center" vertical="center" wrapText="1"/>
    </xf>
    <xf numFmtId="0" fontId="4" fillId="14" borderId="58" xfId="0" applyFont="1" applyFill="1" applyBorder="1" applyAlignment="1">
      <alignment horizontal="center" vertical="center" wrapText="1"/>
    </xf>
    <xf numFmtId="0" fontId="4" fillId="14" borderId="59" xfId="0" applyFont="1" applyFill="1" applyBorder="1" applyAlignment="1">
      <alignment horizontal="center" vertical="center" wrapText="1"/>
    </xf>
    <xf numFmtId="0" fontId="3" fillId="6" borderId="50" xfId="0" applyFont="1" applyFill="1" applyBorder="1" applyAlignment="1">
      <alignment horizontal="center" vertical="center" wrapText="1"/>
    </xf>
    <xf numFmtId="0" fontId="3" fillId="6" borderId="51" xfId="0" applyFont="1" applyFill="1" applyBorder="1" applyAlignment="1">
      <alignment horizontal="center" vertical="center" wrapText="1"/>
    </xf>
    <xf numFmtId="0" fontId="3" fillId="6" borderId="58" xfId="0" applyFont="1" applyFill="1" applyBorder="1" applyAlignment="1">
      <alignment horizontal="center" vertical="center" wrapText="1"/>
    </xf>
    <xf numFmtId="0" fontId="3" fillId="6" borderId="59" xfId="0" applyFont="1" applyFill="1" applyBorder="1" applyAlignment="1">
      <alignment horizontal="center" vertical="center" wrapText="1"/>
    </xf>
    <xf numFmtId="0" fontId="0" fillId="6" borderId="50" xfId="0" applyFill="1" applyBorder="1" applyAlignment="1">
      <alignment horizontal="center" vertical="center" wrapText="1"/>
    </xf>
    <xf numFmtId="0" fontId="0" fillId="6" borderId="51" xfId="0" applyFill="1" applyBorder="1" applyAlignment="1">
      <alignment horizontal="center" vertical="center" wrapText="1"/>
    </xf>
    <xf numFmtId="0" fontId="0" fillId="6" borderId="58" xfId="0" applyFill="1" applyBorder="1" applyAlignment="1">
      <alignment horizontal="center" vertical="center" wrapText="1"/>
    </xf>
    <xf numFmtId="0" fontId="0" fillId="6" borderId="59" xfId="0" applyFill="1" applyBorder="1" applyAlignment="1">
      <alignment horizontal="center" vertical="center" wrapText="1"/>
    </xf>
    <xf numFmtId="0" fontId="0" fillId="16" borderId="50" xfId="0" applyFill="1" applyBorder="1" applyAlignment="1">
      <alignment horizontal="center" vertical="center" wrapText="1"/>
    </xf>
    <xf numFmtId="0" fontId="0" fillId="16" borderId="51" xfId="0" applyFill="1" applyBorder="1" applyAlignment="1">
      <alignment horizontal="center" vertical="center" wrapText="1"/>
    </xf>
    <xf numFmtId="0" fontId="0" fillId="16" borderId="58" xfId="0" applyFill="1" applyBorder="1" applyAlignment="1">
      <alignment horizontal="center" vertical="center" wrapText="1"/>
    </xf>
    <xf numFmtId="0" fontId="0" fillId="16" borderId="59" xfId="0" applyFill="1" applyBorder="1" applyAlignment="1">
      <alignment horizontal="center" vertical="center" wrapText="1"/>
    </xf>
    <xf numFmtId="0" fontId="4" fillId="16" borderId="50" xfId="0" applyFont="1" applyFill="1" applyBorder="1" applyAlignment="1">
      <alignment horizontal="center" vertical="center" wrapText="1"/>
    </xf>
    <xf numFmtId="0" fontId="4" fillId="16" borderId="51" xfId="0" applyFont="1" applyFill="1" applyBorder="1" applyAlignment="1">
      <alignment horizontal="center" vertical="center" wrapText="1"/>
    </xf>
    <xf numFmtId="0" fontId="4" fillId="16" borderId="58" xfId="0" applyFont="1" applyFill="1" applyBorder="1" applyAlignment="1">
      <alignment horizontal="center" vertical="center" wrapText="1"/>
    </xf>
    <xf numFmtId="0" fontId="4" fillId="16" borderId="59" xfId="0" applyFont="1" applyFill="1" applyBorder="1" applyAlignment="1">
      <alignment horizontal="center" vertical="center" wrapText="1"/>
    </xf>
    <xf numFmtId="0" fontId="0" fillId="12" borderId="60" xfId="0" applyFill="1" applyBorder="1" applyAlignment="1">
      <alignment horizontal="center" vertical="center" wrapText="1"/>
    </xf>
    <xf numFmtId="0" fontId="0" fillId="12" borderId="61" xfId="0" applyFill="1" applyBorder="1" applyAlignment="1">
      <alignment horizontal="center" vertical="center" wrapText="1"/>
    </xf>
    <xf numFmtId="0" fontId="0" fillId="14" borderId="51" xfId="0" applyFont="1" applyFill="1" applyBorder="1" applyAlignment="1">
      <alignment horizontal="center" vertical="center" wrapText="1"/>
    </xf>
    <xf numFmtId="0" fontId="0" fillId="14" borderId="58" xfId="0" applyFont="1" applyFill="1" applyBorder="1" applyAlignment="1">
      <alignment horizontal="center" vertical="center" wrapText="1"/>
    </xf>
    <xf numFmtId="0" fontId="0" fillId="14" borderId="59" xfId="0" applyFont="1" applyFill="1" applyBorder="1" applyAlignment="1">
      <alignment horizontal="center" vertical="center" wrapText="1"/>
    </xf>
    <xf numFmtId="0" fontId="0" fillId="3" borderId="60" xfId="0" applyFill="1" applyBorder="1" applyAlignment="1">
      <alignment horizontal="center" vertical="center" wrapText="1"/>
    </xf>
    <xf numFmtId="0" fontId="0" fillId="3" borderId="61" xfId="0" applyFill="1" applyBorder="1" applyAlignment="1">
      <alignment horizontal="center" vertical="center" wrapText="1"/>
    </xf>
    <xf numFmtId="0" fontId="0" fillId="12" borderId="52" xfId="0" applyFill="1" applyBorder="1" applyAlignment="1">
      <alignment horizontal="center" vertical="center" wrapText="1"/>
    </xf>
    <xf numFmtId="0" fontId="0" fillId="12" borderId="53" xfId="0" applyFill="1" applyBorder="1" applyAlignment="1">
      <alignment horizontal="center" vertical="center" wrapText="1"/>
    </xf>
    <xf numFmtId="0" fontId="0" fillId="3" borderId="0" xfId="0" applyFill="1" applyBorder="1" applyAlignment="1">
      <alignment horizontal="center" vertical="center" wrapText="1"/>
    </xf>
    <xf numFmtId="0" fontId="4" fillId="6" borderId="51" xfId="0" applyFont="1" applyFill="1" applyBorder="1" applyAlignment="1">
      <alignment horizontal="center" vertical="center" wrapText="1"/>
    </xf>
    <xf numFmtId="0" fontId="4" fillId="6" borderId="58" xfId="0" applyFont="1" applyFill="1" applyBorder="1" applyAlignment="1">
      <alignment horizontal="center" vertical="center" wrapText="1"/>
    </xf>
    <xf numFmtId="0" fontId="4" fillId="6" borderId="59" xfId="0" applyFont="1" applyFill="1" applyBorder="1" applyAlignment="1">
      <alignment horizontal="center" vertical="center" wrapText="1"/>
    </xf>
    <xf numFmtId="0" fontId="0" fillId="10" borderId="60" xfId="0" applyFont="1" applyFill="1" applyBorder="1" applyAlignment="1">
      <alignment horizontal="center" vertical="center" wrapText="1"/>
    </xf>
    <xf numFmtId="0" fontId="0" fillId="10" borderId="61" xfId="0" applyFont="1" applyFill="1" applyBorder="1" applyAlignment="1">
      <alignment horizontal="center" vertical="center" wrapText="1"/>
    </xf>
    <xf numFmtId="0" fontId="0" fillId="12" borderId="0" xfId="0" applyFill="1" applyBorder="1" applyAlignment="1">
      <alignment horizontal="center" vertical="center" wrapText="1"/>
    </xf>
    <xf numFmtId="0" fontId="0" fillId="11" borderId="50" xfId="0" applyFont="1" applyFill="1" applyBorder="1" applyAlignment="1">
      <alignment horizontal="center" vertical="center" wrapText="1"/>
    </xf>
    <xf numFmtId="0" fontId="0" fillId="11" borderId="51" xfId="0" applyFont="1" applyFill="1" applyBorder="1" applyAlignment="1">
      <alignment horizontal="center" vertical="center" wrapText="1"/>
    </xf>
    <xf numFmtId="0" fontId="0" fillId="11" borderId="58" xfId="0" applyFont="1" applyFill="1" applyBorder="1" applyAlignment="1">
      <alignment horizontal="center" vertical="center" wrapText="1"/>
    </xf>
    <xf numFmtId="0" fontId="0" fillId="11" borderId="59" xfId="0" applyFont="1" applyFill="1" applyBorder="1" applyAlignment="1">
      <alignment horizontal="center" vertical="center" wrapText="1"/>
    </xf>
    <xf numFmtId="0" fontId="0" fillId="10" borderId="50" xfId="0" applyFill="1" applyBorder="1" applyAlignment="1">
      <alignment horizontal="center" vertical="center" wrapText="1"/>
    </xf>
    <xf numFmtId="0" fontId="0" fillId="0" borderId="51" xfId="0" applyBorder="1" applyAlignment="1">
      <alignment horizontal="center" vertical="center" wrapText="1"/>
    </xf>
    <xf numFmtId="0" fontId="0" fillId="0" borderId="58" xfId="0" applyBorder="1" applyAlignment="1">
      <alignment horizontal="center" vertical="center" wrapText="1"/>
    </xf>
    <xf numFmtId="0" fontId="0" fillId="0" borderId="59" xfId="0" applyBorder="1" applyAlignment="1">
      <alignment horizontal="center" vertical="center" wrapText="1"/>
    </xf>
    <xf numFmtId="0" fontId="0" fillId="6" borderId="60" xfId="0" applyFill="1" applyBorder="1" applyAlignment="1">
      <alignment horizontal="center" vertical="center" wrapText="1"/>
    </xf>
    <xf numFmtId="0" fontId="4" fillId="6" borderId="60" xfId="0" applyFont="1" applyFill="1" applyBorder="1" applyAlignment="1">
      <alignment horizontal="center" vertical="center" wrapText="1"/>
    </xf>
    <xf numFmtId="0" fontId="4" fillId="6" borderId="61" xfId="0" applyFont="1" applyFill="1" applyBorder="1" applyAlignment="1">
      <alignment horizontal="center" vertical="center" wrapText="1"/>
    </xf>
    <xf numFmtId="0" fontId="0" fillId="6" borderId="86" xfId="0" applyFill="1" applyBorder="1" applyAlignment="1">
      <alignment horizontal="center" vertical="center" wrapText="1"/>
    </xf>
    <xf numFmtId="0" fontId="0" fillId="6" borderId="87" xfId="0" applyFill="1" applyBorder="1" applyAlignment="1">
      <alignment horizontal="center" vertical="center" wrapText="1"/>
    </xf>
  </cellXfs>
  <cellStyles count="2">
    <cellStyle name="Normal" xfId="0" builtinId="0"/>
    <cellStyle name="Pourcentage" xfId="1" builtinId="5"/>
  </cellStyles>
  <dxfs count="30">
    <dxf>
      <font>
        <color theme="0"/>
      </font>
    </dxf>
    <dxf>
      <fill>
        <patternFill>
          <bgColor rgb="FFFFFF00"/>
        </patternFill>
      </fill>
    </dxf>
    <dxf>
      <fill>
        <patternFill>
          <bgColor rgb="FF00B0F0"/>
        </patternFill>
      </fill>
    </dxf>
    <dxf>
      <font>
        <color theme="0"/>
      </font>
      <fill>
        <patternFill>
          <bgColor theme="4" tint="0.59996337778862885"/>
        </patternFill>
      </fill>
    </dxf>
    <dxf>
      <fill>
        <patternFill>
          <bgColor rgb="FFFFE89F"/>
        </patternFill>
      </fill>
    </dxf>
    <dxf>
      <font>
        <color theme="0"/>
      </font>
      <fill>
        <patternFill>
          <bgColor theme="2" tint="-9.9948118533890809E-2"/>
        </patternFill>
      </fill>
    </dxf>
    <dxf>
      <fill>
        <patternFill>
          <bgColor rgb="FFFFB3B3"/>
        </patternFill>
      </fill>
    </dxf>
    <dxf>
      <fill>
        <patternFill>
          <bgColor theme="0" tint="-4.9989318521683403E-2"/>
        </patternFill>
      </fill>
    </dxf>
    <dxf>
      <fill>
        <patternFill>
          <bgColor rgb="FFFFFF00"/>
        </patternFill>
      </fill>
    </dxf>
    <dxf>
      <fill>
        <patternFill>
          <bgColor rgb="FF00B0F0"/>
        </patternFill>
      </fill>
    </dxf>
    <dxf>
      <font>
        <color theme="0"/>
      </font>
      <fill>
        <patternFill>
          <bgColor theme="4" tint="0.59996337778862885"/>
        </patternFill>
      </fill>
    </dxf>
    <dxf>
      <fill>
        <patternFill>
          <bgColor rgb="FFFFE89F"/>
        </patternFill>
      </fill>
    </dxf>
    <dxf>
      <font>
        <color theme="0"/>
      </font>
      <fill>
        <patternFill>
          <bgColor theme="2" tint="-9.9948118533890809E-2"/>
        </patternFill>
      </fill>
    </dxf>
    <dxf>
      <fill>
        <patternFill>
          <bgColor rgb="FFFFB3B3"/>
        </patternFill>
      </fill>
    </dxf>
    <dxf>
      <fill>
        <patternFill>
          <bgColor theme="0" tint="-4.9989318521683403E-2"/>
        </patternFill>
      </fill>
    </dxf>
    <dxf>
      <fill>
        <patternFill>
          <bgColor rgb="FFFFFF00"/>
        </patternFill>
      </fill>
    </dxf>
    <dxf>
      <fill>
        <patternFill>
          <bgColor rgb="FF00B0F0"/>
        </patternFill>
      </fill>
    </dxf>
    <dxf>
      <font>
        <color theme="0"/>
      </font>
      <fill>
        <patternFill>
          <bgColor theme="4" tint="0.59996337778862885"/>
        </patternFill>
      </fill>
    </dxf>
    <dxf>
      <fill>
        <patternFill>
          <bgColor rgb="FFFFE89F"/>
        </patternFill>
      </fill>
    </dxf>
    <dxf>
      <font>
        <color theme="0"/>
      </font>
      <fill>
        <patternFill>
          <bgColor theme="2" tint="-9.9948118533890809E-2"/>
        </patternFill>
      </fill>
    </dxf>
    <dxf>
      <fill>
        <patternFill>
          <bgColor rgb="FFFFB3B3"/>
        </patternFill>
      </fill>
    </dxf>
    <dxf>
      <fill>
        <patternFill>
          <bgColor theme="0" tint="-4.9989318521683403E-2"/>
        </patternFill>
      </fill>
    </dxf>
    <dxf>
      <fill>
        <patternFill>
          <bgColor rgb="FFFFFF00"/>
        </patternFill>
      </fill>
    </dxf>
    <dxf>
      <fill>
        <patternFill>
          <bgColor rgb="FF00B0F0"/>
        </patternFill>
      </fill>
    </dxf>
    <dxf>
      <font>
        <color theme="0"/>
      </font>
      <fill>
        <patternFill>
          <bgColor theme="4" tint="0.59996337778862885"/>
        </patternFill>
      </fill>
    </dxf>
    <dxf>
      <fill>
        <patternFill>
          <bgColor rgb="FFFFE89F"/>
        </patternFill>
      </fill>
    </dxf>
    <dxf>
      <font>
        <color theme="0"/>
      </font>
      <fill>
        <patternFill>
          <bgColor theme="2" tint="-9.9948118533890809E-2"/>
        </patternFill>
      </fill>
    </dxf>
    <dxf>
      <fill>
        <patternFill>
          <bgColor rgb="FFFFB3B3"/>
        </patternFill>
      </fill>
    </dxf>
    <dxf>
      <fill>
        <patternFill>
          <bgColor theme="0" tint="-4.9989318521683403E-2"/>
        </patternFill>
      </fill>
    </dxf>
    <dxf>
      <font>
        <color theme="0" tint="-4.9989318521683403E-2"/>
      </font>
    </dxf>
  </dxfs>
  <tableStyles count="0" defaultTableStyle="TableStyleMedium9" defaultPivotStyle="PivotStyleLight16"/>
  <colors>
    <mruColors>
      <color rgb="FFFF0000"/>
      <color rgb="FFFFE89F"/>
      <color rgb="FFFFB3B3"/>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59054</xdr:colOff>
      <xdr:row>1</xdr:row>
      <xdr:rowOff>19051</xdr:rowOff>
    </xdr:from>
    <xdr:to>
      <xdr:col>6</xdr:col>
      <xdr:colOff>231774</xdr:colOff>
      <xdr:row>1</xdr:row>
      <xdr:rowOff>180976</xdr:rowOff>
    </xdr:to>
    <xdr:pic>
      <xdr:nvPicPr>
        <xdr:cNvPr id="3" name="Image 2" descr="PriceCrystal.png"/>
        <xdr:cNvPicPr>
          <a:picLocks noChangeAspect="1"/>
        </xdr:cNvPicPr>
      </xdr:nvPicPr>
      <xdr:blipFill>
        <a:blip xmlns:r="http://schemas.openxmlformats.org/officeDocument/2006/relationships" r:embed="rId1" cstate="print"/>
        <a:stretch>
          <a:fillRect/>
        </a:stretch>
      </xdr:blipFill>
      <xdr:spPr>
        <a:xfrm>
          <a:off x="2802254" y="219076"/>
          <a:ext cx="172720" cy="161925"/>
        </a:xfrm>
        <a:prstGeom prst="rect">
          <a:avLst/>
        </a:prstGeom>
      </xdr:spPr>
    </xdr:pic>
    <xdr:clientData/>
  </xdr:twoCellAnchor>
  <xdr:twoCellAnchor editAs="oneCell">
    <xdr:from>
      <xdr:col>8</xdr:col>
      <xdr:colOff>49530</xdr:colOff>
      <xdr:row>1</xdr:row>
      <xdr:rowOff>4763</xdr:rowOff>
    </xdr:from>
    <xdr:to>
      <xdr:col>8</xdr:col>
      <xdr:colOff>252730</xdr:colOff>
      <xdr:row>1</xdr:row>
      <xdr:rowOff>195263</xdr:rowOff>
    </xdr:to>
    <xdr:pic>
      <xdr:nvPicPr>
        <xdr:cNvPr id="4" name="Image 3" descr="PriceGem.png"/>
        <xdr:cNvPicPr>
          <a:picLocks noChangeAspect="1"/>
        </xdr:cNvPicPr>
      </xdr:nvPicPr>
      <xdr:blipFill>
        <a:blip xmlns:r="http://schemas.openxmlformats.org/officeDocument/2006/relationships" r:embed="rId2" cstate="print"/>
        <a:stretch>
          <a:fillRect/>
        </a:stretch>
      </xdr:blipFill>
      <xdr:spPr>
        <a:xfrm>
          <a:off x="3402330" y="204788"/>
          <a:ext cx="203200" cy="190500"/>
        </a:xfrm>
        <a:prstGeom prst="rect">
          <a:avLst/>
        </a:prstGeom>
      </xdr:spPr>
    </xdr:pic>
    <xdr:clientData/>
  </xdr:twoCellAnchor>
  <xdr:twoCellAnchor editAs="oneCell">
    <xdr:from>
      <xdr:col>2</xdr:col>
      <xdr:colOff>76200</xdr:colOff>
      <xdr:row>1</xdr:row>
      <xdr:rowOff>19051</xdr:rowOff>
    </xdr:from>
    <xdr:to>
      <xdr:col>2</xdr:col>
      <xdr:colOff>248920</xdr:colOff>
      <xdr:row>1</xdr:row>
      <xdr:rowOff>180976</xdr:rowOff>
    </xdr:to>
    <xdr:pic>
      <xdr:nvPicPr>
        <xdr:cNvPr id="5" name="Image 4" descr="PriceGold.png"/>
        <xdr:cNvPicPr>
          <a:picLocks noChangeAspect="1"/>
        </xdr:cNvPicPr>
      </xdr:nvPicPr>
      <xdr:blipFill>
        <a:blip xmlns:r="http://schemas.openxmlformats.org/officeDocument/2006/relationships" r:embed="rId3" cstate="print"/>
        <a:stretch>
          <a:fillRect/>
        </a:stretch>
      </xdr:blipFill>
      <xdr:spPr>
        <a:xfrm>
          <a:off x="1600200" y="219076"/>
          <a:ext cx="172720" cy="161925"/>
        </a:xfrm>
        <a:prstGeom prst="rect">
          <a:avLst/>
        </a:prstGeom>
      </xdr:spPr>
    </xdr:pic>
    <xdr:clientData/>
  </xdr:twoCellAnchor>
  <xdr:twoCellAnchor editAs="oneCell">
    <xdr:from>
      <xdr:col>5</xdr:col>
      <xdr:colOff>42227</xdr:colOff>
      <xdr:row>1</xdr:row>
      <xdr:rowOff>1787</xdr:rowOff>
    </xdr:from>
    <xdr:to>
      <xdr:col>5</xdr:col>
      <xdr:colOff>251777</xdr:colOff>
      <xdr:row>1</xdr:row>
      <xdr:rowOff>198240</xdr:rowOff>
    </xdr:to>
    <xdr:pic>
      <xdr:nvPicPr>
        <xdr:cNvPr id="6" name="Image 5" descr="PriceMercury.png"/>
        <xdr:cNvPicPr>
          <a:picLocks noChangeAspect="1"/>
        </xdr:cNvPicPr>
      </xdr:nvPicPr>
      <xdr:blipFill>
        <a:blip xmlns:r="http://schemas.openxmlformats.org/officeDocument/2006/relationships" r:embed="rId4" cstate="print"/>
        <a:stretch>
          <a:fillRect/>
        </a:stretch>
      </xdr:blipFill>
      <xdr:spPr>
        <a:xfrm>
          <a:off x="2480627" y="201812"/>
          <a:ext cx="209550" cy="196453"/>
        </a:xfrm>
        <a:prstGeom prst="rect">
          <a:avLst/>
        </a:prstGeom>
      </xdr:spPr>
    </xdr:pic>
    <xdr:clientData/>
  </xdr:twoCellAnchor>
  <xdr:twoCellAnchor editAs="oneCell">
    <xdr:from>
      <xdr:col>4</xdr:col>
      <xdr:colOff>63499</xdr:colOff>
      <xdr:row>1</xdr:row>
      <xdr:rowOff>19646</xdr:rowOff>
    </xdr:from>
    <xdr:to>
      <xdr:col>4</xdr:col>
      <xdr:colOff>234950</xdr:colOff>
      <xdr:row>1</xdr:row>
      <xdr:rowOff>180381</xdr:rowOff>
    </xdr:to>
    <xdr:pic>
      <xdr:nvPicPr>
        <xdr:cNvPr id="7" name="Image 6" descr="PriceOre.png"/>
        <xdr:cNvPicPr>
          <a:picLocks noChangeAspect="1"/>
        </xdr:cNvPicPr>
      </xdr:nvPicPr>
      <xdr:blipFill>
        <a:blip xmlns:r="http://schemas.openxmlformats.org/officeDocument/2006/relationships" r:embed="rId5" cstate="print"/>
        <a:stretch>
          <a:fillRect/>
        </a:stretch>
      </xdr:blipFill>
      <xdr:spPr>
        <a:xfrm>
          <a:off x="2197099" y="219671"/>
          <a:ext cx="171451" cy="160735"/>
        </a:xfrm>
        <a:prstGeom prst="rect">
          <a:avLst/>
        </a:prstGeom>
      </xdr:spPr>
    </xdr:pic>
    <xdr:clientData/>
  </xdr:twoCellAnchor>
  <xdr:twoCellAnchor editAs="oneCell">
    <xdr:from>
      <xdr:col>7</xdr:col>
      <xdr:colOff>39051</xdr:colOff>
      <xdr:row>1</xdr:row>
      <xdr:rowOff>4763</xdr:rowOff>
    </xdr:from>
    <xdr:to>
      <xdr:col>7</xdr:col>
      <xdr:colOff>242251</xdr:colOff>
      <xdr:row>1</xdr:row>
      <xdr:rowOff>195263</xdr:rowOff>
    </xdr:to>
    <xdr:pic>
      <xdr:nvPicPr>
        <xdr:cNvPr id="8" name="Image 7" descr="PriceSulfur.png"/>
        <xdr:cNvPicPr>
          <a:picLocks noChangeAspect="1"/>
        </xdr:cNvPicPr>
      </xdr:nvPicPr>
      <xdr:blipFill>
        <a:blip xmlns:r="http://schemas.openxmlformats.org/officeDocument/2006/relationships" r:embed="rId6" cstate="print"/>
        <a:stretch>
          <a:fillRect/>
        </a:stretch>
      </xdr:blipFill>
      <xdr:spPr>
        <a:xfrm>
          <a:off x="3087051" y="204788"/>
          <a:ext cx="203200" cy="190500"/>
        </a:xfrm>
        <a:prstGeom prst="rect">
          <a:avLst/>
        </a:prstGeom>
      </xdr:spPr>
    </xdr:pic>
    <xdr:clientData/>
  </xdr:twoCellAnchor>
  <xdr:twoCellAnchor editAs="oneCell">
    <xdr:from>
      <xdr:col>3</xdr:col>
      <xdr:colOff>56197</xdr:colOff>
      <xdr:row>1</xdr:row>
      <xdr:rowOff>6252</xdr:rowOff>
    </xdr:from>
    <xdr:to>
      <xdr:col>3</xdr:col>
      <xdr:colOff>256222</xdr:colOff>
      <xdr:row>1</xdr:row>
      <xdr:rowOff>193775</xdr:rowOff>
    </xdr:to>
    <xdr:pic>
      <xdr:nvPicPr>
        <xdr:cNvPr id="9" name="Image 8" descr="PriceWood.png"/>
        <xdr:cNvPicPr>
          <a:picLocks noChangeAspect="1"/>
        </xdr:cNvPicPr>
      </xdr:nvPicPr>
      <xdr:blipFill>
        <a:blip xmlns:r="http://schemas.openxmlformats.org/officeDocument/2006/relationships" r:embed="rId7" cstate="print"/>
        <a:stretch>
          <a:fillRect/>
        </a:stretch>
      </xdr:blipFill>
      <xdr:spPr>
        <a:xfrm>
          <a:off x="1884997" y="206277"/>
          <a:ext cx="200025" cy="187523"/>
        </a:xfrm>
        <a:prstGeom prst="rect">
          <a:avLst/>
        </a:prstGeom>
      </xdr:spPr>
    </xdr:pic>
    <xdr:clientData/>
  </xdr:twoCellAnchor>
  <xdr:twoCellAnchor editAs="oneCell">
    <xdr:from>
      <xdr:col>19</xdr:col>
      <xdr:colOff>59054</xdr:colOff>
      <xdr:row>1</xdr:row>
      <xdr:rowOff>19051</xdr:rowOff>
    </xdr:from>
    <xdr:to>
      <xdr:col>19</xdr:col>
      <xdr:colOff>231774</xdr:colOff>
      <xdr:row>1</xdr:row>
      <xdr:rowOff>180976</xdr:rowOff>
    </xdr:to>
    <xdr:pic>
      <xdr:nvPicPr>
        <xdr:cNvPr id="17" name="Image 16" descr="PriceCrystal.png"/>
        <xdr:cNvPicPr>
          <a:picLocks noChangeAspect="1"/>
        </xdr:cNvPicPr>
      </xdr:nvPicPr>
      <xdr:blipFill>
        <a:blip xmlns:r="http://schemas.openxmlformats.org/officeDocument/2006/relationships" r:embed="rId1" cstate="print"/>
        <a:stretch>
          <a:fillRect/>
        </a:stretch>
      </xdr:blipFill>
      <xdr:spPr>
        <a:xfrm>
          <a:off x="2802254" y="219076"/>
          <a:ext cx="172720" cy="161925"/>
        </a:xfrm>
        <a:prstGeom prst="rect">
          <a:avLst/>
        </a:prstGeom>
      </xdr:spPr>
    </xdr:pic>
    <xdr:clientData/>
  </xdr:twoCellAnchor>
  <xdr:twoCellAnchor editAs="oneCell">
    <xdr:from>
      <xdr:col>21</xdr:col>
      <xdr:colOff>49530</xdr:colOff>
      <xdr:row>1</xdr:row>
      <xdr:rowOff>4763</xdr:rowOff>
    </xdr:from>
    <xdr:to>
      <xdr:col>21</xdr:col>
      <xdr:colOff>252730</xdr:colOff>
      <xdr:row>1</xdr:row>
      <xdr:rowOff>195263</xdr:rowOff>
    </xdr:to>
    <xdr:pic>
      <xdr:nvPicPr>
        <xdr:cNvPr id="18" name="Image 17" descr="PriceGem.png"/>
        <xdr:cNvPicPr>
          <a:picLocks noChangeAspect="1"/>
        </xdr:cNvPicPr>
      </xdr:nvPicPr>
      <xdr:blipFill>
        <a:blip xmlns:r="http://schemas.openxmlformats.org/officeDocument/2006/relationships" r:embed="rId2" cstate="print"/>
        <a:stretch>
          <a:fillRect/>
        </a:stretch>
      </xdr:blipFill>
      <xdr:spPr>
        <a:xfrm>
          <a:off x="3402330" y="204788"/>
          <a:ext cx="203200" cy="190500"/>
        </a:xfrm>
        <a:prstGeom prst="rect">
          <a:avLst/>
        </a:prstGeom>
      </xdr:spPr>
    </xdr:pic>
    <xdr:clientData/>
  </xdr:twoCellAnchor>
  <xdr:twoCellAnchor editAs="oneCell">
    <xdr:from>
      <xdr:col>15</xdr:col>
      <xdr:colOff>76200</xdr:colOff>
      <xdr:row>1</xdr:row>
      <xdr:rowOff>19051</xdr:rowOff>
    </xdr:from>
    <xdr:to>
      <xdr:col>15</xdr:col>
      <xdr:colOff>248920</xdr:colOff>
      <xdr:row>1</xdr:row>
      <xdr:rowOff>180976</xdr:rowOff>
    </xdr:to>
    <xdr:pic>
      <xdr:nvPicPr>
        <xdr:cNvPr id="19" name="Image 18" descr="PriceGold.png"/>
        <xdr:cNvPicPr>
          <a:picLocks noChangeAspect="1"/>
        </xdr:cNvPicPr>
      </xdr:nvPicPr>
      <xdr:blipFill>
        <a:blip xmlns:r="http://schemas.openxmlformats.org/officeDocument/2006/relationships" r:embed="rId3" cstate="print"/>
        <a:stretch>
          <a:fillRect/>
        </a:stretch>
      </xdr:blipFill>
      <xdr:spPr>
        <a:xfrm>
          <a:off x="1600200" y="219076"/>
          <a:ext cx="172720" cy="161925"/>
        </a:xfrm>
        <a:prstGeom prst="rect">
          <a:avLst/>
        </a:prstGeom>
      </xdr:spPr>
    </xdr:pic>
    <xdr:clientData/>
  </xdr:twoCellAnchor>
  <xdr:twoCellAnchor editAs="oneCell">
    <xdr:from>
      <xdr:col>18</xdr:col>
      <xdr:colOff>42227</xdr:colOff>
      <xdr:row>1</xdr:row>
      <xdr:rowOff>1787</xdr:rowOff>
    </xdr:from>
    <xdr:to>
      <xdr:col>18</xdr:col>
      <xdr:colOff>251777</xdr:colOff>
      <xdr:row>1</xdr:row>
      <xdr:rowOff>198240</xdr:rowOff>
    </xdr:to>
    <xdr:pic>
      <xdr:nvPicPr>
        <xdr:cNvPr id="20" name="Image 19" descr="PriceMercury.png"/>
        <xdr:cNvPicPr>
          <a:picLocks noChangeAspect="1"/>
        </xdr:cNvPicPr>
      </xdr:nvPicPr>
      <xdr:blipFill>
        <a:blip xmlns:r="http://schemas.openxmlformats.org/officeDocument/2006/relationships" r:embed="rId4" cstate="print"/>
        <a:stretch>
          <a:fillRect/>
        </a:stretch>
      </xdr:blipFill>
      <xdr:spPr>
        <a:xfrm>
          <a:off x="2480627" y="201812"/>
          <a:ext cx="209550" cy="196453"/>
        </a:xfrm>
        <a:prstGeom prst="rect">
          <a:avLst/>
        </a:prstGeom>
      </xdr:spPr>
    </xdr:pic>
    <xdr:clientData/>
  </xdr:twoCellAnchor>
  <xdr:twoCellAnchor editAs="oneCell">
    <xdr:from>
      <xdr:col>17</xdr:col>
      <xdr:colOff>63499</xdr:colOff>
      <xdr:row>1</xdr:row>
      <xdr:rowOff>19646</xdr:rowOff>
    </xdr:from>
    <xdr:to>
      <xdr:col>17</xdr:col>
      <xdr:colOff>234950</xdr:colOff>
      <xdr:row>1</xdr:row>
      <xdr:rowOff>180381</xdr:rowOff>
    </xdr:to>
    <xdr:pic>
      <xdr:nvPicPr>
        <xdr:cNvPr id="21" name="Image 20" descr="PriceOre.png"/>
        <xdr:cNvPicPr>
          <a:picLocks noChangeAspect="1"/>
        </xdr:cNvPicPr>
      </xdr:nvPicPr>
      <xdr:blipFill>
        <a:blip xmlns:r="http://schemas.openxmlformats.org/officeDocument/2006/relationships" r:embed="rId5" cstate="print"/>
        <a:stretch>
          <a:fillRect/>
        </a:stretch>
      </xdr:blipFill>
      <xdr:spPr>
        <a:xfrm>
          <a:off x="2197099" y="219671"/>
          <a:ext cx="171451" cy="160735"/>
        </a:xfrm>
        <a:prstGeom prst="rect">
          <a:avLst/>
        </a:prstGeom>
      </xdr:spPr>
    </xdr:pic>
    <xdr:clientData/>
  </xdr:twoCellAnchor>
  <xdr:twoCellAnchor editAs="oneCell">
    <xdr:from>
      <xdr:col>20</xdr:col>
      <xdr:colOff>39051</xdr:colOff>
      <xdr:row>1</xdr:row>
      <xdr:rowOff>4763</xdr:rowOff>
    </xdr:from>
    <xdr:to>
      <xdr:col>20</xdr:col>
      <xdr:colOff>242251</xdr:colOff>
      <xdr:row>1</xdr:row>
      <xdr:rowOff>195263</xdr:rowOff>
    </xdr:to>
    <xdr:pic>
      <xdr:nvPicPr>
        <xdr:cNvPr id="22" name="Image 21" descr="PriceSulfur.png"/>
        <xdr:cNvPicPr>
          <a:picLocks noChangeAspect="1"/>
        </xdr:cNvPicPr>
      </xdr:nvPicPr>
      <xdr:blipFill>
        <a:blip xmlns:r="http://schemas.openxmlformats.org/officeDocument/2006/relationships" r:embed="rId6" cstate="print"/>
        <a:stretch>
          <a:fillRect/>
        </a:stretch>
      </xdr:blipFill>
      <xdr:spPr>
        <a:xfrm>
          <a:off x="3087051" y="204788"/>
          <a:ext cx="203200" cy="190500"/>
        </a:xfrm>
        <a:prstGeom prst="rect">
          <a:avLst/>
        </a:prstGeom>
      </xdr:spPr>
    </xdr:pic>
    <xdr:clientData/>
  </xdr:twoCellAnchor>
  <xdr:twoCellAnchor editAs="oneCell">
    <xdr:from>
      <xdr:col>16</xdr:col>
      <xdr:colOff>56197</xdr:colOff>
      <xdr:row>1</xdr:row>
      <xdr:rowOff>6252</xdr:rowOff>
    </xdr:from>
    <xdr:to>
      <xdr:col>16</xdr:col>
      <xdr:colOff>256222</xdr:colOff>
      <xdr:row>1</xdr:row>
      <xdr:rowOff>193775</xdr:rowOff>
    </xdr:to>
    <xdr:pic>
      <xdr:nvPicPr>
        <xdr:cNvPr id="23" name="Image 22" descr="PriceWood.png"/>
        <xdr:cNvPicPr>
          <a:picLocks noChangeAspect="1"/>
        </xdr:cNvPicPr>
      </xdr:nvPicPr>
      <xdr:blipFill>
        <a:blip xmlns:r="http://schemas.openxmlformats.org/officeDocument/2006/relationships" r:embed="rId7" cstate="print"/>
        <a:stretch>
          <a:fillRect/>
        </a:stretch>
      </xdr:blipFill>
      <xdr:spPr>
        <a:xfrm>
          <a:off x="1884997" y="206277"/>
          <a:ext cx="200025" cy="187523"/>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Feuil1"/>
  <dimension ref="A1:AM312"/>
  <sheetViews>
    <sheetView workbookViewId="0">
      <pane xSplit="4" ySplit="3" topLeftCell="E4" activePane="bottomRight" state="frozen"/>
      <selection pane="topRight" activeCell="C1" sqref="C1"/>
      <selection pane="bottomLeft" activeCell="A4" sqref="A4"/>
      <selection pane="bottomRight" activeCell="AC62" sqref="C1:AC62"/>
    </sheetView>
  </sheetViews>
  <sheetFormatPr baseColWidth="10" defaultRowHeight="15"/>
  <cols>
    <col min="2" max="2" width="12.140625" bestFit="1" customWidth="1"/>
    <col min="3" max="3" width="11.42578125" style="7" bestFit="1" customWidth="1"/>
    <col min="4" max="4" width="12.140625" style="7" bestFit="1" customWidth="1"/>
    <col min="5" max="5" width="9.140625" style="7" bestFit="1" customWidth="1"/>
    <col min="6" max="6" width="6" bestFit="1" customWidth="1"/>
    <col min="7" max="8" width="3" bestFit="1" customWidth="1"/>
    <col min="9" max="9" width="6" bestFit="1" customWidth="1"/>
    <col min="10" max="10" width="3" bestFit="1" customWidth="1"/>
    <col min="11" max="11" width="2" bestFit="1" customWidth="1"/>
    <col min="12" max="13" width="2" customWidth="1"/>
    <col min="14" max="14" width="5" bestFit="1" customWidth="1"/>
    <col min="15" max="15" width="3" bestFit="1" customWidth="1"/>
    <col min="16" max="16" width="2" bestFit="1" customWidth="1"/>
    <col min="17" max="18" width="2" customWidth="1"/>
    <col min="19" max="19" width="5" bestFit="1" customWidth="1"/>
    <col min="20" max="20" width="3" bestFit="1" customWidth="1"/>
    <col min="21" max="21" width="2" bestFit="1" customWidth="1"/>
    <col min="22" max="23" width="2" customWidth="1"/>
    <col min="24" max="24" width="4" bestFit="1" customWidth="1"/>
    <col min="25" max="25" width="3" bestFit="1" customWidth="1"/>
    <col min="26" max="26" width="2" bestFit="1" customWidth="1"/>
    <col min="27" max="28" width="2" customWidth="1"/>
    <col min="29" max="29" width="4" bestFit="1" customWidth="1"/>
    <col min="30" max="30" width="3" bestFit="1" customWidth="1"/>
    <col min="31" max="31" width="2" bestFit="1" customWidth="1"/>
    <col min="32" max="33" width="2" customWidth="1"/>
    <col min="34" max="34" width="4" bestFit="1" customWidth="1"/>
    <col min="35" max="36" width="2" bestFit="1" customWidth="1"/>
    <col min="37" max="38" width="2" customWidth="1"/>
    <col min="39" max="39" width="4" bestFit="1" customWidth="1"/>
    <col min="44" max="45" width="4" bestFit="1" customWidth="1"/>
    <col min="46" max="47" width="3" bestFit="1" customWidth="1"/>
    <col min="48" max="48" width="5" bestFit="1" customWidth="1"/>
    <col min="49" max="49" width="3" bestFit="1" customWidth="1"/>
  </cols>
  <sheetData>
    <row r="1" spans="1:39">
      <c r="C1" s="31"/>
      <c r="D1" s="31"/>
      <c r="E1" s="31"/>
    </row>
    <row r="2" spans="1:39">
      <c r="A2" t="s">
        <v>85</v>
      </c>
      <c r="B2">
        <v>2</v>
      </c>
      <c r="C2" s="217" t="s">
        <v>127</v>
      </c>
      <c r="D2" s="217"/>
      <c r="E2" s="218"/>
      <c r="F2" s="222" t="str">
        <f>CONCATENATE("Or ( ",B2," trésories)")</f>
        <v>Or ( 2 trésories)</v>
      </c>
      <c r="G2" s="223"/>
      <c r="H2" s="223"/>
      <c r="I2" s="224"/>
      <c r="J2" s="243" t="s">
        <v>5</v>
      </c>
      <c r="K2" s="244"/>
      <c r="L2" s="244"/>
      <c r="M2" s="244"/>
      <c r="N2" s="245"/>
      <c r="O2" s="240" t="s">
        <v>6</v>
      </c>
      <c r="P2" s="241"/>
      <c r="Q2" s="241"/>
      <c r="R2" s="241"/>
      <c r="S2" s="242"/>
      <c r="T2" s="237" t="s">
        <v>7</v>
      </c>
      <c r="U2" s="238"/>
      <c r="V2" s="238"/>
      <c r="W2" s="238"/>
      <c r="X2" s="239"/>
      <c r="Y2" s="234" t="s">
        <v>8</v>
      </c>
      <c r="Z2" s="235"/>
      <c r="AA2" s="235"/>
      <c r="AB2" s="235"/>
      <c r="AC2" s="236"/>
      <c r="AD2" s="231" t="s">
        <v>9</v>
      </c>
      <c r="AE2" s="232"/>
      <c r="AF2" s="232"/>
      <c r="AG2" s="232"/>
      <c r="AH2" s="233"/>
      <c r="AI2" s="228" t="s">
        <v>10</v>
      </c>
      <c r="AJ2" s="229"/>
      <c r="AK2" s="229"/>
      <c r="AL2" s="229"/>
      <c r="AM2" s="230"/>
    </row>
    <row r="3" spans="1:39" ht="15.75" thickBot="1">
      <c r="A3" s="2" t="s">
        <v>13</v>
      </c>
      <c r="B3" s="1" t="s">
        <v>14</v>
      </c>
      <c r="C3" s="2" t="s">
        <v>13</v>
      </c>
      <c r="D3" s="23" t="s">
        <v>14</v>
      </c>
      <c r="E3" s="98" t="s">
        <v>70</v>
      </c>
      <c r="F3" s="225" t="str">
        <f>CONCATENATE(TRUNC(SUM(I4:I61)/1000000,3)," Mpo")</f>
        <v>1,103 Mpo</v>
      </c>
      <c r="G3" s="226"/>
      <c r="H3" s="226"/>
      <c r="I3" s="227"/>
      <c r="J3" s="249">
        <f>TRUNC(SUM(N4:N60))</f>
        <v>429</v>
      </c>
      <c r="K3" s="250"/>
      <c r="L3" s="250"/>
      <c r="M3" s="250"/>
      <c r="N3" s="251"/>
      <c r="O3" s="252">
        <f>TRUNC(SUM(S4:S60))</f>
        <v>417</v>
      </c>
      <c r="P3" s="253"/>
      <c r="Q3" s="253"/>
      <c r="R3" s="253"/>
      <c r="S3" s="254"/>
      <c r="T3" s="246">
        <f>TRUNC(SUM(X4:X60))</f>
        <v>105</v>
      </c>
      <c r="U3" s="247"/>
      <c r="V3" s="247"/>
      <c r="W3" s="247"/>
      <c r="X3" s="248"/>
      <c r="Y3" s="255">
        <f>TRUNC(SUM(AC4:AC60))</f>
        <v>101</v>
      </c>
      <c r="Z3" s="256"/>
      <c r="AA3" s="256"/>
      <c r="AB3" s="256"/>
      <c r="AC3" s="257"/>
      <c r="AD3" s="258">
        <f>TRUNC(SUM(AH4:AH60))</f>
        <v>73</v>
      </c>
      <c r="AE3" s="259"/>
      <c r="AF3" s="259"/>
      <c r="AG3" s="259"/>
      <c r="AH3" s="260"/>
      <c r="AI3" s="219">
        <f>TRUNC(SUM(AM4:AM60))</f>
        <v>93</v>
      </c>
      <c r="AJ3" s="220"/>
      <c r="AK3" s="220"/>
      <c r="AL3" s="220"/>
      <c r="AM3" s="221"/>
    </row>
    <row r="4" spans="1:39">
      <c r="A4" s="12" t="s">
        <v>26</v>
      </c>
      <c r="B4" s="13" t="s">
        <v>27</v>
      </c>
      <c r="C4" s="210" t="s">
        <v>26</v>
      </c>
      <c r="D4" s="34" t="s">
        <v>27</v>
      </c>
      <c r="E4" s="34" t="s">
        <v>125</v>
      </c>
      <c r="F4" s="35">
        <v>13000</v>
      </c>
      <c r="G4" s="35">
        <v>9</v>
      </c>
      <c r="H4" s="36">
        <v>3</v>
      </c>
      <c r="I4" s="37">
        <f>((2000*G4)*(1+0.05*(H4-1))+F4)*(1+0.05*$B$2)</f>
        <v>36080</v>
      </c>
      <c r="J4" s="35">
        <v>9</v>
      </c>
      <c r="K4" s="36">
        <v>3</v>
      </c>
      <c r="L4" s="168">
        <v>1</v>
      </c>
      <c r="M4" s="169">
        <v>1</v>
      </c>
      <c r="N4" s="37">
        <f>(2*J4)*(1+0.05*(K4-1))*(1+0.04*L4*(1+0.2*M4))</f>
        <v>20.750400000000003</v>
      </c>
      <c r="O4" s="35">
        <v>7</v>
      </c>
      <c r="P4" s="36">
        <v>3</v>
      </c>
      <c r="Q4" s="168">
        <v>1</v>
      </c>
      <c r="R4" s="169">
        <v>1</v>
      </c>
      <c r="S4" s="37">
        <f>(2*O4)*(1+0.05*(P4-1))*(1+0.04*Q4*(1+0.2*R4))</f>
        <v>16.139200000000002</v>
      </c>
      <c r="T4" s="35"/>
      <c r="U4" s="36"/>
      <c r="V4" s="168"/>
      <c r="W4" s="169"/>
      <c r="X4" s="37">
        <f>(1*T4)*(1+0.05*(U4-1))*(1+0.04*V4*(1+0.2*W4))</f>
        <v>0</v>
      </c>
      <c r="Y4" s="35"/>
      <c r="Z4" s="36"/>
      <c r="AA4" s="168"/>
      <c r="AB4" s="169"/>
      <c r="AC4" s="37">
        <f>(1*Y4)*(1+0.05*(Z4-1))*(1+0.04*AA4*(1+0.2*AB4))</f>
        <v>0</v>
      </c>
      <c r="AD4" s="35">
        <v>8</v>
      </c>
      <c r="AE4" s="38">
        <v>3</v>
      </c>
      <c r="AF4" s="194">
        <v>0</v>
      </c>
      <c r="AG4" s="195">
        <v>0</v>
      </c>
      <c r="AH4" s="37">
        <f>(1*AD4)*(1+0.05*(AE4-1))*(1+0.04*AF4*(1+0.2*AG4))</f>
        <v>8.8000000000000007</v>
      </c>
      <c r="AI4" s="35"/>
      <c r="AJ4" s="36"/>
      <c r="AK4" s="168"/>
      <c r="AL4" s="169"/>
      <c r="AM4" s="37">
        <f>(1*AI4)*(1+0.05*(AJ4-1))*(1+0.04*AK4*(1+0.2*AL4))</f>
        <v>0</v>
      </c>
    </row>
    <row r="5" spans="1:39">
      <c r="A5" s="14" t="s">
        <v>26</v>
      </c>
      <c r="B5" s="15" t="s">
        <v>128</v>
      </c>
      <c r="C5" s="211"/>
      <c r="D5" s="55" t="s">
        <v>128</v>
      </c>
      <c r="E5" s="55" t="s">
        <v>68</v>
      </c>
      <c r="F5" s="95">
        <v>4000</v>
      </c>
      <c r="G5" s="95">
        <v>8</v>
      </c>
      <c r="H5" s="94">
        <v>8</v>
      </c>
      <c r="I5" s="41">
        <f t="shared" ref="I5:I61" si="0">((2000*G5)*(1+0.05*(H5-1))+F5)*(1+0.05*$B$2)</f>
        <v>28160.000000000004</v>
      </c>
      <c r="J5" s="95">
        <v>7</v>
      </c>
      <c r="K5" s="94">
        <v>4</v>
      </c>
      <c r="L5" s="170"/>
      <c r="M5" s="171"/>
      <c r="N5" s="41">
        <f t="shared" ref="N5:N61" si="1">(2*J5)*(1+0.05*(K5-1))*(1+0.04*L5*(1+0.2*M5))</f>
        <v>16.099999999999998</v>
      </c>
      <c r="O5" s="95">
        <v>7</v>
      </c>
      <c r="P5" s="94">
        <v>4</v>
      </c>
      <c r="Q5" s="170"/>
      <c r="R5" s="171"/>
      <c r="S5" s="41">
        <f t="shared" ref="S5:S61" si="2">(2*O5)*(1+0.05*(P5-1))*(1+0.04*Q5*(1+0.2*R5))</f>
        <v>16.099999999999998</v>
      </c>
      <c r="T5" s="95">
        <v>3</v>
      </c>
      <c r="U5" s="94">
        <v>2</v>
      </c>
      <c r="V5" s="170"/>
      <c r="W5" s="171"/>
      <c r="X5" s="41">
        <f t="shared" ref="X5:X61" si="3">(1*T5)*(1+0.05*(U5-1))*(1+0.04*V5*(1+0.2*W5))</f>
        <v>3.1500000000000004</v>
      </c>
      <c r="Y5" s="95"/>
      <c r="Z5" s="94"/>
      <c r="AA5" s="170"/>
      <c r="AB5" s="171"/>
      <c r="AC5" s="41">
        <f t="shared" ref="AC5:AC61" si="4">(1*Y5)*(1+0.05*(Z5-1))*(1+0.04*AA5*(1+0.2*AB5))</f>
        <v>0</v>
      </c>
      <c r="AD5" s="74"/>
      <c r="AE5" s="78"/>
      <c r="AF5" s="192"/>
      <c r="AG5" s="193"/>
      <c r="AH5" s="41">
        <f t="shared" ref="AH5:AH61" si="5">(1*AD5)*(1+0.05*(AE5-1))*(1+0.04*AF5*(1+0.2*AG5))</f>
        <v>0</v>
      </c>
      <c r="AI5" s="95"/>
      <c r="AJ5" s="94"/>
      <c r="AK5" s="170"/>
      <c r="AL5" s="171"/>
      <c r="AM5" s="41">
        <f t="shared" ref="AM5:AM61" si="6">(1*AI5)*(1+0.05*(AJ5-1))*(1+0.04*AK5*(1+0.2*AL5))</f>
        <v>0</v>
      </c>
    </row>
    <row r="6" spans="1:39">
      <c r="A6" s="14" t="s">
        <v>26</v>
      </c>
      <c r="B6" s="15" t="s">
        <v>44</v>
      </c>
      <c r="C6" s="211"/>
      <c r="D6" s="215" t="s">
        <v>84</v>
      </c>
      <c r="E6" s="215" t="s">
        <v>125</v>
      </c>
      <c r="F6" s="39">
        <v>13000</v>
      </c>
      <c r="G6" s="39">
        <v>9</v>
      </c>
      <c r="H6" s="40">
        <v>3</v>
      </c>
      <c r="I6" s="41">
        <f t="shared" si="0"/>
        <v>36080</v>
      </c>
      <c r="J6" s="39"/>
      <c r="K6" s="40"/>
      <c r="L6" s="172"/>
      <c r="M6" s="173"/>
      <c r="N6" s="41">
        <f t="shared" si="1"/>
        <v>0</v>
      </c>
      <c r="O6" s="39">
        <v>5</v>
      </c>
      <c r="P6" s="40">
        <v>3</v>
      </c>
      <c r="Q6" s="172"/>
      <c r="R6" s="173"/>
      <c r="S6" s="41">
        <f t="shared" si="2"/>
        <v>11</v>
      </c>
      <c r="T6" s="39">
        <v>5</v>
      </c>
      <c r="U6" s="40">
        <v>3</v>
      </c>
      <c r="V6" s="172"/>
      <c r="W6" s="173"/>
      <c r="X6" s="41">
        <f t="shared" si="3"/>
        <v>5.5</v>
      </c>
      <c r="Y6" s="39"/>
      <c r="Z6" s="40"/>
      <c r="AA6" s="172"/>
      <c r="AB6" s="173"/>
      <c r="AC6" s="41">
        <f t="shared" si="4"/>
        <v>0</v>
      </c>
      <c r="AD6" s="39"/>
      <c r="AE6" s="42"/>
      <c r="AF6" s="196"/>
      <c r="AG6" s="197"/>
      <c r="AH6" s="41">
        <f t="shared" si="5"/>
        <v>0</v>
      </c>
      <c r="AI6" s="39"/>
      <c r="AJ6" s="40"/>
      <c r="AK6" s="172"/>
      <c r="AL6" s="173"/>
      <c r="AM6" s="41">
        <f t="shared" si="6"/>
        <v>0</v>
      </c>
    </row>
    <row r="7" spans="1:39">
      <c r="A7" s="14" t="s">
        <v>26</v>
      </c>
      <c r="B7" s="15" t="s">
        <v>44</v>
      </c>
      <c r="C7" s="211"/>
      <c r="D7" s="216"/>
      <c r="E7" s="216"/>
      <c r="F7" s="44"/>
      <c r="G7" s="44"/>
      <c r="H7" s="45"/>
      <c r="I7" s="46">
        <f t="shared" si="0"/>
        <v>0</v>
      </c>
      <c r="J7" s="44"/>
      <c r="K7" s="45"/>
      <c r="L7" s="174"/>
      <c r="M7" s="175"/>
      <c r="N7" s="46">
        <f t="shared" si="1"/>
        <v>0</v>
      </c>
      <c r="O7" s="44">
        <v>5</v>
      </c>
      <c r="P7" s="45">
        <v>3</v>
      </c>
      <c r="Q7" s="174"/>
      <c r="R7" s="175"/>
      <c r="S7" s="46">
        <f t="shared" si="2"/>
        <v>11</v>
      </c>
      <c r="T7" s="44"/>
      <c r="U7" s="45"/>
      <c r="V7" s="174"/>
      <c r="W7" s="175"/>
      <c r="X7" s="46">
        <f t="shared" si="3"/>
        <v>0</v>
      </c>
      <c r="Y7" s="44"/>
      <c r="Z7" s="45"/>
      <c r="AA7" s="174"/>
      <c r="AB7" s="175"/>
      <c r="AC7" s="46">
        <f t="shared" si="4"/>
        <v>0</v>
      </c>
      <c r="AD7" s="44"/>
      <c r="AE7" s="47"/>
      <c r="AF7" s="178"/>
      <c r="AG7" s="179"/>
      <c r="AH7" s="46">
        <f t="shared" si="5"/>
        <v>0</v>
      </c>
      <c r="AI7" s="44"/>
      <c r="AJ7" s="45"/>
      <c r="AK7" s="174"/>
      <c r="AL7" s="175"/>
      <c r="AM7" s="46">
        <f t="shared" si="6"/>
        <v>0</v>
      </c>
    </row>
    <row r="8" spans="1:39" ht="15.75" thickBot="1">
      <c r="A8" s="16" t="s">
        <v>26</v>
      </c>
      <c r="B8" s="17" t="s">
        <v>28</v>
      </c>
      <c r="C8" s="212"/>
      <c r="D8" s="48" t="s">
        <v>28</v>
      </c>
      <c r="E8" s="48" t="s">
        <v>67</v>
      </c>
      <c r="F8" s="49">
        <v>7000</v>
      </c>
      <c r="G8" s="49">
        <v>9</v>
      </c>
      <c r="H8" s="50">
        <v>5</v>
      </c>
      <c r="I8" s="54">
        <f t="shared" si="0"/>
        <v>31460.000000000004</v>
      </c>
      <c r="J8" s="52">
        <v>9</v>
      </c>
      <c r="K8" s="53">
        <v>3</v>
      </c>
      <c r="L8" s="176"/>
      <c r="M8" s="177"/>
      <c r="N8" s="54">
        <f t="shared" si="1"/>
        <v>19.8</v>
      </c>
      <c r="O8" s="52">
        <v>7</v>
      </c>
      <c r="P8" s="53">
        <v>3</v>
      </c>
      <c r="Q8" s="176"/>
      <c r="R8" s="177"/>
      <c r="S8" s="54">
        <f t="shared" si="2"/>
        <v>15.400000000000002</v>
      </c>
      <c r="T8" s="52"/>
      <c r="U8" s="50"/>
      <c r="V8" s="184"/>
      <c r="W8" s="185"/>
      <c r="X8" s="54">
        <f t="shared" si="3"/>
        <v>0</v>
      </c>
      <c r="Y8" s="49">
        <v>5</v>
      </c>
      <c r="Z8" s="50">
        <v>3</v>
      </c>
      <c r="AA8" s="184"/>
      <c r="AB8" s="185"/>
      <c r="AC8" s="54">
        <f t="shared" si="4"/>
        <v>5.5</v>
      </c>
      <c r="AD8" s="49"/>
      <c r="AE8" s="50"/>
      <c r="AF8" s="184"/>
      <c r="AG8" s="185"/>
      <c r="AH8" s="54">
        <f t="shared" si="5"/>
        <v>0</v>
      </c>
      <c r="AI8" s="49"/>
      <c r="AJ8" s="50"/>
      <c r="AK8" s="184"/>
      <c r="AL8" s="185"/>
      <c r="AM8" s="54">
        <f t="shared" si="6"/>
        <v>0</v>
      </c>
    </row>
    <row r="9" spans="1:39">
      <c r="A9" s="6" t="s">
        <v>18</v>
      </c>
      <c r="B9" s="8" t="s">
        <v>48</v>
      </c>
      <c r="C9" s="211" t="s">
        <v>18</v>
      </c>
      <c r="D9" s="55" t="s">
        <v>48</v>
      </c>
      <c r="E9" s="55" t="s">
        <v>69</v>
      </c>
      <c r="F9" s="44">
        <v>2000</v>
      </c>
      <c r="G9" s="44"/>
      <c r="H9" s="45"/>
      <c r="I9" s="57">
        <f>((2000*G9)*(1+0.05*(H9-1))+F9)*(1+0.05*$B$2)</f>
        <v>2200</v>
      </c>
      <c r="J9" s="56">
        <v>8</v>
      </c>
      <c r="K9" s="47">
        <v>8</v>
      </c>
      <c r="L9" s="178"/>
      <c r="M9" s="179"/>
      <c r="N9" s="57">
        <f t="shared" si="1"/>
        <v>21.6</v>
      </c>
      <c r="O9" s="56">
        <v>9</v>
      </c>
      <c r="P9" s="47">
        <v>9</v>
      </c>
      <c r="Q9" s="178"/>
      <c r="R9" s="179"/>
      <c r="S9" s="57">
        <f t="shared" si="2"/>
        <v>25.2</v>
      </c>
      <c r="T9" s="56"/>
      <c r="U9" s="45"/>
      <c r="V9" s="174"/>
      <c r="W9" s="175"/>
      <c r="X9" s="57">
        <f t="shared" si="3"/>
        <v>0</v>
      </c>
      <c r="Y9" s="44"/>
      <c r="Z9" s="45"/>
      <c r="AA9" s="174"/>
      <c r="AB9" s="175"/>
      <c r="AC9" s="57">
        <f t="shared" si="4"/>
        <v>0</v>
      </c>
      <c r="AD9" s="44"/>
      <c r="AE9" s="45"/>
      <c r="AF9" s="174"/>
      <c r="AG9" s="175"/>
      <c r="AH9" s="57">
        <f t="shared" si="5"/>
        <v>0</v>
      </c>
      <c r="AI9" s="44">
        <v>8</v>
      </c>
      <c r="AJ9" s="45">
        <v>8</v>
      </c>
      <c r="AK9" s="174"/>
      <c r="AL9" s="175"/>
      <c r="AM9" s="57">
        <f t="shared" si="6"/>
        <v>10.8</v>
      </c>
    </row>
    <row r="10" spans="1:39" ht="15.75" thickBot="1">
      <c r="A10" s="6" t="s">
        <v>18</v>
      </c>
      <c r="B10" s="8" t="s">
        <v>19</v>
      </c>
      <c r="C10" s="211"/>
      <c r="D10" s="55" t="s">
        <v>19</v>
      </c>
      <c r="E10" s="55" t="s">
        <v>69</v>
      </c>
      <c r="F10" s="39">
        <v>2000</v>
      </c>
      <c r="G10" s="39">
        <v>9</v>
      </c>
      <c r="H10" s="40">
        <v>9</v>
      </c>
      <c r="I10" s="41">
        <f t="shared" si="0"/>
        <v>29920.000000000004</v>
      </c>
      <c r="J10" s="39"/>
      <c r="K10" s="40"/>
      <c r="L10" s="172"/>
      <c r="M10" s="173"/>
      <c r="N10" s="41">
        <f t="shared" si="1"/>
        <v>0</v>
      </c>
      <c r="O10" s="39"/>
      <c r="P10" s="40"/>
      <c r="Q10" s="172"/>
      <c r="R10" s="173"/>
      <c r="S10" s="41">
        <f t="shared" si="2"/>
        <v>0</v>
      </c>
      <c r="T10" s="39">
        <v>8</v>
      </c>
      <c r="U10" s="40">
        <v>8</v>
      </c>
      <c r="V10" s="172"/>
      <c r="W10" s="173"/>
      <c r="X10" s="41">
        <f t="shared" si="3"/>
        <v>10.8</v>
      </c>
      <c r="Y10" s="39"/>
      <c r="Z10" s="40"/>
      <c r="AA10" s="172"/>
      <c r="AB10" s="173"/>
      <c r="AC10" s="41">
        <f t="shared" si="4"/>
        <v>0</v>
      </c>
      <c r="AD10" s="39">
        <v>8</v>
      </c>
      <c r="AE10" s="40">
        <v>8</v>
      </c>
      <c r="AF10" s="172"/>
      <c r="AG10" s="173"/>
      <c r="AH10" s="41">
        <f t="shared" si="5"/>
        <v>10.8</v>
      </c>
      <c r="AI10" s="39">
        <v>8</v>
      </c>
      <c r="AJ10" s="40">
        <v>8</v>
      </c>
      <c r="AK10" s="172"/>
      <c r="AL10" s="173"/>
      <c r="AM10" s="41">
        <f t="shared" si="6"/>
        <v>10.8</v>
      </c>
    </row>
    <row r="11" spans="1:39" ht="15.75" thickBot="1">
      <c r="A11" s="4" t="s">
        <v>23</v>
      </c>
      <c r="B11" s="11" t="s">
        <v>24</v>
      </c>
      <c r="C11" s="210" t="s">
        <v>23</v>
      </c>
      <c r="D11" s="34" t="s">
        <v>24</v>
      </c>
      <c r="E11" s="34" t="s">
        <v>67</v>
      </c>
      <c r="F11" s="35">
        <v>2000</v>
      </c>
      <c r="G11" s="35">
        <v>10</v>
      </c>
      <c r="H11" s="58">
        <v>1</v>
      </c>
      <c r="I11" s="37">
        <f t="shared" si="0"/>
        <v>24200.000000000004</v>
      </c>
      <c r="J11" s="35">
        <v>10</v>
      </c>
      <c r="K11" s="58">
        <v>1</v>
      </c>
      <c r="L11" s="180"/>
      <c r="M11" s="181"/>
      <c r="N11" s="37">
        <f t="shared" si="1"/>
        <v>20</v>
      </c>
      <c r="O11" s="35">
        <v>10</v>
      </c>
      <c r="P11" s="36">
        <v>5</v>
      </c>
      <c r="Q11" s="168"/>
      <c r="R11" s="169"/>
      <c r="S11" s="37">
        <f t="shared" si="2"/>
        <v>24</v>
      </c>
      <c r="T11" s="35"/>
      <c r="U11" s="36"/>
      <c r="V11" s="168"/>
      <c r="W11" s="169"/>
      <c r="X11" s="37">
        <f t="shared" si="3"/>
        <v>0</v>
      </c>
      <c r="Y11" s="35">
        <v>2</v>
      </c>
      <c r="Z11" s="36">
        <v>2</v>
      </c>
      <c r="AA11" s="168"/>
      <c r="AB11" s="169"/>
      <c r="AC11" s="37">
        <f t="shared" si="4"/>
        <v>2.1</v>
      </c>
      <c r="AD11" s="35"/>
      <c r="AE11" s="36"/>
      <c r="AF11" s="168"/>
      <c r="AG11" s="169"/>
      <c r="AH11" s="37">
        <f t="shared" si="5"/>
        <v>0</v>
      </c>
      <c r="AI11" s="35"/>
      <c r="AJ11" s="36"/>
      <c r="AK11" s="168"/>
      <c r="AL11" s="169"/>
      <c r="AM11" s="37">
        <f t="shared" si="6"/>
        <v>0</v>
      </c>
    </row>
    <row r="12" spans="1:39">
      <c r="A12" s="4" t="s">
        <v>23</v>
      </c>
      <c r="B12" s="8" t="s">
        <v>118</v>
      </c>
      <c r="C12" s="211"/>
      <c r="D12" s="55" t="s">
        <v>118</v>
      </c>
      <c r="E12" s="55" t="s">
        <v>67</v>
      </c>
      <c r="F12" s="95"/>
      <c r="G12" s="95"/>
      <c r="H12" s="111"/>
      <c r="I12" s="96">
        <f t="shared" si="0"/>
        <v>0</v>
      </c>
      <c r="J12" s="95"/>
      <c r="K12" s="111"/>
      <c r="L12" s="182"/>
      <c r="M12" s="183"/>
      <c r="N12" s="96">
        <f t="shared" si="1"/>
        <v>0</v>
      </c>
      <c r="O12" s="95"/>
      <c r="P12" s="94"/>
      <c r="Q12" s="170"/>
      <c r="R12" s="171"/>
      <c r="S12" s="96">
        <f t="shared" si="2"/>
        <v>0</v>
      </c>
      <c r="T12" s="95"/>
      <c r="U12" s="94"/>
      <c r="V12" s="170"/>
      <c r="W12" s="171"/>
      <c r="X12" s="96">
        <f t="shared" si="3"/>
        <v>0</v>
      </c>
      <c r="Y12" s="95"/>
      <c r="Z12" s="94"/>
      <c r="AA12" s="170"/>
      <c r="AB12" s="171"/>
      <c r="AC12" s="96">
        <f t="shared" si="4"/>
        <v>0</v>
      </c>
      <c r="AD12" s="95"/>
      <c r="AE12" s="94"/>
      <c r="AF12" s="170"/>
      <c r="AG12" s="171"/>
      <c r="AH12" s="96">
        <f t="shared" si="5"/>
        <v>0</v>
      </c>
      <c r="AI12" s="95"/>
      <c r="AJ12" s="94"/>
      <c r="AK12" s="170"/>
      <c r="AL12" s="171"/>
      <c r="AM12" s="96">
        <f t="shared" si="6"/>
        <v>0</v>
      </c>
    </row>
    <row r="13" spans="1:39" ht="15.75" thickBot="1">
      <c r="A13" s="5" t="s">
        <v>23</v>
      </c>
      <c r="B13" s="10" t="s">
        <v>25</v>
      </c>
      <c r="C13" s="212"/>
      <c r="D13" s="48" t="s">
        <v>25</v>
      </c>
      <c r="E13" s="48" t="s">
        <v>67</v>
      </c>
      <c r="F13" s="49">
        <v>2000</v>
      </c>
      <c r="G13" s="49"/>
      <c r="H13" s="50"/>
      <c r="I13" s="51">
        <f t="shared" si="0"/>
        <v>2200</v>
      </c>
      <c r="J13" s="49"/>
      <c r="K13" s="50"/>
      <c r="L13" s="184"/>
      <c r="M13" s="185"/>
      <c r="N13" s="51">
        <f t="shared" si="1"/>
        <v>0</v>
      </c>
      <c r="O13" s="49"/>
      <c r="P13" s="50"/>
      <c r="Q13" s="184"/>
      <c r="R13" s="185"/>
      <c r="S13" s="51">
        <f t="shared" si="2"/>
        <v>0</v>
      </c>
      <c r="T13" s="49"/>
      <c r="U13" s="50"/>
      <c r="V13" s="184"/>
      <c r="W13" s="185"/>
      <c r="X13" s="51">
        <f t="shared" si="3"/>
        <v>0</v>
      </c>
      <c r="Y13" s="49">
        <v>9</v>
      </c>
      <c r="Z13" s="59">
        <v>1</v>
      </c>
      <c r="AA13" s="208"/>
      <c r="AB13" s="209"/>
      <c r="AC13" s="51">
        <f t="shared" si="4"/>
        <v>9</v>
      </c>
      <c r="AD13" s="49"/>
      <c r="AE13" s="50"/>
      <c r="AF13" s="184"/>
      <c r="AG13" s="185"/>
      <c r="AH13" s="51">
        <f t="shared" si="5"/>
        <v>0</v>
      </c>
      <c r="AI13" s="49"/>
      <c r="AJ13" s="50"/>
      <c r="AK13" s="184"/>
      <c r="AL13" s="185"/>
      <c r="AM13" s="51">
        <f t="shared" si="6"/>
        <v>0</v>
      </c>
    </row>
    <row r="14" spans="1:39">
      <c r="A14" s="22" t="s">
        <v>41</v>
      </c>
      <c r="B14" s="8" t="s">
        <v>63</v>
      </c>
      <c r="C14" s="210" t="s">
        <v>41</v>
      </c>
      <c r="D14" s="55" t="s">
        <v>63</v>
      </c>
      <c r="E14" s="55" t="s">
        <v>67</v>
      </c>
      <c r="F14" s="44">
        <v>2000</v>
      </c>
      <c r="G14" s="44">
        <v>8</v>
      </c>
      <c r="H14" s="45">
        <v>1</v>
      </c>
      <c r="I14" s="46">
        <f t="shared" si="0"/>
        <v>19800</v>
      </c>
      <c r="J14" s="44">
        <v>3</v>
      </c>
      <c r="K14" s="60">
        <v>1</v>
      </c>
      <c r="L14" s="186"/>
      <c r="M14" s="187"/>
      <c r="N14" s="46">
        <f t="shared" si="1"/>
        <v>6</v>
      </c>
      <c r="O14" s="44"/>
      <c r="P14" s="45"/>
      <c r="Q14" s="174"/>
      <c r="R14" s="175"/>
      <c r="S14" s="46">
        <f t="shared" si="2"/>
        <v>0</v>
      </c>
      <c r="T14" s="44"/>
      <c r="U14" s="45"/>
      <c r="V14" s="174"/>
      <c r="W14" s="175"/>
      <c r="X14" s="46">
        <f t="shared" si="3"/>
        <v>0</v>
      </c>
      <c r="Y14" s="44"/>
      <c r="Z14" s="60"/>
      <c r="AA14" s="186"/>
      <c r="AB14" s="187"/>
      <c r="AC14" s="46">
        <f t="shared" si="4"/>
        <v>0</v>
      </c>
      <c r="AD14" s="44"/>
      <c r="AE14" s="60"/>
      <c r="AF14" s="186"/>
      <c r="AG14" s="187"/>
      <c r="AH14" s="46">
        <f t="shared" si="5"/>
        <v>0</v>
      </c>
      <c r="AI14" s="44"/>
      <c r="AJ14" s="45"/>
      <c r="AK14" s="174"/>
      <c r="AL14" s="175"/>
      <c r="AM14" s="46">
        <f t="shared" si="6"/>
        <v>0</v>
      </c>
    </row>
    <row r="15" spans="1:39">
      <c r="A15" s="22" t="s">
        <v>41</v>
      </c>
      <c r="B15" s="8" t="s">
        <v>126</v>
      </c>
      <c r="C15" s="262"/>
      <c r="D15" s="55" t="s">
        <v>126</v>
      </c>
      <c r="E15" s="55" t="s">
        <v>67</v>
      </c>
      <c r="F15" s="95"/>
      <c r="G15" s="95"/>
      <c r="H15" s="94"/>
      <c r="I15" s="96">
        <f t="shared" si="0"/>
        <v>0</v>
      </c>
      <c r="J15" s="95"/>
      <c r="K15" s="111"/>
      <c r="L15" s="182"/>
      <c r="M15" s="183"/>
      <c r="N15" s="96">
        <f t="shared" si="1"/>
        <v>0</v>
      </c>
      <c r="O15" s="95"/>
      <c r="P15" s="94"/>
      <c r="Q15" s="170"/>
      <c r="R15" s="171"/>
      <c r="S15" s="96">
        <f t="shared" si="2"/>
        <v>0</v>
      </c>
      <c r="T15" s="95"/>
      <c r="U15" s="94"/>
      <c r="V15" s="170"/>
      <c r="W15" s="171"/>
      <c r="X15" s="96">
        <f t="shared" si="3"/>
        <v>0</v>
      </c>
      <c r="Y15" s="95"/>
      <c r="Z15" s="111"/>
      <c r="AA15" s="182"/>
      <c r="AB15" s="183"/>
      <c r="AC15" s="96">
        <f t="shared" si="4"/>
        <v>0</v>
      </c>
      <c r="AD15" s="44"/>
      <c r="AE15" s="60"/>
      <c r="AF15" s="186"/>
      <c r="AG15" s="187"/>
      <c r="AH15" s="96">
        <f t="shared" si="5"/>
        <v>0</v>
      </c>
      <c r="AI15" s="95"/>
      <c r="AJ15" s="94"/>
      <c r="AK15" s="170"/>
      <c r="AL15" s="171"/>
      <c r="AM15" s="96">
        <f t="shared" si="6"/>
        <v>0</v>
      </c>
    </row>
    <row r="16" spans="1:39" ht="15.75" thickBot="1">
      <c r="A16" s="6" t="s">
        <v>41</v>
      </c>
      <c r="B16" s="8" t="s">
        <v>42</v>
      </c>
      <c r="C16" s="263"/>
      <c r="D16" s="55" t="s">
        <v>42</v>
      </c>
      <c r="E16" s="55" t="s">
        <v>67</v>
      </c>
      <c r="F16" s="39">
        <v>2000</v>
      </c>
      <c r="G16" s="39">
        <v>9</v>
      </c>
      <c r="H16" s="61">
        <v>1</v>
      </c>
      <c r="I16" s="41">
        <f t="shared" si="0"/>
        <v>22000</v>
      </c>
      <c r="J16" s="39"/>
      <c r="K16" s="40"/>
      <c r="L16" s="172"/>
      <c r="M16" s="173"/>
      <c r="N16" s="41">
        <f t="shared" si="1"/>
        <v>0</v>
      </c>
      <c r="O16" s="39">
        <v>7</v>
      </c>
      <c r="P16" s="61">
        <v>1</v>
      </c>
      <c r="Q16" s="202"/>
      <c r="R16" s="203"/>
      <c r="S16" s="41">
        <f t="shared" si="2"/>
        <v>14</v>
      </c>
      <c r="T16" s="39">
        <v>8</v>
      </c>
      <c r="U16" s="61">
        <v>1</v>
      </c>
      <c r="V16" s="202"/>
      <c r="W16" s="203"/>
      <c r="X16" s="41">
        <f t="shared" si="3"/>
        <v>8</v>
      </c>
      <c r="Y16" s="39">
        <v>7</v>
      </c>
      <c r="Z16" s="61">
        <v>1</v>
      </c>
      <c r="AA16" s="202"/>
      <c r="AB16" s="203"/>
      <c r="AC16" s="41">
        <f t="shared" si="4"/>
        <v>7</v>
      </c>
      <c r="AD16" s="44"/>
      <c r="AE16" s="60"/>
      <c r="AF16" s="186"/>
      <c r="AG16" s="187"/>
      <c r="AH16" s="41">
        <f t="shared" si="5"/>
        <v>0</v>
      </c>
      <c r="AI16" s="39"/>
      <c r="AJ16" s="40"/>
      <c r="AK16" s="172"/>
      <c r="AL16" s="173"/>
      <c r="AM16" s="41">
        <f t="shared" si="6"/>
        <v>0</v>
      </c>
    </row>
    <row r="17" spans="1:39" ht="15.75" thickBot="1">
      <c r="A17" s="3" t="s">
        <v>33</v>
      </c>
      <c r="B17" s="9" t="s">
        <v>32</v>
      </c>
      <c r="C17" s="62" t="s">
        <v>33</v>
      </c>
      <c r="D17" s="63" t="s">
        <v>32</v>
      </c>
      <c r="E17" s="63"/>
      <c r="F17" s="64">
        <v>2000</v>
      </c>
      <c r="G17" s="64">
        <v>3</v>
      </c>
      <c r="H17" s="65">
        <v>1</v>
      </c>
      <c r="I17" s="66">
        <f t="shared" si="0"/>
        <v>8800</v>
      </c>
      <c r="J17" s="64">
        <v>2</v>
      </c>
      <c r="K17" s="67">
        <v>1</v>
      </c>
      <c r="L17" s="188"/>
      <c r="M17" s="189"/>
      <c r="N17" s="66">
        <f t="shared" si="1"/>
        <v>4</v>
      </c>
      <c r="O17" s="64"/>
      <c r="P17" s="67"/>
      <c r="Q17" s="188"/>
      <c r="R17" s="189"/>
      <c r="S17" s="66">
        <f t="shared" si="2"/>
        <v>0</v>
      </c>
      <c r="T17" s="64"/>
      <c r="U17" s="67"/>
      <c r="V17" s="188"/>
      <c r="W17" s="189"/>
      <c r="X17" s="66">
        <f t="shared" si="3"/>
        <v>0</v>
      </c>
      <c r="Y17" s="64"/>
      <c r="Z17" s="67"/>
      <c r="AA17" s="188"/>
      <c r="AB17" s="189"/>
      <c r="AC17" s="66">
        <f t="shared" si="4"/>
        <v>0</v>
      </c>
      <c r="AD17" s="64"/>
      <c r="AE17" s="67"/>
      <c r="AF17" s="188"/>
      <c r="AG17" s="189"/>
      <c r="AH17" s="66">
        <f t="shared" si="5"/>
        <v>0</v>
      </c>
      <c r="AI17" s="64"/>
      <c r="AJ17" s="67"/>
      <c r="AK17" s="188"/>
      <c r="AL17" s="189"/>
      <c r="AM17" s="66">
        <f t="shared" si="6"/>
        <v>0</v>
      </c>
    </row>
    <row r="18" spans="1:39">
      <c r="A18" s="14" t="s">
        <v>37</v>
      </c>
      <c r="B18" s="15" t="s">
        <v>45</v>
      </c>
      <c r="C18" s="210" t="s">
        <v>37</v>
      </c>
      <c r="D18" s="213" t="s">
        <v>45</v>
      </c>
      <c r="E18" s="213" t="s">
        <v>69</v>
      </c>
      <c r="F18" s="69">
        <v>7000</v>
      </c>
      <c r="G18" s="70">
        <v>8</v>
      </c>
      <c r="H18" s="71">
        <v>8</v>
      </c>
      <c r="I18" s="72">
        <f t="shared" si="0"/>
        <v>31460.000000000004</v>
      </c>
      <c r="J18" s="69"/>
      <c r="K18" s="73"/>
      <c r="L18" s="190"/>
      <c r="M18" s="191"/>
      <c r="N18" s="72">
        <f t="shared" si="1"/>
        <v>0</v>
      </c>
      <c r="O18" s="69"/>
      <c r="P18" s="73"/>
      <c r="Q18" s="190"/>
      <c r="R18" s="191"/>
      <c r="S18" s="72">
        <f t="shared" si="2"/>
        <v>0</v>
      </c>
      <c r="T18" s="69">
        <v>6</v>
      </c>
      <c r="U18" s="73">
        <v>6</v>
      </c>
      <c r="V18" s="190"/>
      <c r="W18" s="191"/>
      <c r="X18" s="72">
        <f t="shared" si="3"/>
        <v>7.5</v>
      </c>
      <c r="Y18" s="69"/>
      <c r="Z18" s="73"/>
      <c r="AA18" s="190"/>
      <c r="AB18" s="191"/>
      <c r="AC18" s="72">
        <f t="shared" si="4"/>
        <v>0</v>
      </c>
      <c r="AD18" s="69">
        <v>7</v>
      </c>
      <c r="AE18" s="73">
        <v>7</v>
      </c>
      <c r="AF18" s="190"/>
      <c r="AG18" s="191"/>
      <c r="AH18" s="72">
        <f t="shared" si="5"/>
        <v>9.1</v>
      </c>
      <c r="AI18" s="69"/>
      <c r="AJ18" s="73"/>
      <c r="AK18" s="190"/>
      <c r="AL18" s="191"/>
      <c r="AM18" s="72">
        <f t="shared" si="6"/>
        <v>0</v>
      </c>
    </row>
    <row r="19" spans="1:39">
      <c r="A19" s="14" t="s">
        <v>37</v>
      </c>
      <c r="B19" s="15" t="s">
        <v>45</v>
      </c>
      <c r="C19" s="211"/>
      <c r="D19" s="216"/>
      <c r="E19" s="214"/>
      <c r="F19" s="44"/>
      <c r="G19" s="56"/>
      <c r="H19" s="47"/>
      <c r="I19" s="46">
        <f t="shared" si="0"/>
        <v>0</v>
      </c>
      <c r="J19" s="44"/>
      <c r="K19" s="45"/>
      <c r="L19" s="174"/>
      <c r="M19" s="175"/>
      <c r="N19" s="46">
        <f t="shared" si="1"/>
        <v>0</v>
      </c>
      <c r="O19" s="44"/>
      <c r="P19" s="45"/>
      <c r="Q19" s="174"/>
      <c r="R19" s="175"/>
      <c r="S19" s="46">
        <f t="shared" si="2"/>
        <v>0</v>
      </c>
      <c r="T19" s="44"/>
      <c r="U19" s="45"/>
      <c r="V19" s="174"/>
      <c r="W19" s="175"/>
      <c r="X19" s="46">
        <f t="shared" si="3"/>
        <v>0</v>
      </c>
      <c r="Y19" s="44"/>
      <c r="Z19" s="45"/>
      <c r="AA19" s="174"/>
      <c r="AB19" s="175"/>
      <c r="AC19" s="46">
        <f t="shared" si="4"/>
        <v>0</v>
      </c>
      <c r="AD19" s="44">
        <v>6</v>
      </c>
      <c r="AE19" s="45">
        <v>6</v>
      </c>
      <c r="AF19" s="174"/>
      <c r="AG19" s="175"/>
      <c r="AH19" s="46">
        <f t="shared" si="5"/>
        <v>7.5</v>
      </c>
      <c r="AI19" s="44"/>
      <c r="AJ19" s="45"/>
      <c r="AK19" s="174"/>
      <c r="AL19" s="175"/>
      <c r="AM19" s="46">
        <f t="shared" si="6"/>
        <v>0</v>
      </c>
    </row>
    <row r="20" spans="1:39">
      <c r="A20" s="14" t="s">
        <v>37</v>
      </c>
      <c r="B20" s="15" t="s">
        <v>75</v>
      </c>
      <c r="C20" s="211"/>
      <c r="D20" s="91" t="s">
        <v>75</v>
      </c>
      <c r="E20" s="97" t="s">
        <v>69</v>
      </c>
      <c r="F20" s="44">
        <v>2000</v>
      </c>
      <c r="G20" s="56">
        <v>7</v>
      </c>
      <c r="H20" s="47">
        <v>7</v>
      </c>
      <c r="I20" s="46">
        <f t="shared" si="0"/>
        <v>22220</v>
      </c>
      <c r="J20" s="44">
        <v>5</v>
      </c>
      <c r="K20" s="45">
        <v>5</v>
      </c>
      <c r="L20" s="174"/>
      <c r="M20" s="175"/>
      <c r="N20" s="46">
        <f t="shared" si="1"/>
        <v>12</v>
      </c>
      <c r="O20" s="44">
        <v>5</v>
      </c>
      <c r="P20" s="45">
        <v>5</v>
      </c>
      <c r="Q20" s="174"/>
      <c r="R20" s="175"/>
      <c r="S20" s="46">
        <f t="shared" si="2"/>
        <v>12</v>
      </c>
      <c r="T20" s="44"/>
      <c r="U20" s="45"/>
      <c r="V20" s="174"/>
      <c r="W20" s="175"/>
      <c r="X20" s="46">
        <f t="shared" si="3"/>
        <v>0</v>
      </c>
      <c r="Y20" s="44"/>
      <c r="Z20" s="45"/>
      <c r="AA20" s="174"/>
      <c r="AB20" s="175"/>
      <c r="AC20" s="46">
        <f t="shared" si="4"/>
        <v>0</v>
      </c>
      <c r="AD20" s="44"/>
      <c r="AE20" s="45"/>
      <c r="AF20" s="174"/>
      <c r="AG20" s="175"/>
      <c r="AH20" s="46">
        <f t="shared" si="5"/>
        <v>0</v>
      </c>
      <c r="AI20" s="44">
        <v>5</v>
      </c>
      <c r="AJ20" s="45">
        <v>5</v>
      </c>
      <c r="AK20" s="174"/>
      <c r="AL20" s="175"/>
      <c r="AM20" s="46">
        <f t="shared" si="6"/>
        <v>6</v>
      </c>
    </row>
    <row r="21" spans="1:39">
      <c r="A21" s="14" t="s">
        <v>37</v>
      </c>
      <c r="B21" s="15" t="s">
        <v>76</v>
      </c>
      <c r="C21" s="211"/>
      <c r="D21" s="55" t="s">
        <v>76</v>
      </c>
      <c r="E21" s="55" t="s">
        <v>69</v>
      </c>
      <c r="F21" s="44">
        <v>2000</v>
      </c>
      <c r="G21" s="128">
        <v>7</v>
      </c>
      <c r="H21" s="47">
        <v>7</v>
      </c>
      <c r="I21" s="46">
        <f t="shared" si="0"/>
        <v>22220</v>
      </c>
      <c r="J21" s="44">
        <v>6</v>
      </c>
      <c r="K21" s="45">
        <v>6</v>
      </c>
      <c r="L21" s="174"/>
      <c r="M21" s="175"/>
      <c r="N21" s="46">
        <f t="shared" si="1"/>
        <v>15</v>
      </c>
      <c r="O21" s="44">
        <v>6</v>
      </c>
      <c r="P21" s="45">
        <v>6</v>
      </c>
      <c r="Q21" s="174"/>
      <c r="R21" s="175"/>
      <c r="S21" s="46">
        <f t="shared" si="2"/>
        <v>15</v>
      </c>
      <c r="T21" s="44"/>
      <c r="U21" s="45"/>
      <c r="V21" s="174"/>
      <c r="W21" s="175"/>
      <c r="X21" s="46">
        <f t="shared" si="3"/>
        <v>0</v>
      </c>
      <c r="Y21" s="44"/>
      <c r="Z21" s="45"/>
      <c r="AA21" s="174"/>
      <c r="AB21" s="175"/>
      <c r="AC21" s="46">
        <f t="shared" si="4"/>
        <v>0</v>
      </c>
      <c r="AD21" s="44"/>
      <c r="AE21" s="45"/>
      <c r="AF21" s="174"/>
      <c r="AG21" s="175"/>
      <c r="AH21" s="46">
        <f t="shared" si="5"/>
        <v>0</v>
      </c>
      <c r="AI21" s="44">
        <v>5</v>
      </c>
      <c r="AJ21" s="45">
        <v>5</v>
      </c>
      <c r="AK21" s="174"/>
      <c r="AL21" s="175"/>
      <c r="AM21" s="46">
        <f t="shared" si="6"/>
        <v>6</v>
      </c>
    </row>
    <row r="22" spans="1:39" ht="15.75" thickBot="1">
      <c r="A22" s="14" t="s">
        <v>37</v>
      </c>
      <c r="B22" s="15" t="s">
        <v>52</v>
      </c>
      <c r="C22" s="212"/>
      <c r="D22" s="91" t="s">
        <v>52</v>
      </c>
      <c r="E22" s="97" t="s">
        <v>69</v>
      </c>
      <c r="F22" s="74">
        <v>13000</v>
      </c>
      <c r="G22" s="75">
        <v>8</v>
      </c>
      <c r="H22" s="76">
        <v>2</v>
      </c>
      <c r="I22" s="77">
        <f t="shared" si="0"/>
        <v>32780</v>
      </c>
      <c r="J22" s="74">
        <v>7</v>
      </c>
      <c r="K22" s="78">
        <v>1</v>
      </c>
      <c r="L22" s="192"/>
      <c r="M22" s="193"/>
      <c r="N22" s="77">
        <f t="shared" si="1"/>
        <v>14</v>
      </c>
      <c r="O22" s="74">
        <v>7</v>
      </c>
      <c r="P22" s="78">
        <v>2</v>
      </c>
      <c r="Q22" s="192"/>
      <c r="R22" s="193"/>
      <c r="S22" s="77">
        <f t="shared" si="2"/>
        <v>14.700000000000001</v>
      </c>
      <c r="T22" s="74"/>
      <c r="U22" s="78"/>
      <c r="V22" s="192"/>
      <c r="W22" s="193"/>
      <c r="X22" s="77">
        <f t="shared" si="3"/>
        <v>0</v>
      </c>
      <c r="Y22" s="74"/>
      <c r="Z22" s="78"/>
      <c r="AA22" s="192"/>
      <c r="AB22" s="193"/>
      <c r="AC22" s="77">
        <f t="shared" si="4"/>
        <v>0</v>
      </c>
      <c r="AD22" s="74"/>
      <c r="AE22" s="78"/>
      <c r="AF22" s="192"/>
      <c r="AG22" s="193"/>
      <c r="AH22" s="77">
        <f t="shared" si="5"/>
        <v>0</v>
      </c>
      <c r="AI22" s="74">
        <v>7</v>
      </c>
      <c r="AJ22" s="78">
        <v>1</v>
      </c>
      <c r="AK22" s="192"/>
      <c r="AL22" s="193"/>
      <c r="AM22" s="77">
        <f t="shared" si="6"/>
        <v>7</v>
      </c>
    </row>
    <row r="23" spans="1:39">
      <c r="A23" s="12" t="s">
        <v>29</v>
      </c>
      <c r="B23" s="13" t="s">
        <v>30</v>
      </c>
      <c r="C23" s="210" t="s">
        <v>29</v>
      </c>
      <c r="D23" s="34" t="s">
        <v>30</v>
      </c>
      <c r="E23" s="34" t="s">
        <v>68</v>
      </c>
      <c r="F23" s="79">
        <v>7000</v>
      </c>
      <c r="G23" s="38">
        <v>7</v>
      </c>
      <c r="H23" s="38">
        <v>3</v>
      </c>
      <c r="I23" s="81">
        <f t="shared" si="0"/>
        <v>24640.000000000004</v>
      </c>
      <c r="J23" s="80">
        <v>5</v>
      </c>
      <c r="K23" s="38">
        <v>1</v>
      </c>
      <c r="L23" s="194"/>
      <c r="M23" s="195"/>
      <c r="N23" s="81">
        <f t="shared" si="1"/>
        <v>10</v>
      </c>
      <c r="O23" s="38">
        <v>7</v>
      </c>
      <c r="P23" s="38">
        <v>1</v>
      </c>
      <c r="Q23" s="194"/>
      <c r="R23" s="195"/>
      <c r="S23" s="81">
        <f t="shared" si="2"/>
        <v>14</v>
      </c>
      <c r="T23" s="80">
        <v>4</v>
      </c>
      <c r="U23" s="38">
        <v>3</v>
      </c>
      <c r="V23" s="194"/>
      <c r="W23" s="195"/>
      <c r="X23" s="81">
        <f t="shared" si="3"/>
        <v>4.4000000000000004</v>
      </c>
      <c r="Y23" s="38"/>
      <c r="Z23" s="38"/>
      <c r="AA23" s="194"/>
      <c r="AB23" s="195"/>
      <c r="AC23" s="81">
        <f t="shared" si="4"/>
        <v>0</v>
      </c>
      <c r="AD23" s="38"/>
      <c r="AE23" s="38"/>
      <c r="AF23" s="194"/>
      <c r="AG23" s="195"/>
      <c r="AH23" s="81">
        <f t="shared" si="5"/>
        <v>0</v>
      </c>
      <c r="AI23" s="80"/>
      <c r="AJ23" s="38"/>
      <c r="AK23" s="194"/>
      <c r="AL23" s="195"/>
      <c r="AM23" s="81">
        <f t="shared" si="6"/>
        <v>0</v>
      </c>
    </row>
    <row r="24" spans="1:39">
      <c r="A24" s="14" t="s">
        <v>29</v>
      </c>
      <c r="B24" s="15" t="s">
        <v>81</v>
      </c>
      <c r="C24" s="211"/>
      <c r="D24" s="215" t="s">
        <v>82</v>
      </c>
      <c r="E24" s="215" t="s">
        <v>67</v>
      </c>
      <c r="F24" s="82">
        <v>2000</v>
      </c>
      <c r="G24" s="42">
        <v>6</v>
      </c>
      <c r="H24" s="42">
        <v>3</v>
      </c>
      <c r="I24" s="84">
        <f t="shared" si="0"/>
        <v>16720.000000000004</v>
      </c>
      <c r="J24" s="83"/>
      <c r="K24" s="42"/>
      <c r="L24" s="196"/>
      <c r="M24" s="197"/>
      <c r="N24" s="84">
        <f t="shared" si="1"/>
        <v>0</v>
      </c>
      <c r="O24" s="42">
        <v>4</v>
      </c>
      <c r="P24" s="42">
        <v>3</v>
      </c>
      <c r="Q24" s="196"/>
      <c r="R24" s="197"/>
      <c r="S24" s="84">
        <f t="shared" si="2"/>
        <v>8.8000000000000007</v>
      </c>
      <c r="T24" s="83"/>
      <c r="U24" s="42"/>
      <c r="V24" s="196"/>
      <c r="W24" s="197"/>
      <c r="X24" s="84">
        <f t="shared" si="3"/>
        <v>0</v>
      </c>
      <c r="Y24" s="42"/>
      <c r="Z24" s="42"/>
      <c r="AA24" s="196"/>
      <c r="AB24" s="197"/>
      <c r="AC24" s="84">
        <f t="shared" si="4"/>
        <v>0</v>
      </c>
      <c r="AD24" s="42"/>
      <c r="AE24" s="42"/>
      <c r="AF24" s="196"/>
      <c r="AG24" s="197"/>
      <c r="AH24" s="84">
        <f t="shared" si="5"/>
        <v>0</v>
      </c>
      <c r="AI24" s="83">
        <v>4</v>
      </c>
      <c r="AJ24" s="42">
        <v>2</v>
      </c>
      <c r="AK24" s="196"/>
      <c r="AL24" s="197"/>
      <c r="AM24" s="84">
        <f t="shared" si="6"/>
        <v>4.2</v>
      </c>
    </row>
    <row r="25" spans="1:39">
      <c r="A25" s="14" t="s">
        <v>29</v>
      </c>
      <c r="B25" s="15" t="s">
        <v>81</v>
      </c>
      <c r="C25" s="211"/>
      <c r="D25" s="216"/>
      <c r="E25" s="216"/>
      <c r="F25" s="85"/>
      <c r="G25" s="47"/>
      <c r="H25" s="47"/>
      <c r="I25" s="57">
        <f t="shared" si="0"/>
        <v>0</v>
      </c>
      <c r="J25" s="56"/>
      <c r="K25" s="47"/>
      <c r="L25" s="178"/>
      <c r="M25" s="179"/>
      <c r="N25" s="57">
        <f t="shared" si="1"/>
        <v>0</v>
      </c>
      <c r="O25" s="47"/>
      <c r="P25" s="47"/>
      <c r="Q25" s="178"/>
      <c r="R25" s="179"/>
      <c r="S25" s="57">
        <f t="shared" si="2"/>
        <v>0</v>
      </c>
      <c r="T25" s="56"/>
      <c r="U25" s="47"/>
      <c r="V25" s="178"/>
      <c r="W25" s="179"/>
      <c r="X25" s="57">
        <f t="shared" si="3"/>
        <v>0</v>
      </c>
      <c r="Y25" s="47"/>
      <c r="Z25" s="47"/>
      <c r="AA25" s="178"/>
      <c r="AB25" s="179"/>
      <c r="AC25" s="57">
        <f t="shared" si="4"/>
        <v>0</v>
      </c>
      <c r="AD25" s="47"/>
      <c r="AE25" s="47"/>
      <c r="AF25" s="178"/>
      <c r="AG25" s="179"/>
      <c r="AH25" s="57">
        <f t="shared" si="5"/>
        <v>0</v>
      </c>
      <c r="AI25" s="56">
        <v>4</v>
      </c>
      <c r="AJ25" s="47">
        <v>1</v>
      </c>
      <c r="AK25" s="178"/>
      <c r="AL25" s="179"/>
      <c r="AM25" s="57">
        <f t="shared" si="6"/>
        <v>4</v>
      </c>
    </row>
    <row r="26" spans="1:39">
      <c r="A26" s="14" t="s">
        <v>29</v>
      </c>
      <c r="B26" s="15" t="s">
        <v>49</v>
      </c>
      <c r="C26" s="211"/>
      <c r="D26" s="261" t="s">
        <v>49</v>
      </c>
      <c r="E26" s="215" t="s">
        <v>67</v>
      </c>
      <c r="F26" s="143">
        <v>4000</v>
      </c>
      <c r="G26" s="127"/>
      <c r="H26" s="127"/>
      <c r="I26" s="145">
        <f t="shared" si="0"/>
        <v>4400</v>
      </c>
      <c r="J26" s="144">
        <v>7</v>
      </c>
      <c r="K26" s="127">
        <v>3</v>
      </c>
      <c r="L26" s="198"/>
      <c r="M26" s="199"/>
      <c r="N26" s="145">
        <f t="shared" si="1"/>
        <v>15.400000000000002</v>
      </c>
      <c r="O26" s="127"/>
      <c r="P26" s="127"/>
      <c r="Q26" s="198"/>
      <c r="R26" s="199"/>
      <c r="S26" s="145">
        <f t="shared" si="2"/>
        <v>0</v>
      </c>
      <c r="T26" s="144">
        <v>6</v>
      </c>
      <c r="U26" s="127">
        <v>3</v>
      </c>
      <c r="V26" s="198"/>
      <c r="W26" s="199"/>
      <c r="X26" s="145">
        <f t="shared" si="3"/>
        <v>6.6000000000000005</v>
      </c>
      <c r="Y26" s="127"/>
      <c r="Z26" s="127"/>
      <c r="AA26" s="198"/>
      <c r="AB26" s="199"/>
      <c r="AC26" s="145">
        <f t="shared" si="4"/>
        <v>0</v>
      </c>
      <c r="AD26" s="127">
        <v>6</v>
      </c>
      <c r="AE26" s="127">
        <v>3</v>
      </c>
      <c r="AF26" s="198"/>
      <c r="AG26" s="199"/>
      <c r="AH26" s="145">
        <f t="shared" si="5"/>
        <v>6.6000000000000005</v>
      </c>
      <c r="AI26" s="144"/>
      <c r="AJ26" s="127"/>
      <c r="AK26" s="198"/>
      <c r="AL26" s="199"/>
      <c r="AM26" s="145">
        <f t="shared" si="6"/>
        <v>0</v>
      </c>
    </row>
    <row r="27" spans="1:39">
      <c r="A27" s="14" t="s">
        <v>29</v>
      </c>
      <c r="B27" s="15" t="s">
        <v>49</v>
      </c>
      <c r="C27" s="211"/>
      <c r="D27" s="216"/>
      <c r="E27" s="216"/>
      <c r="F27" s="85"/>
      <c r="G27" s="47"/>
      <c r="H27" s="47"/>
      <c r="I27" s="57">
        <f t="shared" si="0"/>
        <v>0</v>
      </c>
      <c r="J27" s="56"/>
      <c r="K27" s="47"/>
      <c r="L27" s="178"/>
      <c r="M27" s="179"/>
      <c r="N27" s="57">
        <f t="shared" si="1"/>
        <v>0</v>
      </c>
      <c r="O27" s="47"/>
      <c r="P27" s="47"/>
      <c r="Q27" s="178"/>
      <c r="R27" s="179"/>
      <c r="S27" s="57">
        <f t="shared" si="2"/>
        <v>0</v>
      </c>
      <c r="T27" s="56">
        <v>5</v>
      </c>
      <c r="U27" s="47">
        <v>3</v>
      </c>
      <c r="V27" s="178"/>
      <c r="W27" s="179"/>
      <c r="X27" s="57">
        <f t="shared" si="3"/>
        <v>5.5</v>
      </c>
      <c r="Y27" s="47"/>
      <c r="Z27" s="47"/>
      <c r="AA27" s="178"/>
      <c r="AB27" s="179"/>
      <c r="AC27" s="57">
        <f t="shared" si="4"/>
        <v>0</v>
      </c>
      <c r="AD27" s="47"/>
      <c r="AE27" s="47"/>
      <c r="AF27" s="178"/>
      <c r="AG27" s="179"/>
      <c r="AH27" s="57">
        <f t="shared" si="5"/>
        <v>0</v>
      </c>
      <c r="AI27" s="56"/>
      <c r="AJ27" s="47"/>
      <c r="AK27" s="178"/>
      <c r="AL27" s="179"/>
      <c r="AM27" s="57">
        <f t="shared" si="6"/>
        <v>0</v>
      </c>
    </row>
    <row r="28" spans="1:39" ht="15.75" thickBot="1">
      <c r="A28" s="16" t="s">
        <v>29</v>
      </c>
      <c r="B28" s="17" t="s">
        <v>31</v>
      </c>
      <c r="C28" s="212"/>
      <c r="D28" s="48" t="s">
        <v>31</v>
      </c>
      <c r="E28" s="48" t="s">
        <v>67</v>
      </c>
      <c r="F28" s="86">
        <v>7000</v>
      </c>
      <c r="G28" s="53">
        <v>8</v>
      </c>
      <c r="H28" s="53">
        <v>4</v>
      </c>
      <c r="I28" s="54">
        <f t="shared" si="0"/>
        <v>27940.000000000004</v>
      </c>
      <c r="J28" s="52">
        <v>8</v>
      </c>
      <c r="K28" s="53">
        <v>3</v>
      </c>
      <c r="L28" s="176">
        <v>3</v>
      </c>
      <c r="M28" s="177">
        <v>1</v>
      </c>
      <c r="N28" s="54">
        <f t="shared" si="1"/>
        <v>20.134399999999999</v>
      </c>
      <c r="O28" s="53">
        <v>9</v>
      </c>
      <c r="P28" s="53">
        <v>3</v>
      </c>
      <c r="Q28" s="176">
        <v>3</v>
      </c>
      <c r="R28" s="177">
        <v>1</v>
      </c>
      <c r="S28" s="54">
        <f t="shared" si="2"/>
        <v>22.651199999999999</v>
      </c>
      <c r="T28" s="52"/>
      <c r="U28" s="53"/>
      <c r="V28" s="176"/>
      <c r="W28" s="177"/>
      <c r="X28" s="54">
        <f t="shared" si="3"/>
        <v>0</v>
      </c>
      <c r="Y28" s="53">
        <v>8</v>
      </c>
      <c r="Z28" s="53">
        <v>2</v>
      </c>
      <c r="AA28" s="176">
        <v>2</v>
      </c>
      <c r="AB28" s="177">
        <v>1</v>
      </c>
      <c r="AC28" s="54">
        <f t="shared" si="4"/>
        <v>9.2064000000000004</v>
      </c>
      <c r="AD28" s="53"/>
      <c r="AE28" s="53"/>
      <c r="AF28" s="176"/>
      <c r="AG28" s="177"/>
      <c r="AH28" s="54">
        <f t="shared" si="5"/>
        <v>0</v>
      </c>
      <c r="AI28" s="52"/>
      <c r="AJ28" s="53"/>
      <c r="AK28" s="176"/>
      <c r="AL28" s="177"/>
      <c r="AM28" s="54">
        <f t="shared" si="6"/>
        <v>0</v>
      </c>
    </row>
    <row r="29" spans="1:39">
      <c r="A29" s="12" t="s">
        <v>0</v>
      </c>
      <c r="B29" s="15" t="s">
        <v>3</v>
      </c>
      <c r="C29" s="211" t="s">
        <v>0</v>
      </c>
      <c r="D29" s="43" t="s">
        <v>3</v>
      </c>
      <c r="E29" s="43" t="s">
        <v>67</v>
      </c>
      <c r="F29" s="87">
        <v>7000</v>
      </c>
      <c r="G29" s="45">
        <v>9</v>
      </c>
      <c r="H29" s="45">
        <v>5</v>
      </c>
      <c r="I29" s="46">
        <f t="shared" si="0"/>
        <v>31460.000000000004</v>
      </c>
      <c r="J29" s="44">
        <v>7</v>
      </c>
      <c r="K29" s="45">
        <v>5</v>
      </c>
      <c r="L29" s="174">
        <v>3</v>
      </c>
      <c r="M29" s="175">
        <v>1</v>
      </c>
      <c r="N29" s="46">
        <f t="shared" si="1"/>
        <v>19.219200000000001</v>
      </c>
      <c r="O29" s="45">
        <v>7</v>
      </c>
      <c r="P29" s="45">
        <v>5</v>
      </c>
      <c r="Q29" s="174">
        <v>3</v>
      </c>
      <c r="R29" s="175">
        <v>1</v>
      </c>
      <c r="S29" s="46">
        <f t="shared" si="2"/>
        <v>19.219200000000001</v>
      </c>
      <c r="T29" s="44"/>
      <c r="U29" s="45"/>
      <c r="V29" s="174"/>
      <c r="W29" s="175"/>
      <c r="X29" s="46">
        <f t="shared" si="3"/>
        <v>0</v>
      </c>
      <c r="Y29" s="45">
        <v>7</v>
      </c>
      <c r="Z29" s="45">
        <v>7</v>
      </c>
      <c r="AA29" s="174">
        <v>1</v>
      </c>
      <c r="AB29" s="175">
        <v>1</v>
      </c>
      <c r="AC29" s="46">
        <f t="shared" si="4"/>
        <v>9.5367999999999995</v>
      </c>
      <c r="AD29" s="45"/>
      <c r="AE29" s="45"/>
      <c r="AF29" s="174"/>
      <c r="AG29" s="175"/>
      <c r="AH29" s="46">
        <f t="shared" si="5"/>
        <v>0</v>
      </c>
      <c r="AI29" s="44"/>
      <c r="AJ29" s="45"/>
      <c r="AK29" s="174"/>
      <c r="AL29" s="175"/>
      <c r="AM29" s="46">
        <f t="shared" si="6"/>
        <v>0</v>
      </c>
    </row>
    <row r="30" spans="1:39">
      <c r="A30" s="14" t="s">
        <v>0</v>
      </c>
      <c r="B30" s="15" t="s">
        <v>61</v>
      </c>
      <c r="C30" s="211"/>
      <c r="D30" s="215" t="s">
        <v>61</v>
      </c>
      <c r="E30" s="215" t="s">
        <v>67</v>
      </c>
      <c r="F30" s="88">
        <v>2000</v>
      </c>
      <c r="G30" s="42">
        <v>8</v>
      </c>
      <c r="H30" s="42">
        <v>8</v>
      </c>
      <c r="I30" s="41">
        <f t="shared" si="0"/>
        <v>25960.000000000004</v>
      </c>
      <c r="J30" s="39"/>
      <c r="K30" s="40"/>
      <c r="L30" s="172"/>
      <c r="M30" s="173"/>
      <c r="N30" s="41">
        <f t="shared" si="1"/>
        <v>0</v>
      </c>
      <c r="O30" s="40"/>
      <c r="P30" s="40"/>
      <c r="Q30" s="172"/>
      <c r="R30" s="173"/>
      <c r="S30" s="41">
        <f t="shared" si="2"/>
        <v>0</v>
      </c>
      <c r="T30" s="39"/>
      <c r="U30" s="40"/>
      <c r="V30" s="172"/>
      <c r="W30" s="173"/>
      <c r="X30" s="41">
        <f t="shared" si="3"/>
        <v>0</v>
      </c>
      <c r="Y30" s="40">
        <v>6</v>
      </c>
      <c r="Z30" s="40">
        <v>6</v>
      </c>
      <c r="AA30" s="172"/>
      <c r="AB30" s="173"/>
      <c r="AC30" s="41">
        <f t="shared" si="4"/>
        <v>7.5</v>
      </c>
      <c r="AD30" s="40"/>
      <c r="AE30" s="40"/>
      <c r="AF30" s="172"/>
      <c r="AG30" s="173"/>
      <c r="AH30" s="41">
        <f t="shared" si="5"/>
        <v>0</v>
      </c>
      <c r="AI30" s="39">
        <v>7</v>
      </c>
      <c r="AJ30" s="40">
        <v>7</v>
      </c>
      <c r="AK30" s="172"/>
      <c r="AL30" s="173"/>
      <c r="AM30" s="41">
        <f t="shared" si="6"/>
        <v>9.1</v>
      </c>
    </row>
    <row r="31" spans="1:39">
      <c r="A31" s="14" t="s">
        <v>0</v>
      </c>
      <c r="B31" s="15" t="s">
        <v>61</v>
      </c>
      <c r="C31" s="211"/>
      <c r="D31" s="216"/>
      <c r="E31" s="216"/>
      <c r="F31" s="87"/>
      <c r="G31" s="47">
        <v>7</v>
      </c>
      <c r="H31" s="47">
        <v>7</v>
      </c>
      <c r="I31" s="46">
        <f t="shared" si="0"/>
        <v>20020</v>
      </c>
      <c r="J31" s="44"/>
      <c r="K31" s="45"/>
      <c r="L31" s="174"/>
      <c r="M31" s="175"/>
      <c r="N31" s="46">
        <f t="shared" si="1"/>
        <v>0</v>
      </c>
      <c r="O31" s="45"/>
      <c r="P31" s="45"/>
      <c r="Q31" s="174"/>
      <c r="R31" s="175"/>
      <c r="S31" s="46">
        <f t="shared" si="2"/>
        <v>0</v>
      </c>
      <c r="T31" s="44"/>
      <c r="U31" s="45"/>
      <c r="V31" s="174"/>
      <c r="W31" s="175"/>
      <c r="X31" s="46">
        <f t="shared" si="3"/>
        <v>0</v>
      </c>
      <c r="Y31" s="45"/>
      <c r="Z31" s="45"/>
      <c r="AA31" s="174"/>
      <c r="AB31" s="175"/>
      <c r="AC31" s="46">
        <f t="shared" si="4"/>
        <v>0</v>
      </c>
      <c r="AD31" s="45"/>
      <c r="AE31" s="45"/>
      <c r="AF31" s="174"/>
      <c r="AG31" s="175"/>
      <c r="AH31" s="46">
        <f t="shared" si="5"/>
        <v>0</v>
      </c>
      <c r="AI31" s="44"/>
      <c r="AJ31" s="45"/>
      <c r="AK31" s="174"/>
      <c r="AL31" s="175"/>
      <c r="AM31" s="46">
        <f t="shared" si="6"/>
        <v>0</v>
      </c>
    </row>
    <row r="32" spans="1:39">
      <c r="A32" s="14" t="s">
        <v>0</v>
      </c>
      <c r="B32" s="15" t="s">
        <v>62</v>
      </c>
      <c r="C32" s="211"/>
      <c r="D32" s="261" t="s">
        <v>62</v>
      </c>
      <c r="E32" s="215" t="s">
        <v>67</v>
      </c>
      <c r="F32" s="88">
        <v>2000</v>
      </c>
      <c r="G32" s="42">
        <v>7</v>
      </c>
      <c r="H32" s="42">
        <v>7</v>
      </c>
      <c r="I32" s="41">
        <f t="shared" si="0"/>
        <v>22220</v>
      </c>
      <c r="J32" s="39">
        <v>6</v>
      </c>
      <c r="K32" s="40">
        <v>6</v>
      </c>
      <c r="L32" s="172"/>
      <c r="M32" s="173"/>
      <c r="N32" s="41">
        <f t="shared" si="1"/>
        <v>15</v>
      </c>
      <c r="O32" s="40">
        <v>5</v>
      </c>
      <c r="P32" s="112">
        <v>5</v>
      </c>
      <c r="Q32" s="204"/>
      <c r="R32" s="205"/>
      <c r="S32" s="41">
        <f t="shared" si="2"/>
        <v>12</v>
      </c>
      <c r="T32" s="39"/>
      <c r="U32" s="40"/>
      <c r="V32" s="172"/>
      <c r="W32" s="173"/>
      <c r="X32" s="41">
        <f t="shared" si="3"/>
        <v>0</v>
      </c>
      <c r="Y32" s="40"/>
      <c r="Z32" s="40"/>
      <c r="AA32" s="172"/>
      <c r="AB32" s="173"/>
      <c r="AC32" s="41">
        <f t="shared" si="4"/>
        <v>0</v>
      </c>
      <c r="AD32" s="40"/>
      <c r="AE32" s="40"/>
      <c r="AF32" s="172"/>
      <c r="AG32" s="173"/>
      <c r="AH32" s="41">
        <f t="shared" si="5"/>
        <v>0</v>
      </c>
      <c r="AI32" s="39"/>
      <c r="AJ32" s="40"/>
      <c r="AK32" s="172"/>
      <c r="AL32" s="173"/>
      <c r="AM32" s="41">
        <f t="shared" si="6"/>
        <v>0</v>
      </c>
    </row>
    <row r="33" spans="1:39">
      <c r="A33" s="14" t="s">
        <v>0</v>
      </c>
      <c r="B33" s="15" t="s">
        <v>62</v>
      </c>
      <c r="C33" s="211"/>
      <c r="D33" s="216"/>
      <c r="E33" s="216"/>
      <c r="F33" s="87"/>
      <c r="G33" s="47">
        <v>7</v>
      </c>
      <c r="H33" s="47">
        <v>7</v>
      </c>
      <c r="I33" s="46">
        <f t="shared" si="0"/>
        <v>20020</v>
      </c>
      <c r="J33" s="44"/>
      <c r="K33" s="45"/>
      <c r="L33" s="174"/>
      <c r="M33" s="175"/>
      <c r="N33" s="46">
        <f t="shared" si="1"/>
        <v>0</v>
      </c>
      <c r="O33" s="45"/>
      <c r="P33" s="45"/>
      <c r="Q33" s="174"/>
      <c r="R33" s="175"/>
      <c r="S33" s="46">
        <f t="shared" si="2"/>
        <v>0</v>
      </c>
      <c r="T33" s="44"/>
      <c r="U33" s="45"/>
      <c r="V33" s="174"/>
      <c r="W33" s="175"/>
      <c r="X33" s="46">
        <f t="shared" si="3"/>
        <v>0</v>
      </c>
      <c r="Y33" s="45"/>
      <c r="Z33" s="45"/>
      <c r="AA33" s="174"/>
      <c r="AB33" s="175"/>
      <c r="AC33" s="46">
        <f t="shared" si="4"/>
        <v>0</v>
      </c>
      <c r="AD33" s="45"/>
      <c r="AE33" s="45"/>
      <c r="AF33" s="174"/>
      <c r="AG33" s="175"/>
      <c r="AH33" s="46">
        <f t="shared" si="5"/>
        <v>0</v>
      </c>
      <c r="AI33" s="44"/>
      <c r="AJ33" s="45"/>
      <c r="AK33" s="174"/>
      <c r="AL33" s="175"/>
      <c r="AM33" s="46">
        <f t="shared" si="6"/>
        <v>0</v>
      </c>
    </row>
    <row r="34" spans="1:39" ht="15.75" thickBot="1">
      <c r="A34" s="14" t="s">
        <v>0</v>
      </c>
      <c r="B34" s="15" t="s">
        <v>17</v>
      </c>
      <c r="C34" s="211"/>
      <c r="D34" s="32" t="s">
        <v>17</v>
      </c>
      <c r="E34" s="32" t="s">
        <v>67</v>
      </c>
      <c r="F34" s="88">
        <v>7000</v>
      </c>
      <c r="G34" s="40">
        <v>9</v>
      </c>
      <c r="H34" s="40">
        <v>9</v>
      </c>
      <c r="I34" s="41">
        <f t="shared" si="0"/>
        <v>35420</v>
      </c>
      <c r="J34" s="39">
        <v>7</v>
      </c>
      <c r="K34" s="40">
        <v>7</v>
      </c>
      <c r="L34" s="172"/>
      <c r="M34" s="173"/>
      <c r="N34" s="41">
        <f t="shared" si="1"/>
        <v>18.2</v>
      </c>
      <c r="O34" s="40">
        <v>7</v>
      </c>
      <c r="P34" s="40">
        <v>7</v>
      </c>
      <c r="Q34" s="172"/>
      <c r="R34" s="173"/>
      <c r="S34" s="41">
        <f t="shared" si="2"/>
        <v>18.2</v>
      </c>
      <c r="T34" s="39">
        <v>7</v>
      </c>
      <c r="U34" s="40">
        <v>7</v>
      </c>
      <c r="V34" s="172"/>
      <c r="W34" s="173"/>
      <c r="X34" s="41">
        <f t="shared" si="3"/>
        <v>9.1</v>
      </c>
      <c r="Y34" s="40"/>
      <c r="Z34" s="40"/>
      <c r="AA34" s="172"/>
      <c r="AB34" s="173"/>
      <c r="AC34" s="41">
        <f t="shared" si="4"/>
        <v>0</v>
      </c>
      <c r="AD34" s="40"/>
      <c r="AE34" s="40"/>
      <c r="AF34" s="172"/>
      <c r="AG34" s="173"/>
      <c r="AH34" s="41">
        <f t="shared" si="5"/>
        <v>0</v>
      </c>
      <c r="AI34" s="39"/>
      <c r="AJ34" s="40"/>
      <c r="AK34" s="172"/>
      <c r="AL34" s="173"/>
      <c r="AM34" s="41">
        <f t="shared" si="6"/>
        <v>0</v>
      </c>
    </row>
    <row r="35" spans="1:39">
      <c r="A35" s="18" t="s">
        <v>46</v>
      </c>
      <c r="B35" s="19" t="s">
        <v>47</v>
      </c>
      <c r="C35" s="210" t="s">
        <v>46</v>
      </c>
      <c r="D35" s="34" t="s">
        <v>47</v>
      </c>
      <c r="E35" s="34" t="s">
        <v>67</v>
      </c>
      <c r="F35" s="89">
        <v>2000</v>
      </c>
      <c r="G35" s="36">
        <v>5</v>
      </c>
      <c r="H35" s="36">
        <v>5</v>
      </c>
      <c r="I35" s="37">
        <f t="shared" si="0"/>
        <v>15400.000000000002</v>
      </c>
      <c r="J35" s="35"/>
      <c r="K35" s="36"/>
      <c r="L35" s="168"/>
      <c r="M35" s="169"/>
      <c r="N35" s="37">
        <f t="shared" si="1"/>
        <v>0</v>
      </c>
      <c r="O35" s="36"/>
      <c r="P35" s="36"/>
      <c r="Q35" s="168"/>
      <c r="R35" s="169"/>
      <c r="S35" s="37">
        <f t="shared" si="2"/>
        <v>0</v>
      </c>
      <c r="T35" s="35"/>
      <c r="U35" s="36"/>
      <c r="V35" s="168"/>
      <c r="W35" s="169"/>
      <c r="X35" s="37">
        <f t="shared" si="3"/>
        <v>0</v>
      </c>
      <c r="Y35" s="36"/>
      <c r="Z35" s="36"/>
      <c r="AA35" s="168"/>
      <c r="AB35" s="169"/>
      <c r="AC35" s="37">
        <f t="shared" si="4"/>
        <v>0</v>
      </c>
      <c r="AD35" s="36"/>
      <c r="AE35" s="36"/>
      <c r="AF35" s="168"/>
      <c r="AG35" s="169"/>
      <c r="AH35" s="37">
        <f t="shared" si="5"/>
        <v>0</v>
      </c>
      <c r="AI35" s="35">
        <v>6</v>
      </c>
      <c r="AJ35" s="36">
        <v>6</v>
      </c>
      <c r="AK35" s="168"/>
      <c r="AL35" s="169"/>
      <c r="AM35" s="37">
        <f t="shared" si="6"/>
        <v>7.5</v>
      </c>
    </row>
    <row r="36" spans="1:39" ht="15.75" thickBot="1">
      <c r="A36" s="20" t="s">
        <v>46</v>
      </c>
      <c r="B36" s="21" t="s">
        <v>50</v>
      </c>
      <c r="C36" s="212"/>
      <c r="D36" s="48" t="s">
        <v>50</v>
      </c>
      <c r="E36" s="48" t="s">
        <v>67</v>
      </c>
      <c r="F36" s="90">
        <v>2000</v>
      </c>
      <c r="G36" s="50">
        <v>10</v>
      </c>
      <c r="H36" s="50">
        <v>1</v>
      </c>
      <c r="I36" s="51">
        <f t="shared" si="0"/>
        <v>24200.000000000004</v>
      </c>
      <c r="J36" s="49"/>
      <c r="K36" s="50"/>
      <c r="L36" s="184"/>
      <c r="M36" s="185"/>
      <c r="N36" s="51">
        <f t="shared" si="1"/>
        <v>0</v>
      </c>
      <c r="O36" s="50"/>
      <c r="P36" s="50"/>
      <c r="Q36" s="184"/>
      <c r="R36" s="185"/>
      <c r="S36" s="51">
        <f t="shared" si="2"/>
        <v>0</v>
      </c>
      <c r="T36" s="49"/>
      <c r="U36" s="50"/>
      <c r="V36" s="184"/>
      <c r="W36" s="185"/>
      <c r="X36" s="51">
        <f t="shared" si="3"/>
        <v>0</v>
      </c>
      <c r="Y36" s="50"/>
      <c r="Z36" s="50"/>
      <c r="AA36" s="184"/>
      <c r="AB36" s="185"/>
      <c r="AC36" s="51">
        <f t="shared" si="4"/>
        <v>0</v>
      </c>
      <c r="AD36" s="50"/>
      <c r="AE36" s="50"/>
      <c r="AF36" s="184"/>
      <c r="AG36" s="185"/>
      <c r="AH36" s="51">
        <f t="shared" si="5"/>
        <v>0</v>
      </c>
      <c r="AI36" s="49"/>
      <c r="AJ36" s="50"/>
      <c r="AK36" s="184"/>
      <c r="AL36" s="185"/>
      <c r="AM36" s="51">
        <f t="shared" si="6"/>
        <v>0</v>
      </c>
    </row>
    <row r="37" spans="1:39">
      <c r="A37" s="12" t="s">
        <v>38</v>
      </c>
      <c r="B37" s="13" t="s">
        <v>39</v>
      </c>
      <c r="C37" s="211" t="s">
        <v>38</v>
      </c>
      <c r="D37" s="43" t="s">
        <v>39</v>
      </c>
      <c r="E37" s="43" t="s">
        <v>67</v>
      </c>
      <c r="F37" s="87">
        <v>13000</v>
      </c>
      <c r="G37" s="45">
        <v>10</v>
      </c>
      <c r="H37" s="47">
        <v>2</v>
      </c>
      <c r="I37" s="46">
        <f t="shared" si="0"/>
        <v>37400</v>
      </c>
      <c r="J37" s="44">
        <v>9</v>
      </c>
      <c r="K37" s="45">
        <v>2</v>
      </c>
      <c r="L37" s="174"/>
      <c r="M37" s="175"/>
      <c r="N37" s="46">
        <f t="shared" si="1"/>
        <v>18.900000000000002</v>
      </c>
      <c r="O37" s="45">
        <v>8</v>
      </c>
      <c r="P37" s="45">
        <v>2</v>
      </c>
      <c r="Q37" s="174"/>
      <c r="R37" s="175"/>
      <c r="S37" s="46">
        <f t="shared" si="2"/>
        <v>16.8</v>
      </c>
      <c r="T37" s="44"/>
      <c r="U37" s="45"/>
      <c r="V37" s="174"/>
      <c r="W37" s="175"/>
      <c r="X37" s="46">
        <f t="shared" si="3"/>
        <v>0</v>
      </c>
      <c r="Y37" s="45">
        <v>8</v>
      </c>
      <c r="Z37" s="45">
        <v>2</v>
      </c>
      <c r="AA37" s="174"/>
      <c r="AB37" s="175"/>
      <c r="AC37" s="46">
        <f t="shared" si="4"/>
        <v>8.4</v>
      </c>
      <c r="AD37" s="45"/>
      <c r="AE37" s="45"/>
      <c r="AF37" s="174"/>
      <c r="AG37" s="175"/>
      <c r="AH37" s="46">
        <f t="shared" si="5"/>
        <v>0</v>
      </c>
      <c r="AI37" s="44"/>
      <c r="AJ37" s="45"/>
      <c r="AK37" s="174"/>
      <c r="AL37" s="175"/>
      <c r="AM37" s="46">
        <f t="shared" si="6"/>
        <v>0</v>
      </c>
    </row>
    <row r="38" spans="1:39">
      <c r="A38" s="14" t="s">
        <v>38</v>
      </c>
      <c r="B38" s="15" t="s">
        <v>71</v>
      </c>
      <c r="C38" s="211"/>
      <c r="D38" s="91" t="s">
        <v>71</v>
      </c>
      <c r="E38" s="91" t="s">
        <v>68</v>
      </c>
      <c r="F38" s="92">
        <v>7000</v>
      </c>
      <c r="G38" s="78">
        <v>9</v>
      </c>
      <c r="H38" s="76">
        <v>3</v>
      </c>
      <c r="I38" s="77">
        <f t="shared" si="0"/>
        <v>29480.000000000004</v>
      </c>
      <c r="J38" s="74">
        <v>9</v>
      </c>
      <c r="K38" s="78">
        <v>2</v>
      </c>
      <c r="L38" s="192"/>
      <c r="M38" s="193"/>
      <c r="N38" s="77">
        <f t="shared" si="1"/>
        <v>18.900000000000002</v>
      </c>
      <c r="O38" s="78">
        <v>5</v>
      </c>
      <c r="P38" s="78">
        <v>3</v>
      </c>
      <c r="Q38" s="192"/>
      <c r="R38" s="193"/>
      <c r="S38" s="77">
        <f t="shared" si="2"/>
        <v>11</v>
      </c>
      <c r="T38" s="74">
        <v>5</v>
      </c>
      <c r="U38" s="78">
        <v>3</v>
      </c>
      <c r="V38" s="192"/>
      <c r="W38" s="193"/>
      <c r="X38" s="77">
        <f t="shared" si="3"/>
        <v>5.5</v>
      </c>
      <c r="Y38" s="78"/>
      <c r="Z38" s="78"/>
      <c r="AA38" s="192"/>
      <c r="AB38" s="193"/>
      <c r="AC38" s="77">
        <f t="shared" si="4"/>
        <v>0</v>
      </c>
      <c r="AD38" s="78"/>
      <c r="AE38" s="78"/>
      <c r="AF38" s="192"/>
      <c r="AG38" s="193"/>
      <c r="AH38" s="77">
        <f t="shared" si="5"/>
        <v>0</v>
      </c>
      <c r="AI38" s="74"/>
      <c r="AJ38" s="78"/>
      <c r="AK38" s="192"/>
      <c r="AL38" s="193"/>
      <c r="AM38" s="77">
        <f t="shared" si="6"/>
        <v>0</v>
      </c>
    </row>
    <row r="39" spans="1:39">
      <c r="A39" s="14" t="s">
        <v>38</v>
      </c>
      <c r="B39" s="15" t="s">
        <v>51</v>
      </c>
      <c r="C39" s="211"/>
      <c r="D39" s="32" t="s">
        <v>51</v>
      </c>
      <c r="E39" s="32" t="s">
        <v>67</v>
      </c>
      <c r="F39" s="92">
        <v>4000</v>
      </c>
      <c r="G39" s="78">
        <v>5</v>
      </c>
      <c r="H39" s="76">
        <v>1</v>
      </c>
      <c r="I39" s="77">
        <f t="shared" si="0"/>
        <v>15400.000000000002</v>
      </c>
      <c r="J39" s="74">
        <v>8</v>
      </c>
      <c r="K39" s="76">
        <v>3</v>
      </c>
      <c r="L39" s="200"/>
      <c r="M39" s="201"/>
      <c r="N39" s="77">
        <f t="shared" si="1"/>
        <v>17.600000000000001</v>
      </c>
      <c r="O39" s="78">
        <v>5</v>
      </c>
      <c r="P39" s="76">
        <v>3</v>
      </c>
      <c r="Q39" s="200"/>
      <c r="R39" s="201"/>
      <c r="S39" s="77">
        <f t="shared" si="2"/>
        <v>11</v>
      </c>
      <c r="T39" s="74"/>
      <c r="U39" s="78"/>
      <c r="V39" s="192"/>
      <c r="W39" s="193"/>
      <c r="X39" s="77">
        <f t="shared" si="3"/>
        <v>0</v>
      </c>
      <c r="Y39" s="78">
        <v>3</v>
      </c>
      <c r="Z39" s="78">
        <v>3</v>
      </c>
      <c r="AA39" s="192"/>
      <c r="AB39" s="193"/>
      <c r="AC39" s="77">
        <f t="shared" si="4"/>
        <v>3.3000000000000003</v>
      </c>
      <c r="AD39" s="78"/>
      <c r="AE39" s="78"/>
      <c r="AF39" s="192"/>
      <c r="AG39" s="193"/>
      <c r="AH39" s="77">
        <f t="shared" si="5"/>
        <v>0</v>
      </c>
      <c r="AI39" s="74"/>
      <c r="AJ39" s="78"/>
      <c r="AK39" s="192"/>
      <c r="AL39" s="193"/>
      <c r="AM39" s="77">
        <f t="shared" si="6"/>
        <v>0</v>
      </c>
    </row>
    <row r="40" spans="1:39" ht="15.75" thickBot="1">
      <c r="A40" s="16" t="s">
        <v>38</v>
      </c>
      <c r="B40" s="17" t="s">
        <v>40</v>
      </c>
      <c r="C40" s="211"/>
      <c r="D40" s="32" t="s">
        <v>40</v>
      </c>
      <c r="E40" s="32" t="s">
        <v>67</v>
      </c>
      <c r="F40" s="88">
        <v>4000</v>
      </c>
      <c r="G40" s="40">
        <v>8</v>
      </c>
      <c r="H40" s="40">
        <v>2</v>
      </c>
      <c r="I40" s="41">
        <f t="shared" si="0"/>
        <v>22880.000000000004</v>
      </c>
      <c r="J40" s="39"/>
      <c r="K40" s="40"/>
      <c r="L40" s="172"/>
      <c r="M40" s="173"/>
      <c r="N40" s="41">
        <f t="shared" si="1"/>
        <v>0</v>
      </c>
      <c r="O40" s="40">
        <v>5</v>
      </c>
      <c r="P40" s="40">
        <v>4</v>
      </c>
      <c r="Q40" s="172"/>
      <c r="R40" s="173"/>
      <c r="S40" s="41">
        <f t="shared" si="2"/>
        <v>11.5</v>
      </c>
      <c r="T40" s="39"/>
      <c r="U40" s="40"/>
      <c r="V40" s="172"/>
      <c r="W40" s="173"/>
      <c r="X40" s="41">
        <f t="shared" si="3"/>
        <v>0</v>
      </c>
      <c r="Y40" s="40">
        <v>7</v>
      </c>
      <c r="Z40" s="42">
        <v>5</v>
      </c>
      <c r="AA40" s="196"/>
      <c r="AB40" s="197"/>
      <c r="AC40" s="41">
        <f t="shared" si="4"/>
        <v>8.4</v>
      </c>
      <c r="AD40" s="40"/>
      <c r="AE40" s="40"/>
      <c r="AF40" s="172"/>
      <c r="AG40" s="173"/>
      <c r="AH40" s="41">
        <f t="shared" si="5"/>
        <v>0</v>
      </c>
      <c r="AI40" s="39">
        <v>5</v>
      </c>
      <c r="AJ40" s="40">
        <v>3</v>
      </c>
      <c r="AK40" s="172"/>
      <c r="AL40" s="173"/>
      <c r="AM40" s="41">
        <f t="shared" si="6"/>
        <v>5.5</v>
      </c>
    </row>
    <row r="41" spans="1:39">
      <c r="A41" s="12" t="s">
        <v>20</v>
      </c>
      <c r="B41" s="15" t="s">
        <v>21</v>
      </c>
      <c r="C41" s="210" t="s">
        <v>20</v>
      </c>
      <c r="D41" s="34" t="s">
        <v>21</v>
      </c>
      <c r="E41" s="34" t="s">
        <v>69</v>
      </c>
      <c r="F41" s="89">
        <v>2000</v>
      </c>
      <c r="G41" s="36"/>
      <c r="H41" s="36"/>
      <c r="I41" s="37">
        <f t="shared" si="0"/>
        <v>2200</v>
      </c>
      <c r="J41" s="35">
        <v>4</v>
      </c>
      <c r="K41" s="36">
        <v>4</v>
      </c>
      <c r="L41" s="168"/>
      <c r="M41" s="169"/>
      <c r="N41" s="37">
        <f t="shared" si="1"/>
        <v>9.1999999999999993</v>
      </c>
      <c r="O41" s="36"/>
      <c r="P41" s="36"/>
      <c r="Q41" s="168"/>
      <c r="R41" s="169"/>
      <c r="S41" s="37">
        <f t="shared" si="2"/>
        <v>0</v>
      </c>
      <c r="T41" s="35"/>
      <c r="U41" s="36"/>
      <c r="V41" s="168"/>
      <c r="W41" s="169"/>
      <c r="X41" s="37">
        <f t="shared" si="3"/>
        <v>0</v>
      </c>
      <c r="Y41" s="36">
        <v>5</v>
      </c>
      <c r="Z41" s="36">
        <v>5</v>
      </c>
      <c r="AA41" s="168"/>
      <c r="AB41" s="169"/>
      <c r="AC41" s="37">
        <f t="shared" si="4"/>
        <v>6</v>
      </c>
      <c r="AD41" s="36">
        <v>3</v>
      </c>
      <c r="AE41" s="36">
        <v>3</v>
      </c>
      <c r="AF41" s="168"/>
      <c r="AG41" s="169"/>
      <c r="AH41" s="37">
        <f t="shared" si="5"/>
        <v>3.3000000000000003</v>
      </c>
      <c r="AI41" s="35">
        <v>4</v>
      </c>
      <c r="AJ41" s="36">
        <v>4</v>
      </c>
      <c r="AK41" s="168"/>
      <c r="AL41" s="169"/>
      <c r="AM41" s="37">
        <f t="shared" si="6"/>
        <v>4.5999999999999996</v>
      </c>
    </row>
    <row r="42" spans="1:39" ht="15.75" thickBot="1">
      <c r="A42" s="16" t="s">
        <v>20</v>
      </c>
      <c r="B42" s="15" t="s">
        <v>22</v>
      </c>
      <c r="C42" s="212"/>
      <c r="D42" s="48" t="s">
        <v>22</v>
      </c>
      <c r="E42" s="48" t="s">
        <v>69</v>
      </c>
      <c r="F42" s="90">
        <v>7000</v>
      </c>
      <c r="G42" s="50">
        <v>10</v>
      </c>
      <c r="H42" s="53">
        <v>1</v>
      </c>
      <c r="I42" s="51">
        <f t="shared" si="0"/>
        <v>29700.000000000004</v>
      </c>
      <c r="J42" s="49">
        <v>5</v>
      </c>
      <c r="K42" s="50">
        <v>5</v>
      </c>
      <c r="L42" s="184"/>
      <c r="M42" s="185"/>
      <c r="N42" s="51">
        <f t="shared" si="1"/>
        <v>12</v>
      </c>
      <c r="O42" s="50">
        <v>7</v>
      </c>
      <c r="P42" s="50">
        <v>7</v>
      </c>
      <c r="Q42" s="184"/>
      <c r="R42" s="185"/>
      <c r="S42" s="51">
        <f t="shared" si="2"/>
        <v>18.2</v>
      </c>
      <c r="T42" s="49"/>
      <c r="U42" s="50"/>
      <c r="V42" s="184"/>
      <c r="W42" s="185"/>
      <c r="X42" s="51">
        <f t="shared" si="3"/>
        <v>0</v>
      </c>
      <c r="Y42" s="50"/>
      <c r="Z42" s="50"/>
      <c r="AA42" s="184"/>
      <c r="AB42" s="185"/>
      <c r="AC42" s="51">
        <f t="shared" si="4"/>
        <v>0</v>
      </c>
      <c r="AD42" s="50"/>
      <c r="AE42" s="50"/>
      <c r="AF42" s="184"/>
      <c r="AG42" s="185"/>
      <c r="AH42" s="51">
        <f t="shared" si="5"/>
        <v>0</v>
      </c>
      <c r="AI42" s="49">
        <v>5</v>
      </c>
      <c r="AJ42" s="50">
        <v>5</v>
      </c>
      <c r="AK42" s="184"/>
      <c r="AL42" s="185"/>
      <c r="AM42" s="51">
        <f t="shared" si="6"/>
        <v>6</v>
      </c>
    </row>
    <row r="43" spans="1:39">
      <c r="A43" s="12" t="s">
        <v>2</v>
      </c>
      <c r="B43" s="13" t="s">
        <v>15</v>
      </c>
      <c r="C43" s="211" t="s">
        <v>2</v>
      </c>
      <c r="D43" s="43" t="s">
        <v>15</v>
      </c>
      <c r="E43" s="43" t="s">
        <v>68</v>
      </c>
      <c r="F43" s="87">
        <v>7000</v>
      </c>
      <c r="G43" s="45">
        <v>8</v>
      </c>
      <c r="H43" s="45">
        <v>8</v>
      </c>
      <c r="I43" s="46">
        <f t="shared" si="0"/>
        <v>31460.000000000004</v>
      </c>
      <c r="J43" s="44">
        <v>10</v>
      </c>
      <c r="K43" s="45">
        <v>1</v>
      </c>
      <c r="L43" s="174"/>
      <c r="M43" s="175"/>
      <c r="N43" s="46">
        <f t="shared" si="1"/>
        <v>20</v>
      </c>
      <c r="O43" s="45"/>
      <c r="P43" s="45"/>
      <c r="Q43" s="174"/>
      <c r="R43" s="175"/>
      <c r="S43" s="46">
        <f t="shared" si="2"/>
        <v>0</v>
      </c>
      <c r="T43" s="44">
        <v>10</v>
      </c>
      <c r="U43" s="45">
        <v>1</v>
      </c>
      <c r="V43" s="174"/>
      <c r="W43" s="175"/>
      <c r="X43" s="46">
        <f t="shared" si="3"/>
        <v>10</v>
      </c>
      <c r="Y43" s="45"/>
      <c r="Z43" s="45"/>
      <c r="AA43" s="174"/>
      <c r="AB43" s="175"/>
      <c r="AC43" s="46">
        <f t="shared" si="4"/>
        <v>0</v>
      </c>
      <c r="AD43" s="45">
        <v>3</v>
      </c>
      <c r="AE43" s="45">
        <v>3</v>
      </c>
      <c r="AF43" s="174"/>
      <c r="AG43" s="175"/>
      <c r="AH43" s="46">
        <f t="shared" si="5"/>
        <v>3.3000000000000003</v>
      </c>
      <c r="AI43" s="44"/>
      <c r="AJ43" s="45"/>
      <c r="AK43" s="174"/>
      <c r="AL43" s="175"/>
      <c r="AM43" s="46">
        <f t="shared" si="6"/>
        <v>0</v>
      </c>
    </row>
    <row r="44" spans="1:39">
      <c r="A44" s="14" t="s">
        <v>2</v>
      </c>
      <c r="B44" s="15" t="s">
        <v>64</v>
      </c>
      <c r="C44" s="211"/>
      <c r="D44" s="215" t="s">
        <v>64</v>
      </c>
      <c r="E44" s="215" t="s">
        <v>68</v>
      </c>
      <c r="F44" s="93">
        <v>2000</v>
      </c>
      <c r="G44" s="94">
        <v>7</v>
      </c>
      <c r="H44" s="40">
        <v>7</v>
      </c>
      <c r="I44" s="41">
        <f t="shared" si="0"/>
        <v>22220</v>
      </c>
      <c r="J44" s="39"/>
      <c r="K44" s="40"/>
      <c r="L44" s="172"/>
      <c r="M44" s="173"/>
      <c r="N44" s="41">
        <f t="shared" si="1"/>
        <v>0</v>
      </c>
      <c r="O44" s="40">
        <v>6</v>
      </c>
      <c r="P44" s="40">
        <v>6</v>
      </c>
      <c r="Q44" s="172"/>
      <c r="R44" s="173"/>
      <c r="S44" s="41">
        <f t="shared" si="2"/>
        <v>15</v>
      </c>
      <c r="T44" s="39"/>
      <c r="U44" s="40"/>
      <c r="V44" s="172"/>
      <c r="W44" s="173"/>
      <c r="X44" s="41">
        <f t="shared" si="3"/>
        <v>0</v>
      </c>
      <c r="Y44" s="40">
        <v>7</v>
      </c>
      <c r="Z44" s="40">
        <v>7</v>
      </c>
      <c r="AA44" s="172"/>
      <c r="AB44" s="173"/>
      <c r="AC44" s="41">
        <f t="shared" si="4"/>
        <v>9.1</v>
      </c>
      <c r="AD44" s="40"/>
      <c r="AE44" s="40"/>
      <c r="AF44" s="172"/>
      <c r="AG44" s="173"/>
      <c r="AH44" s="41">
        <f t="shared" si="5"/>
        <v>0</v>
      </c>
      <c r="AI44" s="39"/>
      <c r="AJ44" s="40"/>
      <c r="AK44" s="172"/>
      <c r="AL44" s="173"/>
      <c r="AM44" s="41">
        <f t="shared" si="6"/>
        <v>0</v>
      </c>
    </row>
    <row r="45" spans="1:39">
      <c r="A45" s="14" t="s">
        <v>2</v>
      </c>
      <c r="B45" s="15" t="s">
        <v>64</v>
      </c>
      <c r="C45" s="211"/>
      <c r="D45" s="216"/>
      <c r="E45" s="216"/>
      <c r="F45" s="93"/>
      <c r="G45" s="94"/>
      <c r="H45" s="45"/>
      <c r="I45" s="46">
        <f t="shared" si="0"/>
        <v>0</v>
      </c>
      <c r="J45" s="44"/>
      <c r="K45" s="45"/>
      <c r="L45" s="174"/>
      <c r="M45" s="175"/>
      <c r="N45" s="46">
        <f t="shared" si="1"/>
        <v>0</v>
      </c>
      <c r="O45" s="45"/>
      <c r="P45" s="45"/>
      <c r="Q45" s="174"/>
      <c r="R45" s="175"/>
      <c r="S45" s="46">
        <f t="shared" si="2"/>
        <v>0</v>
      </c>
      <c r="T45" s="44"/>
      <c r="U45" s="45"/>
      <c r="V45" s="174"/>
      <c r="W45" s="175"/>
      <c r="X45" s="46">
        <f t="shared" si="3"/>
        <v>0</v>
      </c>
      <c r="Y45" s="45">
        <v>6</v>
      </c>
      <c r="Z45" s="45">
        <v>6</v>
      </c>
      <c r="AA45" s="174"/>
      <c r="AB45" s="175"/>
      <c r="AC45" s="46">
        <f t="shared" si="4"/>
        <v>7.5</v>
      </c>
      <c r="AD45" s="45"/>
      <c r="AE45" s="45"/>
      <c r="AF45" s="174"/>
      <c r="AG45" s="175"/>
      <c r="AH45" s="46">
        <f t="shared" si="5"/>
        <v>0</v>
      </c>
      <c r="AI45" s="44"/>
      <c r="AJ45" s="45"/>
      <c r="AK45" s="174"/>
      <c r="AL45" s="175"/>
      <c r="AM45" s="46">
        <f t="shared" si="6"/>
        <v>0</v>
      </c>
    </row>
    <row r="46" spans="1:39" ht="15.75" thickBot="1">
      <c r="A46" s="16" t="s">
        <v>2</v>
      </c>
      <c r="B46" s="17" t="s">
        <v>16</v>
      </c>
      <c r="C46" s="211"/>
      <c r="D46" s="32" t="s">
        <v>16</v>
      </c>
      <c r="E46" s="32" t="s">
        <v>68</v>
      </c>
      <c r="F46" s="88">
        <v>7000</v>
      </c>
      <c r="G46" s="40">
        <v>10</v>
      </c>
      <c r="H46" s="40">
        <v>1</v>
      </c>
      <c r="I46" s="41">
        <f t="shared" si="0"/>
        <v>29700.000000000004</v>
      </c>
      <c r="J46" s="39">
        <v>9</v>
      </c>
      <c r="K46" s="40">
        <v>1</v>
      </c>
      <c r="L46" s="172"/>
      <c r="M46" s="173"/>
      <c r="N46" s="41">
        <f t="shared" si="1"/>
        <v>18</v>
      </c>
      <c r="O46" s="40">
        <v>3</v>
      </c>
      <c r="P46" s="40">
        <v>3</v>
      </c>
      <c r="Q46" s="172"/>
      <c r="R46" s="173"/>
      <c r="S46" s="41">
        <f t="shared" si="2"/>
        <v>6.6000000000000005</v>
      </c>
      <c r="T46" s="39">
        <v>9</v>
      </c>
      <c r="U46" s="40">
        <v>9</v>
      </c>
      <c r="V46" s="172"/>
      <c r="W46" s="173"/>
      <c r="X46" s="41">
        <f t="shared" si="3"/>
        <v>12.6</v>
      </c>
      <c r="Y46" s="40"/>
      <c r="Z46" s="40"/>
      <c r="AA46" s="172"/>
      <c r="AB46" s="173"/>
      <c r="AC46" s="41">
        <f t="shared" si="4"/>
        <v>0</v>
      </c>
      <c r="AD46" s="40"/>
      <c r="AE46" s="40"/>
      <c r="AF46" s="172"/>
      <c r="AG46" s="173"/>
      <c r="AH46" s="41">
        <f t="shared" si="5"/>
        <v>0</v>
      </c>
      <c r="AI46" s="39"/>
      <c r="AJ46" s="40"/>
      <c r="AK46" s="172"/>
      <c r="AL46" s="173"/>
      <c r="AM46" s="41">
        <f t="shared" si="6"/>
        <v>0</v>
      </c>
    </row>
    <row r="47" spans="1:39">
      <c r="A47" s="12" t="s">
        <v>1</v>
      </c>
      <c r="B47" s="13" t="s">
        <v>12</v>
      </c>
      <c r="C47" s="210" t="s">
        <v>1</v>
      </c>
      <c r="D47" s="34" t="s">
        <v>12</v>
      </c>
      <c r="E47" s="34" t="s">
        <v>69</v>
      </c>
      <c r="F47" s="89">
        <v>7000</v>
      </c>
      <c r="G47" s="36">
        <v>9</v>
      </c>
      <c r="H47" s="36">
        <v>5</v>
      </c>
      <c r="I47" s="37">
        <f t="shared" si="0"/>
        <v>31460.000000000004</v>
      </c>
      <c r="J47" s="35">
        <v>8</v>
      </c>
      <c r="K47" s="36">
        <v>4</v>
      </c>
      <c r="L47" s="168">
        <v>1</v>
      </c>
      <c r="M47" s="169">
        <v>1</v>
      </c>
      <c r="N47" s="37">
        <f t="shared" si="1"/>
        <v>19.283200000000001</v>
      </c>
      <c r="O47" s="36">
        <v>8</v>
      </c>
      <c r="P47" s="36">
        <v>4</v>
      </c>
      <c r="Q47" s="168">
        <v>2</v>
      </c>
      <c r="R47" s="169">
        <v>1</v>
      </c>
      <c r="S47" s="37">
        <f t="shared" si="2"/>
        <v>20.166399999999999</v>
      </c>
      <c r="T47" s="35"/>
      <c r="U47" s="36"/>
      <c r="V47" s="168"/>
      <c r="W47" s="169"/>
      <c r="X47" s="37">
        <f t="shared" si="3"/>
        <v>0</v>
      </c>
      <c r="Y47" s="36"/>
      <c r="Z47" s="36"/>
      <c r="AA47" s="168"/>
      <c r="AB47" s="169"/>
      <c r="AC47" s="37">
        <f t="shared" si="4"/>
        <v>0</v>
      </c>
      <c r="AD47" s="36"/>
      <c r="AE47" s="36"/>
      <c r="AF47" s="168"/>
      <c r="AG47" s="169"/>
      <c r="AH47" s="37">
        <f t="shared" si="5"/>
        <v>0</v>
      </c>
      <c r="AI47" s="35">
        <v>8</v>
      </c>
      <c r="AJ47" s="36">
        <v>5</v>
      </c>
      <c r="AK47" s="168">
        <v>1</v>
      </c>
      <c r="AL47" s="169">
        <v>1</v>
      </c>
      <c r="AM47" s="37">
        <f t="shared" si="6"/>
        <v>10.0608</v>
      </c>
    </row>
    <row r="48" spans="1:39">
      <c r="A48" s="14" t="s">
        <v>1</v>
      </c>
      <c r="B48" s="15" t="s">
        <v>65</v>
      </c>
      <c r="C48" s="211"/>
      <c r="D48" s="215" t="s">
        <v>65</v>
      </c>
      <c r="E48" s="215" t="s">
        <v>69</v>
      </c>
      <c r="F48" s="93">
        <v>7000</v>
      </c>
      <c r="G48" s="94">
        <v>8</v>
      </c>
      <c r="H48" s="94">
        <v>8</v>
      </c>
      <c r="I48" s="96">
        <f t="shared" si="0"/>
        <v>31460.000000000004</v>
      </c>
      <c r="J48" s="95">
        <v>6</v>
      </c>
      <c r="K48" s="94">
        <v>6</v>
      </c>
      <c r="L48" s="170"/>
      <c r="M48" s="171"/>
      <c r="N48" s="96">
        <f t="shared" si="1"/>
        <v>15</v>
      </c>
      <c r="O48" s="94"/>
      <c r="P48" s="94"/>
      <c r="Q48" s="170"/>
      <c r="R48" s="171"/>
      <c r="S48" s="96">
        <f t="shared" si="2"/>
        <v>0</v>
      </c>
      <c r="T48" s="95"/>
      <c r="U48" s="94"/>
      <c r="V48" s="170"/>
      <c r="W48" s="171"/>
      <c r="X48" s="96">
        <f t="shared" si="3"/>
        <v>0</v>
      </c>
      <c r="Y48" s="94"/>
      <c r="Z48" s="94"/>
      <c r="AA48" s="170"/>
      <c r="AB48" s="171"/>
      <c r="AC48" s="96">
        <f t="shared" si="4"/>
        <v>0</v>
      </c>
      <c r="AD48" s="94">
        <v>7</v>
      </c>
      <c r="AE48" s="94">
        <v>7</v>
      </c>
      <c r="AF48" s="170"/>
      <c r="AG48" s="171"/>
      <c r="AH48" s="96">
        <f t="shared" si="5"/>
        <v>9.1</v>
      </c>
      <c r="AI48" s="95"/>
      <c r="AJ48" s="94"/>
      <c r="AK48" s="170"/>
      <c r="AL48" s="171"/>
      <c r="AM48" s="96">
        <f t="shared" si="6"/>
        <v>0</v>
      </c>
    </row>
    <row r="49" spans="1:39">
      <c r="A49" s="14" t="s">
        <v>1</v>
      </c>
      <c r="B49" s="15" t="s">
        <v>65</v>
      </c>
      <c r="C49" s="211"/>
      <c r="D49" s="216"/>
      <c r="E49" s="216"/>
      <c r="F49" s="93"/>
      <c r="G49" s="94">
        <v>8</v>
      </c>
      <c r="H49" s="94">
        <v>8</v>
      </c>
      <c r="I49" s="96">
        <f t="shared" si="0"/>
        <v>23760.000000000004</v>
      </c>
      <c r="J49" s="95"/>
      <c r="K49" s="94"/>
      <c r="L49" s="170"/>
      <c r="M49" s="171"/>
      <c r="N49" s="96">
        <f t="shared" si="1"/>
        <v>0</v>
      </c>
      <c r="O49" s="94"/>
      <c r="P49" s="94"/>
      <c r="Q49" s="170"/>
      <c r="R49" s="171"/>
      <c r="S49" s="96">
        <f t="shared" si="2"/>
        <v>0</v>
      </c>
      <c r="T49" s="95"/>
      <c r="U49" s="94"/>
      <c r="V49" s="170"/>
      <c r="W49" s="171"/>
      <c r="X49" s="96">
        <f t="shared" si="3"/>
        <v>0</v>
      </c>
      <c r="Y49" s="94"/>
      <c r="Z49" s="94"/>
      <c r="AA49" s="170"/>
      <c r="AB49" s="171"/>
      <c r="AC49" s="96">
        <f t="shared" si="4"/>
        <v>0</v>
      </c>
      <c r="AD49" s="94"/>
      <c r="AE49" s="94"/>
      <c r="AF49" s="170"/>
      <c r="AG49" s="171"/>
      <c r="AH49" s="96">
        <f t="shared" si="5"/>
        <v>0</v>
      </c>
      <c r="AI49" s="95"/>
      <c r="AJ49" s="94"/>
      <c r="AK49" s="170"/>
      <c r="AL49" s="171"/>
      <c r="AM49" s="96">
        <f t="shared" si="6"/>
        <v>0</v>
      </c>
    </row>
    <row r="50" spans="1:39">
      <c r="A50" s="14" t="s">
        <v>1</v>
      </c>
      <c r="B50" s="15" t="s">
        <v>43</v>
      </c>
      <c r="C50" s="211"/>
      <c r="D50" s="215" t="s">
        <v>43</v>
      </c>
      <c r="E50" s="215" t="s">
        <v>69</v>
      </c>
      <c r="F50" s="88">
        <v>7000</v>
      </c>
      <c r="G50" s="40">
        <v>8</v>
      </c>
      <c r="H50" s="40">
        <v>8</v>
      </c>
      <c r="I50" s="41">
        <f t="shared" si="0"/>
        <v>31460.000000000004</v>
      </c>
      <c r="J50" s="39">
        <v>6</v>
      </c>
      <c r="K50" s="40">
        <v>6</v>
      </c>
      <c r="L50" s="172">
        <v>1</v>
      </c>
      <c r="M50" s="173">
        <v>1</v>
      </c>
      <c r="N50" s="41">
        <f t="shared" si="1"/>
        <v>15.72</v>
      </c>
      <c r="O50" s="40">
        <v>7</v>
      </c>
      <c r="P50" s="40">
        <v>7</v>
      </c>
      <c r="Q50" s="172">
        <v>4</v>
      </c>
      <c r="R50" s="173">
        <v>1</v>
      </c>
      <c r="S50" s="41">
        <f t="shared" si="2"/>
        <v>21.694399999999998</v>
      </c>
      <c r="T50" s="39"/>
      <c r="U50" s="40"/>
      <c r="V50" s="172"/>
      <c r="W50" s="173"/>
      <c r="X50" s="41">
        <f t="shared" si="3"/>
        <v>0</v>
      </c>
      <c r="Y50" s="40"/>
      <c r="Z50" s="40"/>
      <c r="AA50" s="172"/>
      <c r="AB50" s="173"/>
      <c r="AC50" s="41">
        <f t="shared" si="4"/>
        <v>0</v>
      </c>
      <c r="AD50" s="40"/>
      <c r="AE50" s="40"/>
      <c r="AF50" s="172"/>
      <c r="AG50" s="173"/>
      <c r="AH50" s="41">
        <f t="shared" si="5"/>
        <v>0</v>
      </c>
      <c r="AI50" s="39"/>
      <c r="AJ50" s="40"/>
      <c r="AK50" s="172"/>
      <c r="AL50" s="173"/>
      <c r="AM50" s="41">
        <f t="shared" si="6"/>
        <v>0</v>
      </c>
    </row>
    <row r="51" spans="1:39">
      <c r="A51" s="14" t="s">
        <v>1</v>
      </c>
      <c r="B51" s="15" t="s">
        <v>43</v>
      </c>
      <c r="C51" s="211"/>
      <c r="D51" s="216"/>
      <c r="E51" s="216"/>
      <c r="F51" s="87"/>
      <c r="G51" s="45">
        <v>8</v>
      </c>
      <c r="H51" s="45">
        <v>8</v>
      </c>
      <c r="I51" s="46">
        <f t="shared" si="0"/>
        <v>23760.000000000004</v>
      </c>
      <c r="J51" s="44"/>
      <c r="K51" s="45"/>
      <c r="L51" s="174"/>
      <c r="M51" s="175"/>
      <c r="N51" s="46">
        <f t="shared" si="1"/>
        <v>0</v>
      </c>
      <c r="O51" s="45"/>
      <c r="P51" s="45"/>
      <c r="Q51" s="174"/>
      <c r="R51" s="175"/>
      <c r="S51" s="46">
        <f t="shared" si="2"/>
        <v>0</v>
      </c>
      <c r="T51" s="44"/>
      <c r="U51" s="45"/>
      <c r="V51" s="174"/>
      <c r="W51" s="175"/>
      <c r="X51" s="46">
        <f t="shared" si="3"/>
        <v>0</v>
      </c>
      <c r="Y51" s="45"/>
      <c r="Z51" s="45"/>
      <c r="AA51" s="174"/>
      <c r="AB51" s="175"/>
      <c r="AC51" s="46">
        <f t="shared" si="4"/>
        <v>0</v>
      </c>
      <c r="AD51" s="45"/>
      <c r="AE51" s="45"/>
      <c r="AF51" s="174"/>
      <c r="AG51" s="175"/>
      <c r="AH51" s="46">
        <f t="shared" si="5"/>
        <v>0</v>
      </c>
      <c r="AI51" s="44"/>
      <c r="AJ51" s="45"/>
      <c r="AK51" s="174"/>
      <c r="AL51" s="175"/>
      <c r="AM51" s="46">
        <f t="shared" si="6"/>
        <v>0</v>
      </c>
    </row>
    <row r="52" spans="1:39" ht="15.75" thickBot="1">
      <c r="A52" s="16" t="s">
        <v>1</v>
      </c>
      <c r="B52" s="17" t="s">
        <v>11</v>
      </c>
      <c r="C52" s="212"/>
      <c r="D52" s="48" t="s">
        <v>11</v>
      </c>
      <c r="E52" s="48" t="s">
        <v>69</v>
      </c>
      <c r="F52" s="90">
        <v>4000</v>
      </c>
      <c r="G52" s="50">
        <v>9</v>
      </c>
      <c r="H52" s="50">
        <v>9</v>
      </c>
      <c r="I52" s="51">
        <f t="shared" si="0"/>
        <v>32120.000000000004</v>
      </c>
      <c r="J52" s="49"/>
      <c r="K52" s="50"/>
      <c r="L52" s="184"/>
      <c r="M52" s="185"/>
      <c r="N52" s="51">
        <f t="shared" si="1"/>
        <v>0</v>
      </c>
      <c r="O52" s="50"/>
      <c r="P52" s="50"/>
      <c r="Q52" s="184"/>
      <c r="R52" s="185"/>
      <c r="S52" s="51">
        <f t="shared" si="2"/>
        <v>0</v>
      </c>
      <c r="T52" s="49">
        <v>6</v>
      </c>
      <c r="U52" s="50">
        <v>6</v>
      </c>
      <c r="V52" s="184"/>
      <c r="W52" s="185"/>
      <c r="X52" s="51">
        <f t="shared" si="3"/>
        <v>7.5</v>
      </c>
      <c r="Y52" s="50">
        <v>7</v>
      </c>
      <c r="Z52" s="50">
        <v>7</v>
      </c>
      <c r="AA52" s="184"/>
      <c r="AB52" s="185"/>
      <c r="AC52" s="51">
        <f t="shared" si="4"/>
        <v>9.1</v>
      </c>
      <c r="AD52" s="50">
        <v>7</v>
      </c>
      <c r="AE52" s="50">
        <v>7</v>
      </c>
      <c r="AF52" s="184"/>
      <c r="AG52" s="185"/>
      <c r="AH52" s="51">
        <f t="shared" si="5"/>
        <v>9.1</v>
      </c>
      <c r="AI52" s="49"/>
      <c r="AJ52" s="50"/>
      <c r="AK52" s="184"/>
      <c r="AL52" s="185"/>
      <c r="AM52" s="51">
        <f t="shared" si="6"/>
        <v>0</v>
      </c>
    </row>
    <row r="53" spans="1:39">
      <c r="A53" s="133" t="s">
        <v>77</v>
      </c>
      <c r="B53" s="134" t="s">
        <v>79</v>
      </c>
      <c r="C53" s="264" t="s">
        <v>77</v>
      </c>
      <c r="D53" s="34" t="s">
        <v>79</v>
      </c>
      <c r="E53" s="34" t="s">
        <v>68</v>
      </c>
      <c r="F53" s="89">
        <v>2000</v>
      </c>
      <c r="G53" s="36">
        <v>10</v>
      </c>
      <c r="H53" s="36">
        <v>10</v>
      </c>
      <c r="I53" s="77">
        <f t="shared" si="0"/>
        <v>34100</v>
      </c>
      <c r="J53" s="74"/>
      <c r="K53" s="78"/>
      <c r="L53" s="192"/>
      <c r="M53" s="193"/>
      <c r="N53" s="77">
        <f t="shared" si="1"/>
        <v>0</v>
      </c>
      <c r="O53" s="78"/>
      <c r="P53" s="78"/>
      <c r="Q53" s="192"/>
      <c r="R53" s="193"/>
      <c r="S53" s="77">
        <f t="shared" si="2"/>
        <v>0</v>
      </c>
      <c r="T53" s="74"/>
      <c r="U53" s="78"/>
      <c r="V53" s="192"/>
      <c r="W53" s="193"/>
      <c r="X53" s="77">
        <f t="shared" si="3"/>
        <v>0</v>
      </c>
      <c r="Y53" s="78"/>
      <c r="Z53" s="78"/>
      <c r="AA53" s="192"/>
      <c r="AB53" s="193"/>
      <c r="AC53" s="77">
        <f t="shared" si="4"/>
        <v>0</v>
      </c>
      <c r="AD53" s="78"/>
      <c r="AE53" s="78"/>
      <c r="AF53" s="192"/>
      <c r="AG53" s="193"/>
      <c r="AH53" s="77">
        <f t="shared" si="5"/>
        <v>0</v>
      </c>
      <c r="AI53" s="74"/>
      <c r="AJ53" s="78"/>
      <c r="AK53" s="192"/>
      <c r="AL53" s="193"/>
      <c r="AM53" s="77">
        <f t="shared" si="6"/>
        <v>0</v>
      </c>
    </row>
    <row r="54" spans="1:39">
      <c r="A54" s="158" t="s">
        <v>77</v>
      </c>
      <c r="B54" s="159" t="s">
        <v>78</v>
      </c>
      <c r="C54" s="265"/>
      <c r="D54" s="32" t="s">
        <v>78</v>
      </c>
      <c r="E54" s="32"/>
      <c r="F54" s="88">
        <v>2000</v>
      </c>
      <c r="G54" s="40"/>
      <c r="H54" s="40"/>
      <c r="I54" s="41">
        <f t="shared" si="0"/>
        <v>2200</v>
      </c>
      <c r="J54" s="39"/>
      <c r="K54" s="42"/>
      <c r="L54" s="196"/>
      <c r="M54" s="197"/>
      <c r="N54" s="41">
        <f t="shared" si="1"/>
        <v>0</v>
      </c>
      <c r="O54" s="40"/>
      <c r="P54" s="42"/>
      <c r="Q54" s="196"/>
      <c r="R54" s="197"/>
      <c r="S54" s="41">
        <f t="shared" si="2"/>
        <v>0</v>
      </c>
      <c r="T54" s="39"/>
      <c r="U54" s="40"/>
      <c r="V54" s="172"/>
      <c r="W54" s="173"/>
      <c r="X54" s="41">
        <f t="shared" si="3"/>
        <v>0</v>
      </c>
      <c r="Y54" s="40"/>
      <c r="Z54" s="40"/>
      <c r="AA54" s="172"/>
      <c r="AB54" s="173"/>
      <c r="AC54" s="41">
        <f t="shared" si="4"/>
        <v>0</v>
      </c>
      <c r="AD54" s="40"/>
      <c r="AE54" s="40"/>
      <c r="AF54" s="172"/>
      <c r="AG54" s="173"/>
      <c r="AH54" s="41">
        <f t="shared" si="5"/>
        <v>0</v>
      </c>
      <c r="AI54" s="39"/>
      <c r="AJ54" s="40"/>
      <c r="AK54" s="172"/>
      <c r="AL54" s="173"/>
      <c r="AM54" s="41">
        <f t="shared" si="6"/>
        <v>0</v>
      </c>
    </row>
    <row r="55" spans="1:39">
      <c r="A55" s="160" t="s">
        <v>77</v>
      </c>
      <c r="B55" s="161" t="s">
        <v>93</v>
      </c>
      <c r="C55" s="265"/>
      <c r="D55" s="97" t="s">
        <v>93</v>
      </c>
      <c r="E55" s="97" t="s">
        <v>68</v>
      </c>
      <c r="F55" s="92"/>
      <c r="G55" s="74"/>
      <c r="H55" s="78"/>
      <c r="I55" s="77">
        <f t="shared" si="0"/>
        <v>0</v>
      </c>
      <c r="J55" s="74"/>
      <c r="K55" s="76"/>
      <c r="L55" s="200"/>
      <c r="M55" s="201"/>
      <c r="N55" s="77">
        <f t="shared" si="1"/>
        <v>0</v>
      </c>
      <c r="O55" s="74"/>
      <c r="P55" s="76"/>
      <c r="Q55" s="200"/>
      <c r="R55" s="201"/>
      <c r="S55" s="77">
        <f t="shared" si="2"/>
        <v>0</v>
      </c>
      <c r="T55" s="74"/>
      <c r="U55" s="78"/>
      <c r="V55" s="192"/>
      <c r="W55" s="193"/>
      <c r="X55" s="77">
        <f t="shared" si="3"/>
        <v>0</v>
      </c>
      <c r="Y55" s="74"/>
      <c r="Z55" s="78"/>
      <c r="AA55" s="192"/>
      <c r="AB55" s="193"/>
      <c r="AC55" s="77">
        <f t="shared" si="4"/>
        <v>0</v>
      </c>
      <c r="AD55" s="74"/>
      <c r="AE55" s="78"/>
      <c r="AF55" s="192"/>
      <c r="AG55" s="193"/>
      <c r="AH55" s="77">
        <f t="shared" si="5"/>
        <v>0</v>
      </c>
      <c r="AI55" s="74"/>
      <c r="AJ55" s="78"/>
      <c r="AK55" s="192"/>
      <c r="AL55" s="193"/>
      <c r="AM55" s="77">
        <f t="shared" si="6"/>
        <v>0</v>
      </c>
    </row>
    <row r="56" spans="1:39" ht="15.75" thickBot="1">
      <c r="A56" s="135" t="s">
        <v>77</v>
      </c>
      <c r="B56" s="136" t="s">
        <v>92</v>
      </c>
      <c r="C56" s="266"/>
      <c r="D56" s="98" t="s">
        <v>92</v>
      </c>
      <c r="E56" s="98" t="s">
        <v>68</v>
      </c>
      <c r="F56" s="90"/>
      <c r="G56" s="49"/>
      <c r="H56" s="50"/>
      <c r="I56" s="51">
        <f t="shared" si="0"/>
        <v>0</v>
      </c>
      <c r="J56" s="49"/>
      <c r="K56" s="53"/>
      <c r="L56" s="176"/>
      <c r="M56" s="177"/>
      <c r="N56" s="51">
        <f t="shared" si="1"/>
        <v>0</v>
      </c>
      <c r="O56" s="49"/>
      <c r="P56" s="53"/>
      <c r="Q56" s="176"/>
      <c r="R56" s="177"/>
      <c r="S56" s="51">
        <f t="shared" si="2"/>
        <v>0</v>
      </c>
      <c r="T56" s="49"/>
      <c r="U56" s="50"/>
      <c r="V56" s="184"/>
      <c r="W56" s="185"/>
      <c r="X56" s="51">
        <f t="shared" si="3"/>
        <v>0</v>
      </c>
      <c r="Y56" s="49"/>
      <c r="Z56" s="50"/>
      <c r="AA56" s="184"/>
      <c r="AB56" s="185"/>
      <c r="AC56" s="51">
        <f t="shared" si="4"/>
        <v>0</v>
      </c>
      <c r="AD56" s="49"/>
      <c r="AE56" s="50"/>
      <c r="AF56" s="184"/>
      <c r="AG56" s="185"/>
      <c r="AH56" s="51">
        <f t="shared" si="5"/>
        <v>0</v>
      </c>
      <c r="AI56" s="49"/>
      <c r="AJ56" s="50"/>
      <c r="AK56" s="184"/>
      <c r="AL56" s="185"/>
      <c r="AM56" s="51">
        <f t="shared" si="6"/>
        <v>0</v>
      </c>
    </row>
    <row r="57" spans="1:39">
      <c r="A57" s="22" t="s">
        <v>34</v>
      </c>
      <c r="B57" s="149" t="s">
        <v>35</v>
      </c>
      <c r="C57" s="267" t="s">
        <v>34</v>
      </c>
      <c r="D57" s="166" t="s">
        <v>35</v>
      </c>
      <c r="E57" s="43" t="s">
        <v>67</v>
      </c>
      <c r="F57" s="87">
        <v>2000</v>
      </c>
      <c r="G57" s="45">
        <v>8</v>
      </c>
      <c r="H57" s="60">
        <v>1</v>
      </c>
      <c r="I57" s="46">
        <f t="shared" si="0"/>
        <v>19800</v>
      </c>
      <c r="J57" s="44"/>
      <c r="K57" s="45"/>
      <c r="L57" s="174"/>
      <c r="M57" s="175"/>
      <c r="N57" s="46">
        <f t="shared" si="1"/>
        <v>0</v>
      </c>
      <c r="O57" s="45"/>
      <c r="P57" s="45"/>
      <c r="Q57" s="174"/>
      <c r="R57" s="175"/>
      <c r="S57" s="46">
        <f t="shared" si="2"/>
        <v>0</v>
      </c>
      <c r="T57" s="44"/>
      <c r="U57" s="45"/>
      <c r="V57" s="174"/>
      <c r="W57" s="175"/>
      <c r="X57" s="46">
        <f t="shared" si="3"/>
        <v>0</v>
      </c>
      <c r="Y57" s="45"/>
      <c r="Z57" s="45"/>
      <c r="AA57" s="174"/>
      <c r="AB57" s="175"/>
      <c r="AC57" s="46">
        <f t="shared" si="4"/>
        <v>0</v>
      </c>
      <c r="AD57" s="45"/>
      <c r="AE57" s="45"/>
      <c r="AF57" s="174"/>
      <c r="AG57" s="175"/>
      <c r="AH57" s="46">
        <f t="shared" si="5"/>
        <v>0</v>
      </c>
      <c r="AI57" s="44"/>
      <c r="AJ57" s="45"/>
      <c r="AK57" s="174"/>
      <c r="AL57" s="175"/>
      <c r="AM57" s="46">
        <f t="shared" si="6"/>
        <v>0</v>
      </c>
    </row>
    <row r="58" spans="1:39">
      <c r="A58" s="22" t="s">
        <v>34</v>
      </c>
      <c r="B58" s="149" t="s">
        <v>72</v>
      </c>
      <c r="C58" s="268"/>
      <c r="D58" s="270" t="s">
        <v>72</v>
      </c>
      <c r="E58" s="215" t="s">
        <v>67</v>
      </c>
      <c r="F58" s="93">
        <v>2000</v>
      </c>
      <c r="G58" s="94"/>
      <c r="H58" s="111"/>
      <c r="I58" s="96">
        <f t="shared" si="0"/>
        <v>2200</v>
      </c>
      <c r="J58" s="95">
        <v>5</v>
      </c>
      <c r="K58" s="94">
        <v>1</v>
      </c>
      <c r="L58" s="170"/>
      <c r="M58" s="171"/>
      <c r="N58" s="96">
        <f t="shared" si="1"/>
        <v>10</v>
      </c>
      <c r="O58" s="94"/>
      <c r="P58" s="94"/>
      <c r="Q58" s="170"/>
      <c r="R58" s="171"/>
      <c r="S58" s="96">
        <f t="shared" si="2"/>
        <v>0</v>
      </c>
      <c r="T58" s="95">
        <v>3</v>
      </c>
      <c r="U58" s="94">
        <v>1</v>
      </c>
      <c r="V58" s="170"/>
      <c r="W58" s="171"/>
      <c r="X58" s="96">
        <f t="shared" si="3"/>
        <v>3</v>
      </c>
      <c r="Y58" s="94"/>
      <c r="Z58" s="94"/>
      <c r="AA58" s="170"/>
      <c r="AB58" s="171"/>
      <c r="AC58" s="96">
        <f t="shared" si="4"/>
        <v>0</v>
      </c>
      <c r="AD58" s="94"/>
      <c r="AE58" s="94"/>
      <c r="AF58" s="170"/>
      <c r="AG58" s="171"/>
      <c r="AH58" s="96">
        <f t="shared" si="5"/>
        <v>0</v>
      </c>
      <c r="AI58" s="95">
        <v>2</v>
      </c>
      <c r="AJ58" s="94">
        <v>1</v>
      </c>
      <c r="AK58" s="170"/>
      <c r="AL58" s="171"/>
      <c r="AM58" s="96">
        <f t="shared" si="6"/>
        <v>2</v>
      </c>
    </row>
    <row r="59" spans="1:39">
      <c r="A59" s="22" t="s">
        <v>34</v>
      </c>
      <c r="B59" s="149" t="s">
        <v>72</v>
      </c>
      <c r="C59" s="268"/>
      <c r="D59" s="218"/>
      <c r="E59" s="216"/>
      <c r="F59" s="93"/>
      <c r="G59" s="94"/>
      <c r="H59" s="111"/>
      <c r="I59" s="96">
        <f t="shared" si="0"/>
        <v>0</v>
      </c>
      <c r="J59" s="95">
        <v>4</v>
      </c>
      <c r="K59" s="111">
        <v>1</v>
      </c>
      <c r="L59" s="182"/>
      <c r="M59" s="183"/>
      <c r="N59" s="96">
        <f t="shared" si="1"/>
        <v>8</v>
      </c>
      <c r="O59" s="94"/>
      <c r="P59" s="94"/>
      <c r="Q59" s="170"/>
      <c r="R59" s="171"/>
      <c r="S59" s="96">
        <f t="shared" si="2"/>
        <v>0</v>
      </c>
      <c r="T59" s="95"/>
      <c r="U59" s="94"/>
      <c r="V59" s="170"/>
      <c r="W59" s="171"/>
      <c r="X59" s="96">
        <f t="shared" si="3"/>
        <v>0</v>
      </c>
      <c r="Y59" s="94"/>
      <c r="Z59" s="94"/>
      <c r="AA59" s="170"/>
      <c r="AB59" s="171"/>
      <c r="AC59" s="96">
        <f t="shared" si="4"/>
        <v>0</v>
      </c>
      <c r="AD59" s="94"/>
      <c r="AE59" s="94"/>
      <c r="AF59" s="170"/>
      <c r="AG59" s="171"/>
      <c r="AH59" s="96">
        <f t="shared" si="5"/>
        <v>0</v>
      </c>
      <c r="AI59" s="95"/>
      <c r="AJ59" s="94"/>
      <c r="AK59" s="170"/>
      <c r="AL59" s="171"/>
      <c r="AM59" s="96">
        <f t="shared" si="6"/>
        <v>0</v>
      </c>
    </row>
    <row r="60" spans="1:39">
      <c r="A60" s="22" t="s">
        <v>34</v>
      </c>
      <c r="B60" s="149" t="s">
        <v>36</v>
      </c>
      <c r="C60" s="268"/>
      <c r="D60" s="150" t="s">
        <v>36</v>
      </c>
      <c r="E60" s="91" t="s">
        <v>67</v>
      </c>
      <c r="F60" s="92">
        <v>2000</v>
      </c>
      <c r="G60" s="78">
        <v>6</v>
      </c>
      <c r="H60" s="148">
        <v>1</v>
      </c>
      <c r="I60" s="77">
        <f t="shared" si="0"/>
        <v>15400.000000000002</v>
      </c>
      <c r="J60" s="74"/>
      <c r="K60" s="78"/>
      <c r="L60" s="192"/>
      <c r="M60" s="193"/>
      <c r="N60" s="77">
        <f t="shared" si="1"/>
        <v>0</v>
      </c>
      <c r="O60" s="78">
        <v>8</v>
      </c>
      <c r="P60" s="148">
        <v>1</v>
      </c>
      <c r="Q60" s="206"/>
      <c r="R60" s="207"/>
      <c r="S60" s="77">
        <f t="shared" si="2"/>
        <v>16</v>
      </c>
      <c r="T60" s="74">
        <v>6</v>
      </c>
      <c r="U60" s="148">
        <v>1</v>
      </c>
      <c r="V60" s="206"/>
      <c r="W60" s="207"/>
      <c r="X60" s="77">
        <f t="shared" si="3"/>
        <v>6</v>
      </c>
      <c r="Y60" s="78"/>
      <c r="Z60" s="78"/>
      <c r="AA60" s="192"/>
      <c r="AB60" s="193"/>
      <c r="AC60" s="77">
        <f t="shared" si="4"/>
        <v>0</v>
      </c>
      <c r="AD60" s="78">
        <v>6</v>
      </c>
      <c r="AE60" s="148">
        <v>1</v>
      </c>
      <c r="AF60" s="206"/>
      <c r="AG60" s="207"/>
      <c r="AH60" s="77">
        <f t="shared" si="5"/>
        <v>6</v>
      </c>
      <c r="AI60" s="74"/>
      <c r="AJ60" s="78"/>
      <c r="AK60" s="192"/>
      <c r="AL60" s="193"/>
      <c r="AM60" s="77">
        <f t="shared" si="6"/>
        <v>0</v>
      </c>
    </row>
    <row r="61" spans="1:39" ht="15.75" thickBot="1">
      <c r="A61" s="146" t="s">
        <v>34</v>
      </c>
      <c r="B61" s="147" t="s">
        <v>53</v>
      </c>
      <c r="C61" s="269"/>
      <c r="D61" s="151" t="s">
        <v>53</v>
      </c>
      <c r="E61" s="48" t="s">
        <v>67</v>
      </c>
      <c r="F61" s="49">
        <v>4000</v>
      </c>
      <c r="G61" s="49">
        <v>5</v>
      </c>
      <c r="H61" s="53">
        <v>5</v>
      </c>
      <c r="I61" s="51">
        <f t="shared" si="0"/>
        <v>17600</v>
      </c>
      <c r="J61" s="49">
        <v>5</v>
      </c>
      <c r="K61" s="50">
        <v>5</v>
      </c>
      <c r="L61" s="184"/>
      <c r="M61" s="185"/>
      <c r="N61" s="51">
        <f t="shared" si="1"/>
        <v>12</v>
      </c>
      <c r="O61" s="49">
        <v>5</v>
      </c>
      <c r="P61" s="50">
        <v>5</v>
      </c>
      <c r="Q61" s="184"/>
      <c r="R61" s="185"/>
      <c r="S61" s="51">
        <f t="shared" si="2"/>
        <v>12</v>
      </c>
      <c r="T61" s="49"/>
      <c r="U61" s="50"/>
      <c r="V61" s="184"/>
      <c r="W61" s="185"/>
      <c r="X61" s="51">
        <f t="shared" si="3"/>
        <v>0</v>
      </c>
      <c r="Y61" s="49">
        <v>4</v>
      </c>
      <c r="Z61" s="50">
        <v>4</v>
      </c>
      <c r="AA61" s="184"/>
      <c r="AB61" s="185"/>
      <c r="AC61" s="51">
        <f t="shared" si="4"/>
        <v>4.5999999999999996</v>
      </c>
      <c r="AD61" s="49"/>
      <c r="AE61" s="50"/>
      <c r="AF61" s="184"/>
      <c r="AG61" s="185"/>
      <c r="AH61" s="51">
        <f t="shared" si="5"/>
        <v>0</v>
      </c>
      <c r="AI61" s="49"/>
      <c r="AJ61" s="50"/>
      <c r="AK61" s="184"/>
      <c r="AL61" s="185"/>
      <c r="AM61" s="51">
        <f t="shared" si="6"/>
        <v>0</v>
      </c>
    </row>
    <row r="62" spans="1:39">
      <c r="C62" s="31"/>
      <c r="D62" s="31"/>
      <c r="E62" s="31"/>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row>
    <row r="63" spans="1:39">
      <c r="C63" s="31"/>
      <c r="D63" s="31"/>
      <c r="E63" s="31"/>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row>
    <row r="64" spans="1:39">
      <c r="C64" s="31"/>
      <c r="D64" s="31"/>
      <c r="E64" s="31"/>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row>
    <row r="65" spans="3:39">
      <c r="C65" s="31"/>
      <c r="D65" s="31"/>
      <c r="E65" s="31"/>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row>
    <row r="66" spans="3:39">
      <c r="C66" s="31"/>
      <c r="D66" s="31"/>
      <c r="E66" s="31"/>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row>
    <row r="67" spans="3:39">
      <c r="C67" s="31"/>
      <c r="D67" s="31"/>
      <c r="E67" s="31"/>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row>
    <row r="68" spans="3:39">
      <c r="C68" s="31"/>
      <c r="D68" s="31"/>
      <c r="E68" s="31"/>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row>
    <row r="69" spans="3:39">
      <c r="C69" s="31"/>
      <c r="D69" s="31"/>
      <c r="E69" s="31"/>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row>
    <row r="70" spans="3:39">
      <c r="C70" s="31"/>
      <c r="D70" s="31"/>
      <c r="E70" s="31"/>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row>
    <row r="71" spans="3:39">
      <c r="C71" s="31"/>
      <c r="D71" s="31"/>
      <c r="E71" s="31"/>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row>
    <row r="72" spans="3:39">
      <c r="C72" s="31"/>
      <c r="D72" s="31"/>
      <c r="E72" s="31"/>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row>
    <row r="73" spans="3:39">
      <c r="C73" s="31"/>
      <c r="D73" s="31"/>
      <c r="E73" s="31"/>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row>
    <row r="74" spans="3:39">
      <c r="C74" s="31"/>
      <c r="D74" s="31"/>
      <c r="E74" s="31"/>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row>
    <row r="75" spans="3:39">
      <c r="C75" s="31"/>
      <c r="D75" s="31"/>
      <c r="E75" s="31"/>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row>
    <row r="76" spans="3:39">
      <c r="C76" s="31"/>
      <c r="D76" s="31"/>
      <c r="E76" s="31"/>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row>
    <row r="77" spans="3:39">
      <c r="C77" s="31"/>
      <c r="D77" s="31"/>
      <c r="E77" s="31"/>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row>
    <row r="78" spans="3:39">
      <c r="C78" s="31"/>
      <c r="D78" s="31"/>
      <c r="E78" s="31"/>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row>
    <row r="79" spans="3:39">
      <c r="C79" s="31"/>
      <c r="D79" s="31"/>
      <c r="E79" s="31"/>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row>
    <row r="80" spans="3:39">
      <c r="C80" s="31"/>
      <c r="D80" s="31"/>
      <c r="E80" s="31"/>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row>
    <row r="81" spans="3:39">
      <c r="C81" s="31"/>
      <c r="D81" s="31"/>
      <c r="E81" s="31"/>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row>
    <row r="82" spans="3:39">
      <c r="C82" s="31"/>
      <c r="D82" s="31"/>
      <c r="E82" s="31"/>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row>
    <row r="83" spans="3:39">
      <c r="C83" s="31"/>
      <c r="D83" s="31"/>
      <c r="E83" s="31"/>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row>
    <row r="84" spans="3:39">
      <c r="C84" s="31"/>
      <c r="D84" s="31"/>
      <c r="E84" s="31"/>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row>
    <row r="85" spans="3:39">
      <c r="C85" s="31"/>
      <c r="D85" s="31"/>
      <c r="E85" s="31"/>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row>
    <row r="86" spans="3:39">
      <c r="C86" s="31"/>
      <c r="D86" s="31"/>
      <c r="E86" s="31"/>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row>
    <row r="87" spans="3:39">
      <c r="C87" s="31"/>
      <c r="D87" s="31"/>
      <c r="E87" s="31"/>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row>
    <row r="88" spans="3:39">
      <c r="C88" s="31"/>
      <c r="D88" s="31"/>
      <c r="E88" s="31"/>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row>
    <row r="89" spans="3:39">
      <c r="C89" s="31"/>
      <c r="D89" s="31"/>
      <c r="E89" s="31"/>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row>
    <row r="90" spans="3:39">
      <c r="C90" s="31"/>
      <c r="D90" s="31"/>
      <c r="E90" s="31"/>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row>
    <row r="91" spans="3:39">
      <c r="C91" s="31"/>
      <c r="D91" s="31"/>
      <c r="E91" s="31"/>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row>
    <row r="92" spans="3:39">
      <c r="C92" s="31"/>
      <c r="D92" s="31"/>
      <c r="E92" s="31"/>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row>
    <row r="93" spans="3:39">
      <c r="C93" s="31"/>
      <c r="D93" s="31"/>
      <c r="E93" s="31"/>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row>
    <row r="94" spans="3:39">
      <c r="C94" s="31"/>
      <c r="D94" s="31"/>
      <c r="E94" s="31"/>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row>
    <row r="95" spans="3:39">
      <c r="C95" s="31"/>
      <c r="D95" s="31"/>
      <c r="E95" s="31"/>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row>
    <row r="96" spans="3:39">
      <c r="C96" s="31"/>
      <c r="D96" s="31"/>
      <c r="E96" s="31"/>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row>
    <row r="97" spans="3:39">
      <c r="C97" s="31"/>
      <c r="D97" s="31"/>
      <c r="E97" s="31"/>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row>
    <row r="98" spans="3:39">
      <c r="C98" s="31"/>
      <c r="D98" s="31"/>
      <c r="E98" s="31"/>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row>
    <row r="99" spans="3:39">
      <c r="C99" s="31"/>
      <c r="D99" s="31"/>
      <c r="E99" s="31"/>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row>
    <row r="100" spans="3:39">
      <c r="C100" s="31"/>
      <c r="D100" s="31"/>
      <c r="E100" s="31"/>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row>
    <row r="101" spans="3:39">
      <c r="C101" s="31"/>
      <c r="D101" s="31"/>
      <c r="E101" s="31"/>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row>
    <row r="102" spans="3:39">
      <c r="C102" s="31"/>
      <c r="D102" s="31"/>
      <c r="E102" s="31"/>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row>
    <row r="103" spans="3:39">
      <c r="C103" s="31"/>
      <c r="D103" s="31"/>
      <c r="E103" s="31"/>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row>
    <row r="104" spans="3:39">
      <c r="C104" s="31"/>
      <c r="D104" s="31"/>
      <c r="E104" s="31"/>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row>
    <row r="105" spans="3:39">
      <c r="C105" s="31"/>
      <c r="D105" s="31"/>
      <c r="E105" s="31"/>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row>
    <row r="106" spans="3:39">
      <c r="C106" s="31"/>
      <c r="D106" s="31"/>
      <c r="E106" s="31"/>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row>
    <row r="107" spans="3:39">
      <c r="C107" s="31"/>
      <c r="D107" s="31"/>
      <c r="E107" s="31"/>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row>
    <row r="108" spans="3:39">
      <c r="C108" s="31"/>
      <c r="D108" s="31"/>
      <c r="E108" s="31"/>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row>
    <row r="109" spans="3:39">
      <c r="C109" s="31"/>
      <c r="D109" s="31"/>
      <c r="E109" s="31"/>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row>
    <row r="110" spans="3:39">
      <c r="C110" s="31"/>
      <c r="D110" s="31"/>
      <c r="E110" s="31"/>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row>
    <row r="111" spans="3:39">
      <c r="C111" s="31"/>
      <c r="D111" s="31"/>
      <c r="E111" s="31"/>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row>
    <row r="112" spans="3:39">
      <c r="C112" s="31"/>
      <c r="D112" s="31"/>
      <c r="E112" s="31"/>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row>
    <row r="113" spans="3:39">
      <c r="C113" s="31"/>
      <c r="D113" s="31"/>
      <c r="E113" s="31"/>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row>
    <row r="114" spans="3:39">
      <c r="C114" s="31"/>
      <c r="D114" s="31"/>
      <c r="E114" s="31"/>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row>
    <row r="115" spans="3:39">
      <c r="C115" s="31"/>
      <c r="D115" s="31"/>
      <c r="E115" s="31"/>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row>
    <row r="116" spans="3:39">
      <c r="C116" s="31"/>
      <c r="D116" s="31"/>
      <c r="E116" s="31"/>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row>
    <row r="117" spans="3:39">
      <c r="C117" s="31"/>
      <c r="D117" s="31"/>
      <c r="E117" s="31"/>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row>
    <row r="118" spans="3:39">
      <c r="C118" s="31"/>
      <c r="D118" s="31"/>
      <c r="E118" s="31"/>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row>
    <row r="119" spans="3:39">
      <c r="C119" s="31"/>
      <c r="D119" s="31"/>
      <c r="E119" s="31"/>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row>
    <row r="120" spans="3:39">
      <c r="C120" s="31"/>
      <c r="D120" s="31"/>
      <c r="E120" s="31"/>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row>
    <row r="121" spans="3:39">
      <c r="C121" s="31"/>
      <c r="D121" s="31"/>
      <c r="E121" s="31"/>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row>
    <row r="122" spans="3:39">
      <c r="C122" s="31"/>
      <c r="D122" s="31"/>
      <c r="E122" s="31"/>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row>
    <row r="123" spans="3:39">
      <c r="C123" s="31"/>
      <c r="D123" s="31"/>
      <c r="E123" s="31"/>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row>
    <row r="124" spans="3:39">
      <c r="C124" s="31"/>
      <c r="D124" s="31"/>
      <c r="E124" s="31"/>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row>
    <row r="125" spans="3:39">
      <c r="C125" s="31"/>
      <c r="D125" s="31"/>
      <c r="E125" s="31"/>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row>
    <row r="126" spans="3:39">
      <c r="C126" s="31"/>
      <c r="D126" s="31"/>
      <c r="E126" s="31"/>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row>
    <row r="127" spans="3:39">
      <c r="C127" s="31"/>
      <c r="D127" s="31"/>
      <c r="E127" s="31"/>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row>
    <row r="128" spans="3:39">
      <c r="C128" s="31"/>
      <c r="D128" s="31"/>
      <c r="E128" s="31"/>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row>
    <row r="129" spans="3:39">
      <c r="C129" s="31"/>
      <c r="D129" s="31"/>
      <c r="E129" s="31"/>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row>
    <row r="130" spans="3:39">
      <c r="C130" s="31"/>
      <c r="D130" s="31"/>
      <c r="E130" s="31"/>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row>
    <row r="131" spans="3:39">
      <c r="C131" s="31"/>
      <c r="D131" s="31"/>
      <c r="E131" s="31"/>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row>
    <row r="132" spans="3:39">
      <c r="C132" s="31"/>
      <c r="D132" s="31"/>
      <c r="E132" s="31"/>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row>
    <row r="133" spans="3:39">
      <c r="C133" s="31"/>
      <c r="D133" s="31"/>
      <c r="E133" s="31"/>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row>
    <row r="134" spans="3:39">
      <c r="C134" s="31"/>
      <c r="D134" s="31"/>
      <c r="E134" s="31"/>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row>
    <row r="135" spans="3:39">
      <c r="C135" s="31"/>
      <c r="D135" s="31"/>
      <c r="E135" s="31"/>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row>
    <row r="136" spans="3:39">
      <c r="C136" s="31"/>
      <c r="D136" s="31"/>
      <c r="E136" s="31"/>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row>
    <row r="137" spans="3:39">
      <c r="C137" s="31"/>
      <c r="D137" s="31"/>
      <c r="E137" s="31"/>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row>
    <row r="138" spans="3:39">
      <c r="C138" s="31"/>
      <c r="D138" s="31"/>
      <c r="E138" s="31"/>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row>
    <row r="139" spans="3:39">
      <c r="C139" s="31"/>
      <c r="D139" s="31"/>
      <c r="E139" s="31"/>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row>
    <row r="140" spans="3:39">
      <c r="C140" s="31"/>
      <c r="D140" s="31"/>
      <c r="E140" s="31"/>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row>
    <row r="141" spans="3:39">
      <c r="C141" s="31"/>
      <c r="D141" s="31"/>
      <c r="E141" s="31"/>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row>
    <row r="142" spans="3:39">
      <c r="C142" s="31"/>
      <c r="D142" s="31"/>
      <c r="E142" s="31"/>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row>
    <row r="143" spans="3:39">
      <c r="C143" s="31"/>
      <c r="D143" s="31"/>
      <c r="E143" s="31"/>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row>
    <row r="144" spans="3:39">
      <c r="C144" s="31"/>
      <c r="D144" s="31"/>
      <c r="E144" s="31"/>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row>
    <row r="145" spans="3:39">
      <c r="C145" s="31"/>
      <c r="D145" s="31"/>
      <c r="E145" s="31"/>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row>
    <row r="146" spans="3:39">
      <c r="C146" s="31"/>
      <c r="D146" s="31"/>
      <c r="E146" s="31"/>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row>
    <row r="147" spans="3:39">
      <c r="C147" s="31"/>
      <c r="D147" s="31"/>
      <c r="E147" s="31"/>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row>
    <row r="148" spans="3:39">
      <c r="C148" s="31"/>
      <c r="D148" s="31"/>
      <c r="E148" s="31"/>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row>
    <row r="149" spans="3:39">
      <c r="C149" s="31"/>
      <c r="D149" s="31"/>
      <c r="E149" s="31"/>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row>
    <row r="150" spans="3:39">
      <c r="C150" s="31"/>
      <c r="D150" s="31"/>
      <c r="E150" s="31"/>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row>
    <row r="151" spans="3:39">
      <c r="C151" s="31"/>
      <c r="D151" s="31"/>
      <c r="E151" s="31"/>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row>
    <row r="152" spans="3:39">
      <c r="C152" s="31"/>
      <c r="D152" s="31"/>
      <c r="E152" s="31"/>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row>
    <row r="153" spans="3:39">
      <c r="C153" s="31"/>
      <c r="D153" s="31"/>
      <c r="E153" s="31"/>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row>
    <row r="154" spans="3:39">
      <c r="C154" s="31"/>
      <c r="D154" s="31"/>
      <c r="E154" s="31"/>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row>
    <row r="155" spans="3:39">
      <c r="C155" s="31"/>
      <c r="D155" s="31"/>
      <c r="E155" s="31"/>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row>
    <row r="156" spans="3:39">
      <c r="C156" s="31"/>
      <c r="D156" s="31"/>
      <c r="E156" s="31"/>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row>
    <row r="157" spans="3:39">
      <c r="C157" s="31"/>
      <c r="D157" s="31"/>
      <c r="E157" s="31"/>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row>
    <row r="158" spans="3:39">
      <c r="C158" s="31"/>
      <c r="D158" s="31"/>
      <c r="E158" s="31"/>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row>
    <row r="159" spans="3:39">
      <c r="C159" s="31"/>
      <c r="D159" s="31"/>
      <c r="E159" s="31"/>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row>
    <row r="160" spans="3:39">
      <c r="C160" s="31"/>
      <c r="D160" s="31"/>
      <c r="E160" s="31"/>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row>
    <row r="161" spans="3:39">
      <c r="C161" s="31"/>
      <c r="D161" s="31"/>
      <c r="E161" s="31"/>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row>
    <row r="162" spans="3:39">
      <c r="C162" s="31"/>
      <c r="D162" s="31"/>
      <c r="E162" s="31"/>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row>
    <row r="163" spans="3:39">
      <c r="C163" s="31"/>
      <c r="D163" s="31"/>
      <c r="E163" s="31"/>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row>
    <row r="164" spans="3:39">
      <c r="C164" s="31"/>
      <c r="D164" s="31"/>
      <c r="E164" s="31"/>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row>
    <row r="165" spans="3:39">
      <c r="C165" s="31"/>
      <c r="D165" s="31"/>
      <c r="E165" s="31"/>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row>
    <row r="166" spans="3:39">
      <c r="C166" s="31"/>
      <c r="D166" s="31"/>
      <c r="E166" s="31"/>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row>
    <row r="167" spans="3:39">
      <c r="C167" s="31"/>
      <c r="D167" s="31"/>
      <c r="E167" s="31"/>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row>
    <row r="168" spans="3:39">
      <c r="C168" s="31"/>
      <c r="D168" s="31"/>
      <c r="E168" s="31"/>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row>
    <row r="169" spans="3:39">
      <c r="C169" s="31"/>
      <c r="D169" s="31"/>
      <c r="E169" s="31"/>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row>
    <row r="170" spans="3:39">
      <c r="C170" s="31"/>
      <c r="D170" s="31"/>
      <c r="E170" s="31"/>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row>
    <row r="171" spans="3:39">
      <c r="C171" s="31"/>
      <c r="D171" s="31"/>
      <c r="E171" s="31"/>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row>
    <row r="172" spans="3:39">
      <c r="C172" s="31"/>
      <c r="D172" s="31"/>
      <c r="E172" s="31"/>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row>
    <row r="173" spans="3:39">
      <c r="C173" s="31"/>
      <c r="D173" s="31"/>
      <c r="E173" s="31"/>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row>
    <row r="174" spans="3:39">
      <c r="C174" s="31"/>
      <c r="D174" s="31"/>
      <c r="E174" s="31"/>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row>
    <row r="175" spans="3:39">
      <c r="C175" s="31"/>
      <c r="D175" s="31"/>
      <c r="E175" s="31"/>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row>
    <row r="176" spans="3:39">
      <c r="C176" s="31"/>
      <c r="D176" s="31"/>
      <c r="E176" s="31"/>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row>
    <row r="177" spans="3:39">
      <c r="C177" s="31"/>
      <c r="D177" s="31"/>
      <c r="E177" s="31"/>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row>
    <row r="178" spans="3:39">
      <c r="C178" s="31"/>
      <c r="D178" s="31"/>
      <c r="E178" s="31"/>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row>
    <row r="179" spans="3:39">
      <c r="C179" s="31"/>
      <c r="D179" s="31"/>
      <c r="E179" s="31"/>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row>
    <row r="180" spans="3:39">
      <c r="C180" s="31"/>
      <c r="D180" s="31"/>
      <c r="E180" s="31"/>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row>
    <row r="181" spans="3:39">
      <c r="C181" s="31"/>
      <c r="D181" s="31"/>
      <c r="E181" s="31"/>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row>
    <row r="182" spans="3:39">
      <c r="C182" s="31"/>
      <c r="D182" s="31"/>
      <c r="E182" s="31"/>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row>
    <row r="183" spans="3:39">
      <c r="C183" s="31"/>
      <c r="D183" s="31"/>
      <c r="E183" s="31"/>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row>
    <row r="184" spans="3:39">
      <c r="C184" s="31"/>
      <c r="D184" s="31"/>
      <c r="E184" s="31"/>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row>
    <row r="185" spans="3:39">
      <c r="C185" s="31"/>
      <c r="D185" s="31"/>
      <c r="E185" s="31"/>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row>
    <row r="186" spans="3:39">
      <c r="C186" s="31"/>
      <c r="D186" s="31"/>
      <c r="E186" s="31"/>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row>
    <row r="187" spans="3:39">
      <c r="C187" s="31"/>
      <c r="D187" s="31"/>
      <c r="E187" s="31"/>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row>
    <row r="188" spans="3:39">
      <c r="C188" s="31"/>
      <c r="D188" s="31"/>
      <c r="E188" s="31"/>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row>
    <row r="189" spans="3:39">
      <c r="C189" s="31"/>
      <c r="D189" s="31"/>
      <c r="E189" s="31"/>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row>
    <row r="190" spans="3:39">
      <c r="C190" s="31"/>
      <c r="D190" s="31"/>
      <c r="E190" s="31"/>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row>
    <row r="191" spans="3:39">
      <c r="C191" s="31"/>
      <c r="D191" s="31"/>
      <c r="E191" s="31"/>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row>
    <row r="192" spans="3:39">
      <c r="C192" s="31"/>
      <c r="D192" s="31"/>
      <c r="E192" s="31"/>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row>
    <row r="193" spans="3:39">
      <c r="C193" s="31"/>
      <c r="D193" s="31"/>
      <c r="E193" s="31"/>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row>
    <row r="194" spans="3:39">
      <c r="C194" s="31"/>
      <c r="D194" s="31"/>
      <c r="E194" s="31"/>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row>
    <row r="195" spans="3:39">
      <c r="C195" s="31"/>
      <c r="D195" s="31"/>
      <c r="E195" s="31"/>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row>
    <row r="196" spans="3:39">
      <c r="C196" s="31"/>
      <c r="D196" s="31"/>
      <c r="E196" s="31"/>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row>
    <row r="197" spans="3:39">
      <c r="C197" s="31"/>
      <c r="D197" s="31"/>
      <c r="E197" s="31"/>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row>
    <row r="198" spans="3:39">
      <c r="C198" s="31"/>
      <c r="D198" s="31"/>
      <c r="E198" s="31"/>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row>
    <row r="199" spans="3:39">
      <c r="C199" s="31"/>
      <c r="D199" s="31"/>
      <c r="E199" s="31"/>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row>
    <row r="200" spans="3:39">
      <c r="C200" s="31"/>
      <c r="D200" s="31"/>
      <c r="E200" s="31"/>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row>
    <row r="201" spans="3:39">
      <c r="C201" s="31"/>
      <c r="D201" s="31"/>
      <c r="E201" s="31"/>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row>
    <row r="202" spans="3:39">
      <c r="C202" s="31"/>
      <c r="D202" s="31"/>
      <c r="E202" s="31"/>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row>
    <row r="203" spans="3:39">
      <c r="C203" s="31"/>
      <c r="D203" s="31"/>
      <c r="E203" s="31"/>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row>
    <row r="204" spans="3:39">
      <c r="C204" s="31"/>
      <c r="D204" s="31"/>
      <c r="E204" s="31"/>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row>
    <row r="205" spans="3:39">
      <c r="C205" s="31"/>
      <c r="D205" s="31"/>
      <c r="E205" s="31"/>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row>
    <row r="206" spans="3:39">
      <c r="C206" s="31"/>
      <c r="D206" s="31"/>
      <c r="E206" s="31"/>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row>
    <row r="207" spans="3:39">
      <c r="C207" s="31"/>
      <c r="D207" s="31"/>
      <c r="E207" s="31"/>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row>
    <row r="208" spans="3:39">
      <c r="C208" s="31"/>
      <c r="D208" s="31"/>
      <c r="E208" s="31"/>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row>
    <row r="209" spans="3:39">
      <c r="C209" s="31"/>
      <c r="D209" s="31"/>
      <c r="E209" s="31"/>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row>
    <row r="210" spans="3:39">
      <c r="C210" s="31"/>
      <c r="D210" s="31"/>
      <c r="E210" s="31"/>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row>
    <row r="211" spans="3:39">
      <c r="C211" s="31"/>
      <c r="D211" s="31"/>
      <c r="E211" s="31"/>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row>
    <row r="212" spans="3:39">
      <c r="C212" s="31"/>
      <c r="D212" s="31"/>
      <c r="E212" s="31"/>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row>
    <row r="213" spans="3:39">
      <c r="C213" s="31"/>
      <c r="D213" s="31"/>
      <c r="E213" s="31"/>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row>
    <row r="214" spans="3:39">
      <c r="C214" s="31"/>
      <c r="D214" s="31"/>
      <c r="E214" s="31"/>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row>
    <row r="215" spans="3:39">
      <c r="C215" s="31"/>
      <c r="D215" s="31"/>
      <c r="E215" s="31"/>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row>
    <row r="216" spans="3:39">
      <c r="C216" s="31"/>
      <c r="D216" s="31"/>
      <c r="E216" s="31"/>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row>
    <row r="217" spans="3:39">
      <c r="C217" s="31"/>
      <c r="D217" s="31"/>
      <c r="E217" s="31"/>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row>
    <row r="218" spans="3:39">
      <c r="C218" s="31"/>
      <c r="D218" s="31"/>
      <c r="E218" s="31"/>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row>
    <row r="219" spans="3:39">
      <c r="C219" s="31"/>
      <c r="D219" s="31"/>
      <c r="E219" s="31"/>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row>
    <row r="220" spans="3:39">
      <c r="C220" s="31"/>
      <c r="D220" s="31"/>
      <c r="E220" s="31"/>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row>
    <row r="221" spans="3:39">
      <c r="C221" s="31"/>
      <c r="D221" s="31"/>
      <c r="E221" s="31"/>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row>
    <row r="222" spans="3:39">
      <c r="C222" s="31"/>
      <c r="D222" s="31"/>
      <c r="E222" s="31"/>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row>
    <row r="223" spans="3:39">
      <c r="C223" s="31"/>
      <c r="D223" s="31"/>
      <c r="E223" s="31"/>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row>
    <row r="224" spans="3:39">
      <c r="C224" s="31"/>
      <c r="D224" s="31"/>
      <c r="E224" s="31"/>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row>
    <row r="225" spans="3:39">
      <c r="C225" s="31"/>
      <c r="D225" s="31"/>
      <c r="E225" s="31"/>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row>
    <row r="226" spans="3:39">
      <c r="C226" s="31"/>
      <c r="D226" s="31"/>
      <c r="E226" s="31"/>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row>
    <row r="227" spans="3:39">
      <c r="C227" s="31"/>
      <c r="D227" s="31"/>
      <c r="E227" s="31"/>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row>
    <row r="228" spans="3:39">
      <c r="C228" s="31"/>
      <c r="D228" s="31"/>
      <c r="E228" s="31"/>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row>
    <row r="229" spans="3:39">
      <c r="C229" s="31"/>
      <c r="D229" s="31"/>
      <c r="E229" s="31"/>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row>
    <row r="230" spans="3:39">
      <c r="C230" s="31"/>
      <c r="D230" s="31"/>
      <c r="E230" s="31"/>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row>
    <row r="231" spans="3:39">
      <c r="C231" s="31"/>
      <c r="D231" s="31"/>
      <c r="E231" s="31"/>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row>
    <row r="232" spans="3:39">
      <c r="C232" s="31"/>
      <c r="D232" s="31"/>
      <c r="E232" s="31"/>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row>
    <row r="233" spans="3:39">
      <c r="C233" s="31"/>
      <c r="D233" s="31"/>
      <c r="E233" s="31"/>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row>
    <row r="234" spans="3:39">
      <c r="C234" s="31"/>
      <c r="D234" s="31"/>
      <c r="E234" s="31"/>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row>
    <row r="235" spans="3:39">
      <c r="C235" s="31"/>
      <c r="D235" s="31"/>
      <c r="E235" s="31"/>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row>
    <row r="236" spans="3:39">
      <c r="C236" s="31"/>
      <c r="D236" s="31"/>
      <c r="E236" s="31"/>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row>
    <row r="237" spans="3:39">
      <c r="C237" s="31"/>
      <c r="D237" s="31"/>
      <c r="E237" s="31"/>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row>
    <row r="238" spans="3:39">
      <c r="C238" s="31"/>
      <c r="D238" s="31"/>
      <c r="E238" s="31"/>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row>
    <row r="239" spans="3:39">
      <c r="C239" s="31"/>
      <c r="D239" s="31"/>
      <c r="E239" s="31"/>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row>
    <row r="240" spans="3:39">
      <c r="C240" s="31"/>
      <c r="D240" s="31"/>
      <c r="E240" s="31"/>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row>
    <row r="241" spans="3:39">
      <c r="C241" s="31"/>
      <c r="D241" s="31"/>
      <c r="E241" s="31"/>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row>
    <row r="242" spans="3:39">
      <c r="C242" s="31"/>
      <c r="D242" s="31"/>
      <c r="E242" s="31"/>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row>
    <row r="243" spans="3:39">
      <c r="C243" s="31"/>
      <c r="D243" s="31"/>
      <c r="E243" s="31"/>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row>
    <row r="244" spans="3:39">
      <c r="C244" s="31"/>
      <c r="D244" s="31"/>
      <c r="E244" s="31"/>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row>
    <row r="245" spans="3:39">
      <c r="C245" s="31"/>
      <c r="D245" s="31"/>
      <c r="E245" s="31"/>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row>
    <row r="246" spans="3:39">
      <c r="C246" s="31"/>
      <c r="D246" s="31"/>
      <c r="E246" s="31"/>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row>
    <row r="247" spans="3:39">
      <c r="C247" s="31"/>
      <c r="D247" s="31"/>
      <c r="E247" s="31"/>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row>
    <row r="248" spans="3:39">
      <c r="C248" s="31"/>
      <c r="D248" s="31"/>
      <c r="E248" s="31"/>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row>
    <row r="249" spans="3:39">
      <c r="C249" s="31"/>
      <c r="D249" s="31"/>
      <c r="E249" s="31"/>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row>
    <row r="250" spans="3:39">
      <c r="C250" s="31"/>
      <c r="D250" s="31"/>
      <c r="E250" s="31"/>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row>
    <row r="251" spans="3:39">
      <c r="C251" s="31"/>
      <c r="D251" s="31"/>
      <c r="E251" s="31"/>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row>
    <row r="252" spans="3:39">
      <c r="C252" s="31"/>
      <c r="D252" s="31"/>
      <c r="E252" s="31"/>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row>
    <row r="253" spans="3:39">
      <c r="C253" s="31"/>
      <c r="D253" s="31"/>
      <c r="E253" s="31"/>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row>
    <row r="254" spans="3:39">
      <c r="C254" s="31"/>
      <c r="D254" s="31"/>
      <c r="E254" s="31"/>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row>
    <row r="255" spans="3:39">
      <c r="C255" s="31"/>
      <c r="D255" s="31"/>
      <c r="E255" s="31"/>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row>
    <row r="256" spans="3:39">
      <c r="C256" s="31"/>
      <c r="D256" s="31"/>
      <c r="E256" s="31"/>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row>
    <row r="257" spans="3:39">
      <c r="C257" s="31"/>
      <c r="D257" s="31"/>
      <c r="E257" s="31"/>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row>
    <row r="258" spans="3:39">
      <c r="C258" s="31"/>
      <c r="D258" s="31"/>
      <c r="E258" s="31"/>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row>
    <row r="259" spans="3:39">
      <c r="C259" s="31"/>
      <c r="D259" s="31"/>
      <c r="E259" s="31"/>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row>
    <row r="260" spans="3:39">
      <c r="C260" s="31"/>
      <c r="D260" s="31"/>
      <c r="E260" s="31"/>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row>
    <row r="261" spans="3:39">
      <c r="C261" s="31"/>
      <c r="D261" s="31"/>
      <c r="E261" s="31"/>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row>
    <row r="262" spans="3:39">
      <c r="C262" s="31"/>
      <c r="D262" s="31"/>
      <c r="E262" s="31"/>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row>
    <row r="263" spans="3:39">
      <c r="C263" s="31"/>
      <c r="D263" s="31"/>
      <c r="E263" s="31"/>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row>
    <row r="264" spans="3:39">
      <c r="C264" s="31"/>
      <c r="D264" s="31"/>
      <c r="E264" s="31"/>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row>
    <row r="265" spans="3:39">
      <c r="C265" s="31"/>
      <c r="D265" s="31"/>
      <c r="E265" s="31"/>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row>
    <row r="266" spans="3:39">
      <c r="C266" s="31"/>
      <c r="D266" s="31"/>
      <c r="E266" s="31"/>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row>
    <row r="267" spans="3:39">
      <c r="C267" s="31"/>
      <c r="D267" s="31"/>
      <c r="E267" s="31"/>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row>
    <row r="268" spans="3:39">
      <c r="C268" s="31"/>
      <c r="D268" s="31"/>
      <c r="E268" s="31"/>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row>
    <row r="269" spans="3:39">
      <c r="C269" s="31"/>
      <c r="D269" s="31"/>
      <c r="E269" s="31"/>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row>
    <row r="270" spans="3:39">
      <c r="C270" s="31"/>
      <c r="D270" s="31"/>
      <c r="E270" s="31"/>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row>
    <row r="271" spans="3:39">
      <c r="C271" s="31"/>
      <c r="D271" s="31"/>
      <c r="E271" s="31"/>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row>
    <row r="272" spans="3:39">
      <c r="C272" s="31"/>
      <c r="D272" s="31"/>
      <c r="E272" s="31"/>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row>
    <row r="273" spans="3:39">
      <c r="C273" s="31"/>
      <c r="D273" s="31"/>
      <c r="E273" s="31"/>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row>
    <row r="274" spans="3:39">
      <c r="C274" s="31"/>
      <c r="D274" s="31"/>
      <c r="E274" s="31"/>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row>
    <row r="275" spans="3:39">
      <c r="C275" s="31"/>
      <c r="D275" s="31"/>
      <c r="E275" s="31"/>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row>
    <row r="276" spans="3:39">
      <c r="C276" s="31"/>
      <c r="D276" s="31"/>
      <c r="E276" s="31"/>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row>
    <row r="277" spans="3:39">
      <c r="C277" s="31"/>
      <c r="D277" s="31"/>
      <c r="E277" s="31"/>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row>
    <row r="278" spans="3:39">
      <c r="C278" s="31"/>
      <c r="D278" s="31"/>
      <c r="E278" s="31"/>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row>
    <row r="279" spans="3:39">
      <c r="C279" s="31"/>
      <c r="D279" s="31"/>
      <c r="E279" s="31"/>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row>
    <row r="280" spans="3:39">
      <c r="C280" s="31"/>
      <c r="D280" s="31"/>
      <c r="E280" s="31"/>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row>
    <row r="281" spans="3:39">
      <c r="C281" s="31"/>
      <c r="D281" s="31"/>
      <c r="E281" s="31"/>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row>
    <row r="282" spans="3:39">
      <c r="C282" s="31"/>
      <c r="D282" s="31"/>
      <c r="E282" s="31"/>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row>
    <row r="283" spans="3:39">
      <c r="C283" s="31"/>
      <c r="D283" s="31"/>
      <c r="E283" s="31"/>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row>
    <row r="284" spans="3:39">
      <c r="C284" s="31"/>
      <c r="D284" s="31"/>
      <c r="E284" s="31"/>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row>
    <row r="285" spans="3:39">
      <c r="C285" s="31"/>
      <c r="D285" s="31"/>
      <c r="E285" s="31"/>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row>
    <row r="286" spans="3:39">
      <c r="C286" s="31"/>
      <c r="D286" s="31"/>
      <c r="E286" s="31"/>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row>
    <row r="287" spans="3:39">
      <c r="C287" s="31"/>
      <c r="D287" s="31"/>
      <c r="E287" s="31"/>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row>
    <row r="288" spans="3:39">
      <c r="C288" s="31"/>
      <c r="D288" s="31"/>
      <c r="E288" s="31"/>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row>
    <row r="289" spans="3:39">
      <c r="C289" s="31"/>
      <c r="D289" s="31"/>
      <c r="E289" s="31"/>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row>
    <row r="290" spans="3:39">
      <c r="C290" s="31"/>
      <c r="D290" s="31"/>
      <c r="E290" s="31"/>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row>
    <row r="291" spans="3:39">
      <c r="C291" s="31"/>
      <c r="D291" s="31"/>
      <c r="E291" s="31"/>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row>
    <row r="292" spans="3:39">
      <c r="C292" s="31"/>
      <c r="D292" s="31"/>
      <c r="E292" s="31"/>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row>
    <row r="293" spans="3:39">
      <c r="C293" s="31"/>
      <c r="D293" s="31"/>
      <c r="E293" s="31"/>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row>
    <row r="294" spans="3:39">
      <c r="C294" s="31"/>
      <c r="D294" s="31"/>
      <c r="E294" s="31"/>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row>
    <row r="295" spans="3:39">
      <c r="C295" s="31"/>
      <c r="D295" s="31"/>
      <c r="E295" s="31"/>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row>
    <row r="296" spans="3:39">
      <c r="C296" s="31"/>
      <c r="D296" s="31"/>
      <c r="E296" s="31"/>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row>
    <row r="297" spans="3:39">
      <c r="C297" s="31"/>
      <c r="D297" s="31"/>
      <c r="E297" s="31"/>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row>
    <row r="298" spans="3:39">
      <c r="C298" s="31"/>
      <c r="D298" s="31"/>
      <c r="E298" s="31"/>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row>
    <row r="299" spans="3:39">
      <c r="C299" s="31"/>
      <c r="D299" s="31"/>
      <c r="E299" s="31"/>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row>
    <row r="300" spans="3:39">
      <c r="C300" s="31"/>
      <c r="D300" s="31"/>
      <c r="E300" s="31"/>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row>
    <row r="301" spans="3:39">
      <c r="C301" s="31"/>
      <c r="D301" s="31"/>
      <c r="E301" s="31"/>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row>
    <row r="302" spans="3:39">
      <c r="C302" s="31"/>
      <c r="D302" s="31"/>
      <c r="E302" s="31"/>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row>
    <row r="303" spans="3:39">
      <c r="C303" s="31"/>
      <c r="D303" s="31"/>
      <c r="E303" s="31"/>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row>
    <row r="304" spans="3:39">
      <c r="C304" s="31"/>
      <c r="D304" s="31"/>
      <c r="E304" s="31"/>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row>
    <row r="305" spans="3:39">
      <c r="C305" s="31"/>
      <c r="D305" s="31"/>
      <c r="E305" s="31"/>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row>
    <row r="306" spans="3:39">
      <c r="C306" s="31"/>
      <c r="D306" s="31"/>
      <c r="E306" s="31"/>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row>
    <row r="307" spans="3:39">
      <c r="C307" s="31"/>
      <c r="D307" s="31"/>
      <c r="E307" s="31"/>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row>
    <row r="308" spans="3:39">
      <c r="C308" s="31"/>
      <c r="D308" s="31"/>
      <c r="E308" s="31"/>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row>
    <row r="309" spans="3:39">
      <c r="C309" s="31"/>
      <c r="D309" s="31"/>
      <c r="E309" s="31"/>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row>
    <row r="310" spans="3:39">
      <c r="C310" s="31"/>
      <c r="D310" s="31"/>
      <c r="E310" s="31"/>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row>
    <row r="311" spans="3:39">
      <c r="C311" s="31"/>
      <c r="D311" s="31"/>
      <c r="E311" s="31"/>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row>
    <row r="312" spans="3:39">
      <c r="C312" s="31"/>
      <c r="D312" s="31"/>
      <c r="E312" s="31"/>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row>
  </sheetData>
  <autoFilter ref="A3:B3"/>
  <sortState ref="C4:Z28">
    <sortCondition ref="C4"/>
  </sortState>
  <mergeCells count="49">
    <mergeCell ref="C53:C56"/>
    <mergeCell ref="E6:E7"/>
    <mergeCell ref="C57:C61"/>
    <mergeCell ref="E26:E27"/>
    <mergeCell ref="E24:E25"/>
    <mergeCell ref="C35:C36"/>
    <mergeCell ref="E50:E51"/>
    <mergeCell ref="E32:E33"/>
    <mergeCell ref="E30:E31"/>
    <mergeCell ref="D30:D31"/>
    <mergeCell ref="D32:D33"/>
    <mergeCell ref="D48:D49"/>
    <mergeCell ref="E48:E49"/>
    <mergeCell ref="D44:D45"/>
    <mergeCell ref="E44:E45"/>
    <mergeCell ref="D58:D59"/>
    <mergeCell ref="E58:E59"/>
    <mergeCell ref="Y3:AC3"/>
    <mergeCell ref="C4:C8"/>
    <mergeCell ref="AD3:AH3"/>
    <mergeCell ref="C47:C52"/>
    <mergeCell ref="C43:C46"/>
    <mergeCell ref="C41:C42"/>
    <mergeCell ref="C37:C40"/>
    <mergeCell ref="D50:D51"/>
    <mergeCell ref="D26:D27"/>
    <mergeCell ref="C29:C34"/>
    <mergeCell ref="C23:C28"/>
    <mergeCell ref="C11:C13"/>
    <mergeCell ref="C9:C10"/>
    <mergeCell ref="D24:D25"/>
    <mergeCell ref="C14:C16"/>
    <mergeCell ref="AI3:AM3"/>
    <mergeCell ref="F2:I2"/>
    <mergeCell ref="F3:I3"/>
    <mergeCell ref="AI2:AM2"/>
    <mergeCell ref="AD2:AH2"/>
    <mergeCell ref="Y2:AC2"/>
    <mergeCell ref="T2:X2"/>
    <mergeCell ref="O2:S2"/>
    <mergeCell ref="J2:N2"/>
    <mergeCell ref="T3:X3"/>
    <mergeCell ref="J3:N3"/>
    <mergeCell ref="O3:S3"/>
    <mergeCell ref="C18:C22"/>
    <mergeCell ref="E18:E19"/>
    <mergeCell ref="D6:D7"/>
    <mergeCell ref="C2:E2"/>
    <mergeCell ref="D18:D19"/>
  </mergeCells>
  <conditionalFormatting sqref="F1:AM1048576">
    <cfRule type="cellIs" dxfId="29" priority="2" operator="equal">
      <formula>0</formula>
    </cfRule>
  </conditionalFormatting>
  <pageMargins left="0.7" right="0.7" top="0.75" bottom="0.75" header="0.3" footer="0.3"/>
  <pageSetup paperSize="9" orientation="portrait" horizontalDpi="300" verticalDpi="0" copies="0" r:id="rId1"/>
  <ignoredErrors>
    <ignoredError sqref="AD58:AE58 Y58:Z58" formula="1"/>
  </ignoredErrors>
</worksheet>
</file>

<file path=xl/worksheets/sheet2.xml><?xml version="1.0" encoding="utf-8"?>
<worksheet xmlns="http://schemas.openxmlformats.org/spreadsheetml/2006/main" xmlns:r="http://schemas.openxmlformats.org/officeDocument/2006/relationships">
  <sheetPr codeName="Feuil2"/>
  <dimension ref="A1:CN62"/>
  <sheetViews>
    <sheetView tabSelected="1" zoomScale="70" zoomScaleNormal="70" workbookViewId="0">
      <pane xSplit="2" ySplit="2" topLeftCell="AB15" activePane="bottomRight" state="frozen"/>
      <selection pane="topRight" activeCell="C1" sqref="C1"/>
      <selection pane="bottomLeft" activeCell="A3" sqref="A3"/>
      <selection pane="bottomRight" activeCell="AO29" sqref="AO29"/>
    </sheetView>
  </sheetViews>
  <sheetFormatPr baseColWidth="10" defaultRowHeight="21"/>
  <cols>
    <col min="1" max="8" width="3.7109375" style="25" customWidth="1"/>
    <col min="9" max="12" width="3.7109375" style="24" customWidth="1"/>
    <col min="13" max="13" width="3.5703125" style="24" bestFit="1" customWidth="1"/>
    <col min="14" max="15" width="4.28515625" style="24" bestFit="1" customWidth="1"/>
    <col min="16" max="16" width="3.5703125" style="24" bestFit="1" customWidth="1"/>
    <col min="17" max="18" width="4.28515625" style="24" bestFit="1" customWidth="1"/>
    <col min="19" max="19" width="2.85546875" style="24" bestFit="1" customWidth="1"/>
    <col min="20" max="20" width="4.28515625" style="24" bestFit="1" customWidth="1"/>
    <col min="21" max="21" width="3.5703125" style="24" bestFit="1" customWidth="1"/>
    <col min="22" max="24" width="4.28515625" style="24" bestFit="1" customWidth="1"/>
    <col min="25" max="25" width="3.5703125" style="24" bestFit="1" customWidth="1"/>
    <col min="26" max="64" width="4.28515625" style="24" bestFit="1" customWidth="1"/>
    <col min="65" max="65" width="3.5703125" style="24" bestFit="1" customWidth="1"/>
    <col min="66" max="78" width="4.28515625" style="24" bestFit="1" customWidth="1"/>
    <col min="79" max="92" width="3.7109375" style="24" customWidth="1"/>
    <col min="93" max="16384" width="11.42578125" style="24"/>
  </cols>
  <sheetData>
    <row r="1" spans="1:92" s="25" customFormat="1" ht="18.75" customHeight="1" thickTop="1">
      <c r="A1" s="296"/>
      <c r="B1" s="297"/>
      <c r="C1" s="271">
        <v>239</v>
      </c>
      <c r="D1" s="272"/>
      <c r="E1" s="271">
        <v>240</v>
      </c>
      <c r="F1" s="272"/>
      <c r="G1" s="271">
        <v>241</v>
      </c>
      <c r="H1" s="272"/>
      <c r="I1" s="271">
        <v>242</v>
      </c>
      <c r="J1" s="272"/>
      <c r="K1" s="271">
        <v>243</v>
      </c>
      <c r="L1" s="272"/>
      <c r="M1" s="271">
        <v>244</v>
      </c>
      <c r="N1" s="272"/>
      <c r="O1" s="271">
        <v>245</v>
      </c>
      <c r="P1" s="272"/>
      <c r="Q1" s="271">
        <v>246</v>
      </c>
      <c r="R1" s="272"/>
      <c r="S1" s="271">
        <v>247</v>
      </c>
      <c r="T1" s="272"/>
      <c r="U1" s="271">
        <v>248</v>
      </c>
      <c r="V1" s="272"/>
      <c r="W1" s="271">
        <v>249</v>
      </c>
      <c r="X1" s="272"/>
      <c r="Y1" s="271">
        <v>250</v>
      </c>
      <c r="Z1" s="272"/>
      <c r="AA1" s="271">
        <v>251</v>
      </c>
      <c r="AB1" s="272"/>
      <c r="AC1" s="271">
        <v>252</v>
      </c>
      <c r="AD1" s="272"/>
      <c r="AE1" s="271">
        <v>253</v>
      </c>
      <c r="AF1" s="272"/>
      <c r="AG1" s="271">
        <v>254</v>
      </c>
      <c r="AH1" s="272"/>
      <c r="AI1" s="271">
        <v>255</v>
      </c>
      <c r="AJ1" s="272"/>
      <c r="AK1" s="271">
        <v>256</v>
      </c>
      <c r="AL1" s="272"/>
      <c r="AM1" s="271">
        <v>257</v>
      </c>
      <c r="AN1" s="272"/>
      <c r="AO1" s="271">
        <v>258</v>
      </c>
      <c r="AP1" s="272"/>
      <c r="AQ1" s="271">
        <v>259</v>
      </c>
      <c r="AR1" s="272"/>
      <c r="AS1" s="271">
        <v>260</v>
      </c>
      <c r="AT1" s="272"/>
      <c r="AU1" s="271">
        <v>261</v>
      </c>
      <c r="AV1" s="272"/>
      <c r="AW1" s="271">
        <v>262</v>
      </c>
      <c r="AX1" s="272"/>
      <c r="AY1" s="271">
        <v>263</v>
      </c>
      <c r="AZ1" s="272"/>
      <c r="BA1" s="271">
        <v>264</v>
      </c>
      <c r="BB1" s="272"/>
      <c r="BC1" s="271">
        <v>265</v>
      </c>
      <c r="BD1" s="272"/>
      <c r="BE1" s="271">
        <v>266</v>
      </c>
      <c r="BF1" s="272"/>
      <c r="BG1" s="271">
        <v>267</v>
      </c>
      <c r="BH1" s="272"/>
      <c r="BI1" s="271">
        <v>268</v>
      </c>
      <c r="BJ1" s="272"/>
      <c r="BK1" s="271">
        <v>269</v>
      </c>
      <c r="BL1" s="272"/>
      <c r="BM1" s="271">
        <v>270</v>
      </c>
      <c r="BN1" s="272"/>
      <c r="BO1" s="271">
        <v>271</v>
      </c>
      <c r="BP1" s="272"/>
      <c r="BQ1" s="271">
        <v>272</v>
      </c>
      <c r="BR1" s="272"/>
      <c r="BS1" s="271">
        <v>273</v>
      </c>
      <c r="BT1" s="272"/>
      <c r="BU1" s="271">
        <v>274</v>
      </c>
      <c r="BV1" s="272"/>
      <c r="BW1" s="271">
        <v>275</v>
      </c>
      <c r="BX1" s="272"/>
      <c r="BY1" s="271">
        <v>276</v>
      </c>
      <c r="BZ1" s="272"/>
      <c r="CA1" s="271">
        <v>277</v>
      </c>
      <c r="CB1" s="272"/>
      <c r="CC1" s="271">
        <v>278</v>
      </c>
      <c r="CD1" s="272"/>
      <c r="CE1" s="271">
        <v>279</v>
      </c>
      <c r="CF1" s="272"/>
      <c r="CG1" s="271">
        <v>280</v>
      </c>
      <c r="CH1" s="272"/>
      <c r="CI1" s="271">
        <v>281</v>
      </c>
      <c r="CJ1" s="272"/>
      <c r="CK1" s="271">
        <v>282</v>
      </c>
      <c r="CL1" s="272"/>
      <c r="CM1" s="271">
        <v>283</v>
      </c>
      <c r="CN1" s="272"/>
    </row>
    <row r="2" spans="1:92" s="25" customFormat="1" ht="18.75" customHeight="1" thickBot="1">
      <c r="A2" s="277"/>
      <c r="B2" s="278"/>
      <c r="C2" s="273"/>
      <c r="D2" s="274"/>
      <c r="E2" s="273"/>
      <c r="F2" s="274"/>
      <c r="G2" s="273"/>
      <c r="H2" s="274"/>
      <c r="I2" s="273"/>
      <c r="J2" s="274"/>
      <c r="K2" s="273"/>
      <c r="L2" s="274"/>
      <c r="M2" s="273"/>
      <c r="N2" s="274"/>
      <c r="O2" s="273"/>
      <c r="P2" s="274"/>
      <c r="Q2" s="273"/>
      <c r="R2" s="274"/>
      <c r="S2" s="273"/>
      <c r="T2" s="274"/>
      <c r="U2" s="273"/>
      <c r="V2" s="274"/>
      <c r="W2" s="273"/>
      <c r="X2" s="274"/>
      <c r="Y2" s="273"/>
      <c r="Z2" s="274"/>
      <c r="AA2" s="273"/>
      <c r="AB2" s="274"/>
      <c r="AC2" s="273"/>
      <c r="AD2" s="274"/>
      <c r="AE2" s="273"/>
      <c r="AF2" s="274"/>
      <c r="AG2" s="273"/>
      <c r="AH2" s="274"/>
      <c r="AI2" s="273"/>
      <c r="AJ2" s="274"/>
      <c r="AK2" s="273"/>
      <c r="AL2" s="274"/>
      <c r="AM2" s="273"/>
      <c r="AN2" s="274"/>
      <c r="AO2" s="273"/>
      <c r="AP2" s="274"/>
      <c r="AQ2" s="273"/>
      <c r="AR2" s="274"/>
      <c r="AS2" s="273"/>
      <c r="AT2" s="274"/>
      <c r="AU2" s="273"/>
      <c r="AV2" s="274"/>
      <c r="AW2" s="273"/>
      <c r="AX2" s="274"/>
      <c r="AY2" s="273"/>
      <c r="AZ2" s="274"/>
      <c r="BA2" s="273"/>
      <c r="BB2" s="274"/>
      <c r="BC2" s="273"/>
      <c r="BD2" s="274"/>
      <c r="BE2" s="273"/>
      <c r="BF2" s="274"/>
      <c r="BG2" s="273"/>
      <c r="BH2" s="274"/>
      <c r="BI2" s="273"/>
      <c r="BJ2" s="274"/>
      <c r="BK2" s="273"/>
      <c r="BL2" s="274"/>
      <c r="BM2" s="273"/>
      <c r="BN2" s="274"/>
      <c r="BO2" s="273"/>
      <c r="BP2" s="274"/>
      <c r="BQ2" s="273"/>
      <c r="BR2" s="274"/>
      <c r="BS2" s="273"/>
      <c r="BT2" s="274"/>
      <c r="BU2" s="273"/>
      <c r="BV2" s="274"/>
      <c r="BW2" s="273"/>
      <c r="BX2" s="274"/>
      <c r="BY2" s="273"/>
      <c r="BZ2" s="274"/>
      <c r="CA2" s="273"/>
      <c r="CB2" s="274"/>
      <c r="CC2" s="273"/>
      <c r="CD2" s="274"/>
      <c r="CE2" s="273"/>
      <c r="CF2" s="274"/>
      <c r="CG2" s="273"/>
      <c r="CH2" s="274"/>
      <c r="CI2" s="273"/>
      <c r="CJ2" s="274"/>
      <c r="CK2" s="273"/>
      <c r="CL2" s="274"/>
      <c r="CM2" s="273"/>
      <c r="CN2" s="274"/>
    </row>
    <row r="3" spans="1:92" ht="18.75" customHeight="1">
      <c r="A3" s="275">
        <v>75</v>
      </c>
      <c r="B3" s="276"/>
      <c r="C3" s="26"/>
      <c r="D3" s="102"/>
      <c r="E3" s="26"/>
      <c r="F3" s="102"/>
      <c r="G3" s="26"/>
      <c r="H3" s="102"/>
      <c r="I3" s="26"/>
      <c r="J3" s="102"/>
      <c r="K3" s="26"/>
      <c r="L3" s="26"/>
      <c r="M3" s="101"/>
      <c r="N3" s="102"/>
      <c r="O3" s="26"/>
      <c r="P3" s="26"/>
      <c r="Q3" s="101"/>
      <c r="R3" s="102"/>
      <c r="S3" s="26"/>
      <c r="T3" s="26"/>
      <c r="U3" s="101"/>
      <c r="V3" s="102"/>
      <c r="W3" s="26"/>
      <c r="X3" s="26"/>
      <c r="Y3" s="101"/>
      <c r="Z3" s="102"/>
      <c r="AA3" s="26"/>
      <c r="AB3" s="26"/>
      <c r="AC3" s="101"/>
      <c r="AD3" s="102"/>
      <c r="AE3" s="26"/>
      <c r="AF3" s="26"/>
      <c r="AG3" s="101"/>
      <c r="AH3" s="102"/>
      <c r="AI3" s="26"/>
      <c r="AJ3" s="26"/>
      <c r="AK3" s="101"/>
      <c r="AL3" s="102"/>
      <c r="AM3" s="26"/>
      <c r="AN3" s="26"/>
      <c r="AO3" s="101"/>
      <c r="AP3" s="102"/>
      <c r="AQ3" s="26"/>
      <c r="AR3" s="26"/>
      <c r="AS3" s="101"/>
      <c r="AT3" s="102"/>
      <c r="AU3" s="26"/>
      <c r="AV3" s="26"/>
      <c r="AW3" s="101"/>
      <c r="AX3" s="102"/>
      <c r="AY3" s="26"/>
      <c r="AZ3" s="26"/>
      <c r="BA3" s="101"/>
      <c r="BB3" s="102"/>
      <c r="BC3" s="26"/>
      <c r="BD3" s="26"/>
      <c r="BE3" s="101"/>
      <c r="BF3" s="102"/>
      <c r="BG3" s="26"/>
      <c r="BH3" s="26"/>
      <c r="BI3" s="101"/>
      <c r="BJ3" s="102"/>
      <c r="BK3" s="26"/>
      <c r="BL3" s="26"/>
      <c r="BM3" s="101"/>
      <c r="BN3" s="102"/>
      <c r="BO3" s="26"/>
      <c r="BP3" s="26"/>
      <c r="BQ3" s="101"/>
      <c r="BR3" s="102"/>
      <c r="BS3" s="26"/>
      <c r="BT3" s="26"/>
      <c r="BU3" s="101"/>
      <c r="BV3" s="102"/>
      <c r="BW3" s="26"/>
      <c r="BX3" s="26"/>
      <c r="BY3" s="101"/>
      <c r="BZ3" s="102"/>
      <c r="CA3" s="26"/>
      <c r="CB3" s="26"/>
      <c r="CC3" s="101"/>
      <c r="CD3" s="102"/>
      <c r="CE3" s="26"/>
      <c r="CF3" s="102"/>
      <c r="CG3" s="101"/>
      <c r="CH3" s="102"/>
      <c r="CI3" s="26"/>
      <c r="CJ3" s="102"/>
      <c r="CK3" s="101"/>
      <c r="CL3" s="102"/>
      <c r="CM3" s="26"/>
      <c r="CN3" s="102"/>
    </row>
    <row r="4" spans="1:92" ht="18.75" customHeight="1" thickBot="1">
      <c r="A4" s="277"/>
      <c r="B4" s="278"/>
      <c r="C4" s="106"/>
      <c r="D4" s="104"/>
      <c r="E4" s="106"/>
      <c r="F4" s="104"/>
      <c r="G4" s="106"/>
      <c r="H4" s="104"/>
      <c r="I4" s="106"/>
      <c r="J4" s="104"/>
      <c r="K4" s="106"/>
      <c r="L4" s="106"/>
      <c r="M4" s="103"/>
      <c r="N4" s="104"/>
      <c r="O4" s="106"/>
      <c r="P4" s="106"/>
      <c r="Q4" s="103"/>
      <c r="R4" s="104"/>
      <c r="S4" s="106"/>
      <c r="T4" s="106"/>
      <c r="U4" s="103"/>
      <c r="V4" s="104"/>
      <c r="W4" s="106"/>
      <c r="X4" s="106"/>
      <c r="Y4" s="103"/>
      <c r="Z4" s="104"/>
      <c r="AA4" s="106"/>
      <c r="AB4" s="106"/>
      <c r="AC4" s="103"/>
      <c r="AD4" s="104"/>
      <c r="AE4" s="106"/>
      <c r="AF4" s="106"/>
      <c r="AG4" s="103"/>
      <c r="AH4" s="104"/>
      <c r="AI4" s="106"/>
      <c r="AJ4" s="106"/>
      <c r="AK4" s="103"/>
      <c r="AL4" s="104"/>
      <c r="AM4" s="106"/>
      <c r="AN4" s="106"/>
      <c r="AO4" s="103"/>
      <c r="AP4" s="104"/>
      <c r="AQ4" s="106"/>
      <c r="AR4" s="106"/>
      <c r="AS4" s="103"/>
      <c r="AT4" s="104"/>
      <c r="AU4" s="106"/>
      <c r="AV4" s="106"/>
      <c r="AW4" s="103"/>
      <c r="AX4" s="104"/>
      <c r="AY4" s="106"/>
      <c r="AZ4" s="106"/>
      <c r="BA4" s="103"/>
      <c r="BB4" s="104"/>
      <c r="BC4" s="106"/>
      <c r="BD4" s="106"/>
      <c r="BE4" s="103"/>
      <c r="BF4" s="104"/>
      <c r="BG4" s="106"/>
      <c r="BH4" s="106"/>
      <c r="BI4" s="103"/>
      <c r="BJ4" s="104"/>
      <c r="BK4" s="106"/>
      <c r="BL4" s="106"/>
      <c r="BM4" s="103"/>
      <c r="BN4" s="104"/>
      <c r="BO4" s="106"/>
      <c r="BP4" s="106"/>
      <c r="BQ4" s="103"/>
      <c r="BR4" s="104"/>
      <c r="BS4" s="106"/>
      <c r="BT4" s="106"/>
      <c r="BU4" s="103"/>
      <c r="BV4" s="104"/>
      <c r="BW4" s="106"/>
      <c r="BX4" s="106"/>
      <c r="BY4" s="103"/>
      <c r="BZ4" s="104"/>
      <c r="CA4" s="106"/>
      <c r="CB4" s="106"/>
      <c r="CC4" s="103"/>
      <c r="CD4" s="104"/>
      <c r="CE4" s="106"/>
      <c r="CF4" s="104"/>
      <c r="CG4" s="103"/>
      <c r="CH4" s="104"/>
      <c r="CI4" s="106"/>
      <c r="CJ4" s="104"/>
      <c r="CK4" s="103"/>
      <c r="CL4" s="104"/>
      <c r="CM4" s="106"/>
      <c r="CN4" s="104"/>
    </row>
    <row r="5" spans="1:92" ht="18.75" customHeight="1" thickTop="1">
      <c r="A5" s="275">
        <v>74</v>
      </c>
      <c r="B5" s="276"/>
      <c r="C5" s="26"/>
      <c r="D5" s="102"/>
      <c r="E5" s="26"/>
      <c r="F5" s="102"/>
      <c r="G5" s="26"/>
      <c r="H5" s="102"/>
      <c r="I5" s="26"/>
      <c r="J5" s="102"/>
      <c r="K5" s="26"/>
      <c r="L5" s="26"/>
      <c r="M5" s="101"/>
      <c r="N5" s="102"/>
      <c r="O5" s="26"/>
      <c r="P5" s="26"/>
      <c r="Q5" s="101"/>
      <c r="R5" s="102"/>
      <c r="S5" s="26"/>
      <c r="T5" s="26"/>
      <c r="U5" s="101"/>
      <c r="V5" s="102"/>
      <c r="W5" s="26"/>
      <c r="X5" s="26"/>
      <c r="Y5" s="101"/>
      <c r="Z5" s="102"/>
      <c r="AA5" s="26"/>
      <c r="AB5" s="26"/>
      <c r="AC5" s="101"/>
      <c r="AD5" s="102"/>
      <c r="AE5" s="26"/>
      <c r="AF5" s="26"/>
      <c r="AG5" s="101"/>
      <c r="AH5" s="102"/>
      <c r="AI5" s="26"/>
      <c r="AJ5" s="26"/>
      <c r="AK5" s="348" t="s">
        <v>104</v>
      </c>
      <c r="AL5" s="349"/>
      <c r="AM5" s="26" t="s">
        <v>58</v>
      </c>
      <c r="AN5" s="26" t="s">
        <v>56</v>
      </c>
      <c r="AO5" s="101" t="s">
        <v>54</v>
      </c>
      <c r="AP5" s="102" t="s">
        <v>60</v>
      </c>
      <c r="AQ5" s="320"/>
      <c r="AR5" s="321"/>
      <c r="AS5" s="101"/>
      <c r="AT5" s="102"/>
      <c r="AU5" s="26"/>
      <c r="AV5" s="26"/>
      <c r="AW5" s="101"/>
      <c r="AX5" s="102"/>
      <c r="AY5" s="26"/>
      <c r="AZ5" s="26"/>
      <c r="BA5" s="101"/>
      <c r="BB5" s="102"/>
      <c r="BC5" s="26"/>
      <c r="BD5" s="26"/>
      <c r="BE5" s="101"/>
      <c r="BF5" s="102"/>
      <c r="BG5" s="26"/>
      <c r="BH5" s="26"/>
      <c r="BI5" s="101"/>
      <c r="BJ5" s="102"/>
      <c r="BK5" s="26"/>
      <c r="BL5" s="26"/>
      <c r="BM5" s="101"/>
      <c r="BN5" s="102"/>
      <c r="BO5" s="26"/>
      <c r="BP5" s="26"/>
      <c r="BQ5" s="101"/>
      <c r="BR5" s="102"/>
      <c r="BS5" s="26"/>
      <c r="BT5" s="26"/>
      <c r="BU5" s="101"/>
      <c r="BV5" s="102"/>
      <c r="BW5" s="26"/>
      <c r="BX5" s="26"/>
      <c r="BY5" s="101"/>
      <c r="BZ5" s="102"/>
      <c r="CA5" s="26"/>
      <c r="CB5" s="26"/>
      <c r="CC5" s="101"/>
      <c r="CD5" s="102"/>
      <c r="CE5" s="26"/>
      <c r="CF5" s="102"/>
      <c r="CG5" s="101"/>
      <c r="CH5" s="102"/>
      <c r="CI5" s="26"/>
      <c r="CJ5" s="102"/>
      <c r="CK5" s="101"/>
      <c r="CL5" s="102"/>
      <c r="CM5" s="26"/>
      <c r="CN5" s="102"/>
    </row>
    <row r="6" spans="1:92" ht="18.75" customHeight="1" thickBot="1">
      <c r="A6" s="277"/>
      <c r="B6" s="278"/>
      <c r="C6" s="26"/>
      <c r="D6" s="102"/>
      <c r="E6" s="26"/>
      <c r="F6" s="102"/>
      <c r="G6" s="26"/>
      <c r="H6" s="102"/>
      <c r="I6" s="26"/>
      <c r="J6" s="102"/>
      <c r="K6" s="26"/>
      <c r="L6" s="26"/>
      <c r="M6" s="101"/>
      <c r="N6" s="102"/>
      <c r="O6" s="26"/>
      <c r="P6" s="26"/>
      <c r="Q6" s="101"/>
      <c r="R6" s="102"/>
      <c r="S6" s="26"/>
      <c r="T6" s="26"/>
      <c r="U6" s="101"/>
      <c r="V6" s="102"/>
      <c r="W6" s="26"/>
      <c r="X6" s="26"/>
      <c r="Y6" s="101"/>
      <c r="Z6" s="102"/>
      <c r="AA6" s="26"/>
      <c r="AB6" s="26"/>
      <c r="AC6" s="101"/>
      <c r="AD6" s="102"/>
      <c r="AE6" s="26"/>
      <c r="AF6" s="26"/>
      <c r="AG6" s="101"/>
      <c r="AH6" s="102"/>
      <c r="AI6" s="26"/>
      <c r="AJ6" s="26"/>
      <c r="AK6" s="350"/>
      <c r="AL6" s="351"/>
      <c r="AM6" s="26" t="s">
        <v>57</v>
      </c>
      <c r="AN6" s="26" t="s">
        <v>57</v>
      </c>
      <c r="AO6" s="101" t="s">
        <v>57</v>
      </c>
      <c r="AP6" s="102" t="s">
        <v>55</v>
      </c>
      <c r="AQ6" s="322"/>
      <c r="AR6" s="323"/>
      <c r="AS6" s="101"/>
      <c r="AT6" s="102"/>
      <c r="AU6" s="26"/>
      <c r="AV6" s="26"/>
      <c r="AW6" s="101"/>
      <c r="AX6" s="102"/>
      <c r="AY6" s="26"/>
      <c r="AZ6" s="26"/>
      <c r="BA6" s="101"/>
      <c r="BB6" s="102"/>
      <c r="BC6" s="26"/>
      <c r="BD6" s="26"/>
      <c r="BE6" s="101"/>
      <c r="BF6" s="102"/>
      <c r="BG6" s="26"/>
      <c r="BH6" s="26"/>
      <c r="BI6" s="101"/>
      <c r="BJ6" s="102"/>
      <c r="BK6" s="26"/>
      <c r="BL6" s="26"/>
      <c r="BM6" s="101"/>
      <c r="BN6" s="102"/>
      <c r="BO6" s="26"/>
      <c r="BP6" s="26"/>
      <c r="BQ6" s="101"/>
      <c r="BR6" s="102"/>
      <c r="BS6" s="26"/>
      <c r="BT6" s="26"/>
      <c r="BU6" s="101"/>
      <c r="BV6" s="102"/>
      <c r="BW6" s="26"/>
      <c r="BX6" s="26"/>
      <c r="BY6" s="101"/>
      <c r="BZ6" s="102"/>
      <c r="CA6" s="26"/>
      <c r="CB6" s="26"/>
      <c r="CC6" s="101"/>
      <c r="CD6" s="102"/>
      <c r="CE6" s="26"/>
      <c r="CF6" s="102"/>
      <c r="CG6" s="101"/>
      <c r="CH6" s="102"/>
      <c r="CI6" s="26"/>
      <c r="CJ6" s="102"/>
      <c r="CK6" s="101"/>
      <c r="CL6" s="102"/>
      <c r="CM6" s="26"/>
      <c r="CN6" s="102"/>
    </row>
    <row r="7" spans="1:92" ht="18.75" customHeight="1" thickTop="1">
      <c r="A7" s="275">
        <v>73</v>
      </c>
      <c r="B7" s="276"/>
      <c r="C7" s="105"/>
      <c r="D7" s="100"/>
      <c r="E7" s="105"/>
      <c r="F7" s="100"/>
      <c r="G7" s="105"/>
      <c r="H7" s="100"/>
      <c r="I7" s="105"/>
      <c r="J7" s="100"/>
      <c r="K7" s="105"/>
      <c r="L7" s="105"/>
      <c r="M7" s="99"/>
      <c r="N7" s="100"/>
      <c r="O7" s="105"/>
      <c r="P7" s="105"/>
      <c r="Q7" s="99"/>
      <c r="R7" s="100"/>
      <c r="S7" s="105"/>
      <c r="T7" s="105"/>
      <c r="U7" s="99"/>
      <c r="V7" s="100"/>
      <c r="W7" s="105"/>
      <c r="X7" s="105"/>
      <c r="Y7" s="99"/>
      <c r="Z7" s="100"/>
      <c r="AA7" s="105"/>
      <c r="AB7" s="105"/>
      <c r="AC7" s="99"/>
      <c r="AD7" s="100"/>
      <c r="AE7" s="105"/>
      <c r="AF7" s="105"/>
      <c r="AG7" s="99" t="s">
        <v>58</v>
      </c>
      <c r="AH7" s="100" t="s">
        <v>60</v>
      </c>
      <c r="AI7" s="105" t="s">
        <v>59</v>
      </c>
      <c r="AJ7" s="105" t="s">
        <v>55</v>
      </c>
      <c r="AK7" s="99" t="s">
        <v>56</v>
      </c>
      <c r="AL7" s="100" t="s">
        <v>59</v>
      </c>
      <c r="AM7" s="105" t="s">
        <v>58</v>
      </c>
      <c r="AN7" s="105" t="s">
        <v>59</v>
      </c>
      <c r="AO7" s="304"/>
      <c r="AP7" s="305"/>
      <c r="AQ7" s="105" t="s">
        <v>58</v>
      </c>
      <c r="AR7" s="105" t="s">
        <v>57</v>
      </c>
      <c r="AS7" s="99"/>
      <c r="AT7" s="100"/>
      <c r="AU7" s="105"/>
      <c r="AV7" s="105"/>
      <c r="AW7" s="99"/>
      <c r="AX7" s="100"/>
      <c r="AY7" s="105"/>
      <c r="AZ7" s="105"/>
      <c r="BA7" s="99"/>
      <c r="BB7" s="100"/>
      <c r="BC7" s="105"/>
      <c r="BD7" s="105"/>
      <c r="BE7" s="99"/>
      <c r="BF7" s="100"/>
      <c r="BG7" s="105"/>
      <c r="BH7" s="105"/>
      <c r="BI7" s="99"/>
      <c r="BJ7" s="100"/>
      <c r="BK7" s="105"/>
      <c r="BL7" s="105"/>
      <c r="BM7" s="99"/>
      <c r="BN7" s="100"/>
      <c r="BO7" s="105"/>
      <c r="BP7" s="105"/>
      <c r="BQ7" s="99"/>
      <c r="BR7" s="100"/>
      <c r="BS7" s="105"/>
      <c r="BT7" s="105"/>
      <c r="BU7" s="99"/>
      <c r="BV7" s="100"/>
      <c r="BW7" s="105"/>
      <c r="BX7" s="105"/>
      <c r="BY7" s="99"/>
      <c r="BZ7" s="100"/>
      <c r="CA7" s="105"/>
      <c r="CB7" s="105"/>
      <c r="CC7" s="99"/>
      <c r="CD7" s="100"/>
      <c r="CE7" s="105"/>
      <c r="CF7" s="100"/>
      <c r="CG7" s="162"/>
      <c r="CH7" s="100"/>
      <c r="CI7" s="105"/>
      <c r="CJ7" s="100"/>
      <c r="CK7" s="162"/>
      <c r="CL7" s="100"/>
      <c r="CM7" s="105"/>
      <c r="CN7" s="100"/>
    </row>
    <row r="8" spans="1:92" ht="18.75" customHeight="1" thickBot="1">
      <c r="A8" s="277"/>
      <c r="B8" s="278"/>
      <c r="C8" s="106"/>
      <c r="D8" s="104"/>
      <c r="E8" s="106"/>
      <c r="F8" s="104"/>
      <c r="G8" s="106"/>
      <c r="H8" s="104"/>
      <c r="I8" s="106"/>
      <c r="J8" s="104"/>
      <c r="K8" s="106"/>
      <c r="L8" s="106"/>
      <c r="M8" s="103"/>
      <c r="N8" s="104"/>
      <c r="O8" s="106"/>
      <c r="P8" s="106"/>
      <c r="Q8" s="103"/>
      <c r="R8" s="104"/>
      <c r="S8" s="106"/>
      <c r="T8" s="106"/>
      <c r="U8" s="103"/>
      <c r="V8" s="104"/>
      <c r="W8" s="106"/>
      <c r="X8" s="106"/>
      <c r="Y8" s="103"/>
      <c r="Z8" s="104"/>
      <c r="AA8" s="106"/>
      <c r="AB8" s="106"/>
      <c r="AC8" s="103"/>
      <c r="AD8" s="104"/>
      <c r="AE8" s="106"/>
      <c r="AF8" s="106"/>
      <c r="AG8" s="103" t="s">
        <v>59</v>
      </c>
      <c r="AH8" s="104" t="s">
        <v>57</v>
      </c>
      <c r="AI8" s="106" t="s">
        <v>57</v>
      </c>
      <c r="AJ8" s="106" t="s">
        <v>57</v>
      </c>
      <c r="AK8" s="103" t="s">
        <v>57</v>
      </c>
      <c r="AL8" s="104" t="s">
        <v>57</v>
      </c>
      <c r="AM8" s="106" t="s">
        <v>56</v>
      </c>
      <c r="AN8" s="106" t="s">
        <v>55</v>
      </c>
      <c r="AO8" s="306"/>
      <c r="AP8" s="307"/>
      <c r="AQ8" s="106" t="s">
        <v>56</v>
      </c>
      <c r="AR8" s="106" t="s">
        <v>56</v>
      </c>
      <c r="AS8" s="103"/>
      <c r="AT8" s="104"/>
      <c r="AU8" s="106"/>
      <c r="AV8" s="106"/>
      <c r="AW8" s="103"/>
      <c r="AX8" s="104"/>
      <c r="AY8" s="106"/>
      <c r="AZ8" s="106"/>
      <c r="BA8" s="103"/>
      <c r="BB8" s="104"/>
      <c r="BC8" s="106"/>
      <c r="BD8" s="106"/>
      <c r="BE8" s="103"/>
      <c r="BF8" s="104"/>
      <c r="BG8" s="106"/>
      <c r="BH8" s="106"/>
      <c r="BI8" s="103"/>
      <c r="BJ8" s="104"/>
      <c r="BK8" s="106"/>
      <c r="BL8" s="106"/>
      <c r="BM8" s="103"/>
      <c r="BN8" s="104"/>
      <c r="BO8" s="106"/>
      <c r="BP8" s="106"/>
      <c r="BQ8" s="103"/>
      <c r="BR8" s="104"/>
      <c r="BS8" s="106"/>
      <c r="BT8" s="106"/>
      <c r="BU8" s="103"/>
      <c r="BV8" s="104"/>
      <c r="BW8" s="106"/>
      <c r="BX8" s="106"/>
      <c r="BY8" s="103"/>
      <c r="BZ8" s="104"/>
      <c r="CA8" s="106"/>
      <c r="CB8" s="106"/>
      <c r="CC8" s="103"/>
      <c r="CD8" s="104"/>
      <c r="CE8" s="106"/>
      <c r="CF8" s="104"/>
      <c r="CG8" s="103"/>
      <c r="CH8" s="104"/>
      <c r="CI8" s="106"/>
      <c r="CJ8" s="104"/>
      <c r="CK8" s="103"/>
      <c r="CL8" s="104"/>
      <c r="CM8" s="106"/>
      <c r="CN8" s="104"/>
    </row>
    <row r="9" spans="1:92" ht="18.75" customHeight="1" thickTop="1">
      <c r="A9" s="275">
        <v>72</v>
      </c>
      <c r="B9" s="276"/>
      <c r="C9" s="26"/>
      <c r="D9" s="102"/>
      <c r="E9" s="26"/>
      <c r="F9" s="102"/>
      <c r="G9" s="26"/>
      <c r="H9" s="102"/>
      <c r="I9" s="26"/>
      <c r="J9" s="102"/>
      <c r="K9" s="26"/>
      <c r="L9" s="26"/>
      <c r="M9" s="101"/>
      <c r="N9" s="102"/>
      <c r="O9" s="26"/>
      <c r="P9" s="26"/>
      <c r="Q9" s="101"/>
      <c r="R9" s="102"/>
      <c r="S9" s="26"/>
      <c r="T9" s="26"/>
      <c r="U9" s="101"/>
      <c r="V9" s="102"/>
      <c r="W9" s="26"/>
      <c r="X9" s="26"/>
      <c r="Y9" s="101"/>
      <c r="Z9" s="102"/>
      <c r="AA9" s="26"/>
      <c r="AB9" s="26"/>
      <c r="AC9" s="101"/>
      <c r="AD9" s="102"/>
      <c r="AE9" s="26" t="s">
        <v>54</v>
      </c>
      <c r="AF9" s="26" t="s">
        <v>60</v>
      </c>
      <c r="AG9" s="101" t="s">
        <v>59</v>
      </c>
      <c r="AH9" s="102" t="s">
        <v>56</v>
      </c>
      <c r="AI9" s="26" t="s">
        <v>54</v>
      </c>
      <c r="AJ9" s="26" t="s">
        <v>58</v>
      </c>
      <c r="AK9" s="101" t="s">
        <v>54</v>
      </c>
      <c r="AL9" s="102" t="s">
        <v>60</v>
      </c>
      <c r="AM9" s="26" t="s">
        <v>54</v>
      </c>
      <c r="AN9" s="26" t="s">
        <v>60</v>
      </c>
      <c r="AO9" s="344" t="s">
        <v>30</v>
      </c>
      <c r="AP9" s="345"/>
      <c r="AQ9" s="26" t="s">
        <v>58</v>
      </c>
      <c r="AR9" s="26" t="s">
        <v>60</v>
      </c>
      <c r="AS9" s="101"/>
      <c r="AT9" s="102"/>
      <c r="AU9" s="26"/>
      <c r="AV9" s="26"/>
      <c r="AW9" s="101"/>
      <c r="AX9" s="102"/>
      <c r="AY9" s="26"/>
      <c r="AZ9" s="26"/>
      <c r="BA9" s="101"/>
      <c r="BB9" s="102"/>
      <c r="BC9" s="26" t="s">
        <v>54</v>
      </c>
      <c r="BD9" s="26" t="s">
        <v>55</v>
      </c>
      <c r="BE9" s="101"/>
      <c r="BF9" s="102"/>
      <c r="BG9" s="316" t="s">
        <v>90</v>
      </c>
      <c r="BH9" s="317"/>
      <c r="BI9" s="101"/>
      <c r="BJ9" s="102"/>
      <c r="BK9" s="26"/>
      <c r="BL9" s="26"/>
      <c r="BM9" s="101"/>
      <c r="BN9" s="102"/>
      <c r="BO9" s="26"/>
      <c r="BP9" s="26"/>
      <c r="BQ9" s="101"/>
      <c r="BR9" s="102"/>
      <c r="BS9" s="26"/>
      <c r="BT9" s="26"/>
      <c r="BU9" s="101"/>
      <c r="BV9" s="102"/>
      <c r="BW9" s="26"/>
      <c r="BX9" s="26"/>
      <c r="BY9" s="101"/>
      <c r="BZ9" s="102"/>
      <c r="CA9" s="26"/>
      <c r="CB9" s="26"/>
      <c r="CC9" s="101"/>
      <c r="CD9" s="102"/>
      <c r="CE9" s="26"/>
      <c r="CF9" s="102"/>
      <c r="CG9" s="101"/>
      <c r="CH9" s="102"/>
      <c r="CI9" s="26"/>
      <c r="CJ9" s="102"/>
      <c r="CK9" s="101"/>
      <c r="CL9" s="102"/>
      <c r="CM9" s="26"/>
      <c r="CN9" s="102"/>
    </row>
    <row r="10" spans="1:92" ht="18.75" customHeight="1" thickBot="1">
      <c r="A10" s="277"/>
      <c r="B10" s="278"/>
      <c r="C10" s="26"/>
      <c r="D10" s="102"/>
      <c r="E10" s="26"/>
      <c r="F10" s="102"/>
      <c r="G10" s="26"/>
      <c r="H10" s="102"/>
      <c r="I10" s="26"/>
      <c r="J10" s="102"/>
      <c r="K10" s="26"/>
      <c r="L10" s="26"/>
      <c r="M10" s="101"/>
      <c r="N10" s="102"/>
      <c r="O10" s="26"/>
      <c r="P10" s="26"/>
      <c r="Q10" s="101"/>
      <c r="R10" s="102"/>
      <c r="S10" s="26"/>
      <c r="T10" s="26"/>
      <c r="U10" s="101"/>
      <c r="V10" s="102"/>
      <c r="W10" s="26"/>
      <c r="X10" s="26"/>
      <c r="Y10" s="101"/>
      <c r="Z10" s="102"/>
      <c r="AA10" s="26"/>
      <c r="AB10" s="26"/>
      <c r="AC10" s="101"/>
      <c r="AD10" s="102"/>
      <c r="AE10" s="26" t="s">
        <v>56</v>
      </c>
      <c r="AF10" s="26" t="s">
        <v>57</v>
      </c>
      <c r="AG10" s="101" t="s">
        <v>57</v>
      </c>
      <c r="AH10" s="102" t="s">
        <v>57</v>
      </c>
      <c r="AI10" s="26" t="s">
        <v>57</v>
      </c>
      <c r="AJ10" s="26" t="s">
        <v>55</v>
      </c>
      <c r="AK10" s="101" t="s">
        <v>58</v>
      </c>
      <c r="AL10" s="102" t="s">
        <v>59</v>
      </c>
      <c r="AM10" s="26" t="s">
        <v>60</v>
      </c>
      <c r="AN10" s="26" t="s">
        <v>55</v>
      </c>
      <c r="AO10" s="346"/>
      <c r="AP10" s="347"/>
      <c r="AQ10" s="26" t="s">
        <v>57</v>
      </c>
      <c r="AR10" s="26" t="s">
        <v>57</v>
      </c>
      <c r="AS10" s="101"/>
      <c r="AT10" s="102"/>
      <c r="AU10" s="26"/>
      <c r="AV10" s="26"/>
      <c r="AW10" s="101"/>
      <c r="AX10" s="102"/>
      <c r="AY10" s="26"/>
      <c r="AZ10" s="26"/>
      <c r="BA10" s="101"/>
      <c r="BB10" s="102"/>
      <c r="BC10" s="26" t="s">
        <v>59</v>
      </c>
      <c r="BD10" s="26" t="s">
        <v>59</v>
      </c>
      <c r="BE10" s="101"/>
      <c r="BF10" s="102"/>
      <c r="BG10" s="318"/>
      <c r="BH10" s="319"/>
      <c r="BI10" s="101"/>
      <c r="BJ10" s="102"/>
      <c r="BK10" s="26"/>
      <c r="BL10" s="26"/>
      <c r="BM10" s="101"/>
      <c r="BN10" s="102"/>
      <c r="BO10" s="26"/>
      <c r="BP10" s="26"/>
      <c r="BQ10" s="101"/>
      <c r="BR10" s="102"/>
      <c r="BS10" s="26"/>
      <c r="BT10" s="26"/>
      <c r="BU10" s="101"/>
      <c r="BV10" s="102"/>
      <c r="BW10" s="26"/>
      <c r="BX10" s="26"/>
      <c r="BY10" s="101"/>
      <c r="BZ10" s="102"/>
      <c r="CA10" s="26"/>
      <c r="CB10" s="26"/>
      <c r="CC10" s="101"/>
      <c r="CD10" s="102"/>
      <c r="CE10" s="26"/>
      <c r="CF10" s="102"/>
      <c r="CG10" s="101"/>
      <c r="CH10" s="102"/>
      <c r="CI10" s="26"/>
      <c r="CJ10" s="102"/>
      <c r="CK10" s="101"/>
      <c r="CL10" s="102"/>
      <c r="CM10" s="26"/>
      <c r="CN10" s="102"/>
    </row>
    <row r="11" spans="1:92" ht="18.75" customHeight="1" thickTop="1">
      <c r="A11" s="275">
        <v>71</v>
      </c>
      <c r="B11" s="276"/>
      <c r="C11" s="105"/>
      <c r="D11" s="100"/>
      <c r="E11" s="105"/>
      <c r="F11" s="100"/>
      <c r="G11" s="105"/>
      <c r="H11" s="100"/>
      <c r="I11" s="105"/>
      <c r="J11" s="100"/>
      <c r="K11" s="105"/>
      <c r="L11" s="105"/>
      <c r="M11" s="99"/>
      <c r="N11" s="100"/>
      <c r="O11" s="105"/>
      <c r="P11" s="105"/>
      <c r="Q11" s="99"/>
      <c r="R11" s="100"/>
      <c r="S11" s="105"/>
      <c r="T11" s="105"/>
      <c r="U11" s="99"/>
      <c r="V11" s="100"/>
      <c r="W11" s="105"/>
      <c r="X11" s="105"/>
      <c r="Y11" s="99"/>
      <c r="Z11" s="100"/>
      <c r="AA11" s="105"/>
      <c r="AB11" s="105"/>
      <c r="AC11" s="99"/>
      <c r="AD11" s="100"/>
      <c r="AE11" s="105"/>
      <c r="AF11" s="105"/>
      <c r="AG11" s="99" t="s">
        <v>58</v>
      </c>
      <c r="AH11" s="100" t="s">
        <v>56</v>
      </c>
      <c r="AI11" s="298" t="s">
        <v>71</v>
      </c>
      <c r="AJ11" s="299"/>
      <c r="AK11" s="99" t="s">
        <v>54</v>
      </c>
      <c r="AL11" s="100" t="s">
        <v>60</v>
      </c>
      <c r="AM11" s="294"/>
      <c r="AN11" s="294"/>
      <c r="AO11" s="304"/>
      <c r="AP11" s="305"/>
      <c r="AQ11" s="105" t="s">
        <v>54</v>
      </c>
      <c r="AR11" s="105" t="s">
        <v>58</v>
      </c>
      <c r="AS11" s="294"/>
      <c r="AT11" s="294"/>
      <c r="AU11" s="324"/>
      <c r="AV11" s="325"/>
      <c r="AW11" s="99"/>
      <c r="AX11" s="100"/>
      <c r="AY11" s="105"/>
      <c r="AZ11" s="105"/>
      <c r="BA11" s="99" t="s">
        <v>54</v>
      </c>
      <c r="BB11" s="100" t="s">
        <v>60</v>
      </c>
      <c r="BC11" s="105" t="s">
        <v>57</v>
      </c>
      <c r="BD11" s="105" t="s">
        <v>57</v>
      </c>
      <c r="BE11" s="99"/>
      <c r="BF11" s="100"/>
      <c r="BG11" s="105"/>
      <c r="BH11" s="105"/>
      <c r="BI11" s="99"/>
      <c r="BJ11" s="100"/>
      <c r="BK11" s="105"/>
      <c r="BL11" s="105"/>
      <c r="BM11" s="99"/>
      <c r="BN11" s="100"/>
      <c r="BO11" s="105"/>
      <c r="BP11" s="105"/>
      <c r="BQ11" s="99"/>
      <c r="BR11" s="100"/>
      <c r="BS11" s="105"/>
      <c r="BT11" s="105"/>
      <c r="BU11" s="99"/>
      <c r="BV11" s="100"/>
      <c r="BW11" s="105"/>
      <c r="BX11" s="105"/>
      <c r="BY11" s="99"/>
      <c r="BZ11" s="100"/>
      <c r="CA11" s="105"/>
      <c r="CB11" s="105"/>
      <c r="CC11" s="99"/>
      <c r="CD11" s="100"/>
      <c r="CE11" s="105"/>
      <c r="CF11" s="100"/>
      <c r="CG11" s="162"/>
      <c r="CH11" s="100"/>
      <c r="CI11" s="105"/>
      <c r="CJ11" s="100"/>
      <c r="CK11" s="162"/>
      <c r="CL11" s="100"/>
      <c r="CM11" s="105"/>
      <c r="CN11" s="100"/>
    </row>
    <row r="12" spans="1:92" ht="18.75" customHeight="1" thickBot="1">
      <c r="A12" s="277"/>
      <c r="B12" s="278"/>
      <c r="C12" s="106"/>
      <c r="D12" s="104"/>
      <c r="E12" s="106"/>
      <c r="F12" s="104"/>
      <c r="G12" s="106"/>
      <c r="H12" s="104"/>
      <c r="I12" s="106"/>
      <c r="J12" s="104"/>
      <c r="K12" s="106"/>
      <c r="L12" s="106"/>
      <c r="M12" s="103"/>
      <c r="N12" s="104"/>
      <c r="O12" s="106"/>
      <c r="P12" s="106"/>
      <c r="Q12" s="103"/>
      <c r="R12" s="104"/>
      <c r="S12" s="106"/>
      <c r="T12" s="106"/>
      <c r="U12" s="103"/>
      <c r="V12" s="104"/>
      <c r="W12" s="106"/>
      <c r="X12" s="106"/>
      <c r="Y12" s="103"/>
      <c r="Z12" s="104"/>
      <c r="AA12" s="106"/>
      <c r="AB12" s="106"/>
      <c r="AC12" s="103"/>
      <c r="AD12" s="104"/>
      <c r="AE12" s="106"/>
      <c r="AF12" s="106"/>
      <c r="AG12" s="103" t="s">
        <v>55</v>
      </c>
      <c r="AH12" s="104" t="s">
        <v>59</v>
      </c>
      <c r="AI12" s="300"/>
      <c r="AJ12" s="300"/>
      <c r="AK12" s="103" t="s">
        <v>58</v>
      </c>
      <c r="AL12" s="104" t="s">
        <v>57</v>
      </c>
      <c r="AM12" s="295"/>
      <c r="AN12" s="295"/>
      <c r="AO12" s="306"/>
      <c r="AP12" s="307"/>
      <c r="AQ12" s="106" t="s">
        <v>56</v>
      </c>
      <c r="AR12" s="106" t="s">
        <v>59</v>
      </c>
      <c r="AS12" s="295"/>
      <c r="AT12" s="295"/>
      <c r="AU12" s="326"/>
      <c r="AV12" s="327"/>
      <c r="AW12" s="103"/>
      <c r="AX12" s="104"/>
      <c r="AY12" s="106"/>
      <c r="AZ12" s="106"/>
      <c r="BA12" s="103" t="s">
        <v>59</v>
      </c>
      <c r="BB12" s="104" t="s">
        <v>55</v>
      </c>
      <c r="BC12" s="106" t="s">
        <v>55</v>
      </c>
      <c r="BD12" s="106" t="s">
        <v>56</v>
      </c>
      <c r="BE12" s="103"/>
      <c r="BF12" s="104"/>
      <c r="BG12" s="106"/>
      <c r="BH12" s="106"/>
      <c r="BI12" s="103"/>
      <c r="BJ12" s="104"/>
      <c r="BK12" s="106"/>
      <c r="BL12" s="106"/>
      <c r="BM12" s="103"/>
      <c r="BN12" s="104"/>
      <c r="BO12" s="106"/>
      <c r="BP12" s="106"/>
      <c r="BQ12" s="103"/>
      <c r="BR12" s="104"/>
      <c r="BS12" s="106"/>
      <c r="BT12" s="106"/>
      <c r="BU12" s="103"/>
      <c r="BV12" s="104"/>
      <c r="BW12" s="106"/>
      <c r="BX12" s="106"/>
      <c r="BY12" s="103"/>
      <c r="BZ12" s="104"/>
      <c r="CA12" s="106"/>
      <c r="CB12" s="106"/>
      <c r="CC12" s="103"/>
      <c r="CD12" s="104"/>
      <c r="CE12" s="106"/>
      <c r="CF12" s="104"/>
      <c r="CG12" s="103"/>
      <c r="CH12" s="104"/>
      <c r="CI12" s="106"/>
      <c r="CJ12" s="104"/>
      <c r="CK12" s="103"/>
      <c r="CL12" s="104"/>
      <c r="CM12" s="106"/>
      <c r="CN12" s="104"/>
    </row>
    <row r="13" spans="1:92" ht="18.75" customHeight="1" thickTop="1">
      <c r="A13" s="275">
        <v>70</v>
      </c>
      <c r="B13" s="276"/>
      <c r="C13" s="26"/>
      <c r="D13" s="102"/>
      <c r="E13" s="26"/>
      <c r="F13" s="102"/>
      <c r="G13" s="26"/>
      <c r="H13" s="102"/>
      <c r="I13" s="26"/>
      <c r="J13" s="102"/>
      <c r="K13" s="26"/>
      <c r="L13" s="26"/>
      <c r="M13" s="101"/>
      <c r="N13" s="102"/>
      <c r="O13" s="26"/>
      <c r="P13" s="26"/>
      <c r="Q13" s="101"/>
      <c r="R13" s="102"/>
      <c r="S13" s="26"/>
      <c r="T13" s="26"/>
      <c r="U13" s="101"/>
      <c r="V13" s="102"/>
      <c r="W13" s="26"/>
      <c r="X13" s="26"/>
      <c r="Y13" s="101"/>
      <c r="Z13" s="102"/>
      <c r="AA13" s="26"/>
      <c r="AB13" s="26"/>
      <c r="AC13" s="316" t="s">
        <v>105</v>
      </c>
      <c r="AD13" s="317"/>
      <c r="AE13" s="26"/>
      <c r="AF13" s="26"/>
      <c r="AG13" s="101" t="s">
        <v>56</v>
      </c>
      <c r="AH13" s="102" t="s">
        <v>56</v>
      </c>
      <c r="AI13" s="301" t="s">
        <v>61</v>
      </c>
      <c r="AJ13" s="301"/>
      <c r="AK13" s="101" t="s">
        <v>54</v>
      </c>
      <c r="AL13" s="102" t="s">
        <v>56</v>
      </c>
      <c r="AM13" s="26" t="s">
        <v>56</v>
      </c>
      <c r="AN13" s="26" t="s">
        <v>56</v>
      </c>
      <c r="AO13" s="101" t="s">
        <v>58</v>
      </c>
      <c r="AP13" s="102" t="s">
        <v>60</v>
      </c>
      <c r="AQ13" s="26" t="s">
        <v>58</v>
      </c>
      <c r="AR13" s="26" t="s">
        <v>60</v>
      </c>
      <c r="AS13" s="101" t="s">
        <v>60</v>
      </c>
      <c r="AT13" s="102" t="s">
        <v>57</v>
      </c>
      <c r="AU13" s="352" t="s">
        <v>87</v>
      </c>
      <c r="AV13" s="353"/>
      <c r="AW13" s="101"/>
      <c r="AX13" s="102"/>
      <c r="AY13" s="352" t="s">
        <v>86</v>
      </c>
      <c r="AZ13" s="353"/>
      <c r="BA13" s="101" t="s">
        <v>60</v>
      </c>
      <c r="BB13" s="102" t="s">
        <v>56</v>
      </c>
      <c r="BC13" s="26" t="s">
        <v>56</v>
      </c>
      <c r="BD13" s="26" t="s">
        <v>57</v>
      </c>
      <c r="BE13" s="101" t="s">
        <v>54</v>
      </c>
      <c r="BF13" s="102" t="s">
        <v>59</v>
      </c>
      <c r="BG13" s="26" t="s">
        <v>60</v>
      </c>
      <c r="BH13" s="26" t="s">
        <v>59</v>
      </c>
      <c r="BI13" s="101"/>
      <c r="BJ13" s="102"/>
      <c r="BK13" s="26"/>
      <c r="BL13" s="26"/>
      <c r="BM13" s="101"/>
      <c r="BN13" s="102"/>
      <c r="BO13" s="26"/>
      <c r="BP13" s="26"/>
      <c r="BQ13" s="101"/>
      <c r="BR13" s="102"/>
      <c r="BS13" s="26"/>
      <c r="BT13" s="26"/>
      <c r="BU13" s="101"/>
      <c r="BV13" s="102"/>
      <c r="BW13" s="26"/>
      <c r="BX13" s="26"/>
      <c r="BY13" s="101"/>
      <c r="BZ13" s="102"/>
      <c r="CA13" s="26"/>
      <c r="CB13" s="26"/>
      <c r="CC13" s="101"/>
      <c r="CD13" s="102"/>
      <c r="CE13" s="26"/>
      <c r="CF13" s="102"/>
      <c r="CG13" s="101"/>
      <c r="CH13" s="102"/>
      <c r="CI13" s="26"/>
      <c r="CJ13" s="102"/>
      <c r="CK13" s="101"/>
      <c r="CL13" s="102"/>
      <c r="CM13" s="26"/>
      <c r="CN13" s="102"/>
    </row>
    <row r="14" spans="1:92" ht="18.75" customHeight="1" thickBot="1">
      <c r="A14" s="277"/>
      <c r="B14" s="278"/>
      <c r="C14" s="26"/>
      <c r="D14" s="102"/>
      <c r="E14" s="26"/>
      <c r="F14" s="102"/>
      <c r="G14" s="26"/>
      <c r="H14" s="102"/>
      <c r="I14" s="26"/>
      <c r="J14" s="102"/>
      <c r="K14" s="26"/>
      <c r="L14" s="26"/>
      <c r="M14" s="101"/>
      <c r="N14" s="102"/>
      <c r="O14" s="26"/>
      <c r="P14" s="26"/>
      <c r="Q14" s="101"/>
      <c r="R14" s="102"/>
      <c r="S14" s="26"/>
      <c r="T14" s="26"/>
      <c r="U14" s="101"/>
      <c r="V14" s="102"/>
      <c r="W14" s="26"/>
      <c r="X14" s="26"/>
      <c r="Y14" s="101"/>
      <c r="Z14" s="102"/>
      <c r="AA14" s="26"/>
      <c r="AB14" s="26"/>
      <c r="AC14" s="318"/>
      <c r="AD14" s="319"/>
      <c r="AE14" s="26"/>
      <c r="AF14" s="26"/>
      <c r="AG14" s="101" t="s">
        <v>59</v>
      </c>
      <c r="AH14" s="102" t="s">
        <v>55</v>
      </c>
      <c r="AI14" s="301"/>
      <c r="AJ14" s="301"/>
      <c r="AK14" s="101" t="s">
        <v>57</v>
      </c>
      <c r="AL14" s="102" t="s">
        <v>59</v>
      </c>
      <c r="AM14" s="26" t="s">
        <v>59</v>
      </c>
      <c r="AN14" s="26" t="s">
        <v>57</v>
      </c>
      <c r="AO14" s="101" t="s">
        <v>56</v>
      </c>
      <c r="AP14" s="102" t="s">
        <v>56</v>
      </c>
      <c r="AQ14" s="26" t="s">
        <v>55</v>
      </c>
      <c r="AR14" s="26" t="s">
        <v>56</v>
      </c>
      <c r="AS14" s="101" t="s">
        <v>59</v>
      </c>
      <c r="AT14" s="102" t="s">
        <v>56</v>
      </c>
      <c r="AU14" s="354"/>
      <c r="AV14" s="354"/>
      <c r="AW14" s="101"/>
      <c r="AX14" s="102"/>
      <c r="AY14" s="354"/>
      <c r="AZ14" s="354"/>
      <c r="BA14" s="101" t="s">
        <v>59</v>
      </c>
      <c r="BB14" s="102" t="s">
        <v>59</v>
      </c>
      <c r="BC14" s="26" t="s">
        <v>55</v>
      </c>
      <c r="BD14" s="26" t="s">
        <v>55</v>
      </c>
      <c r="BE14" s="101" t="s">
        <v>57</v>
      </c>
      <c r="BF14" s="102" t="s">
        <v>57</v>
      </c>
      <c r="BG14" s="26" t="s">
        <v>55</v>
      </c>
      <c r="BH14" s="26" t="s">
        <v>57</v>
      </c>
      <c r="BI14" s="101"/>
      <c r="BJ14" s="102"/>
      <c r="BK14" s="26"/>
      <c r="BL14" s="26"/>
      <c r="BM14" s="101"/>
      <c r="BN14" s="102"/>
      <c r="BO14" s="26"/>
      <c r="BP14" s="26"/>
      <c r="BQ14" s="101"/>
      <c r="BR14" s="102"/>
      <c r="BS14" s="26"/>
      <c r="BT14" s="26"/>
      <c r="BU14" s="101"/>
      <c r="BV14" s="102"/>
      <c r="BW14" s="26"/>
      <c r="BX14" s="26"/>
      <c r="BY14" s="101"/>
      <c r="BZ14" s="102"/>
      <c r="CA14" s="26"/>
      <c r="CB14" s="26"/>
      <c r="CC14" s="101"/>
      <c r="CD14" s="102"/>
      <c r="CE14" s="26"/>
      <c r="CF14" s="102"/>
      <c r="CG14" s="101"/>
      <c r="CH14" s="102"/>
      <c r="CI14" s="26"/>
      <c r="CJ14" s="102"/>
      <c r="CK14" s="101"/>
      <c r="CL14" s="102"/>
      <c r="CM14" s="26"/>
      <c r="CN14" s="102"/>
    </row>
    <row r="15" spans="1:92" ht="18.75" customHeight="1" thickTop="1">
      <c r="A15" s="275">
        <v>69</v>
      </c>
      <c r="B15" s="276"/>
      <c r="C15" s="105"/>
      <c r="D15" s="100"/>
      <c r="E15" s="105"/>
      <c r="F15" s="100"/>
      <c r="G15" s="105"/>
      <c r="H15" s="100"/>
      <c r="I15" s="105"/>
      <c r="J15" s="100"/>
      <c r="K15" s="105"/>
      <c r="L15" s="105"/>
      <c r="M15" s="99"/>
      <c r="N15" s="100"/>
      <c r="O15" s="105"/>
      <c r="P15" s="105"/>
      <c r="Q15" s="99"/>
      <c r="R15" s="100"/>
      <c r="S15" s="105"/>
      <c r="T15" s="105"/>
      <c r="U15" s="99"/>
      <c r="V15" s="100"/>
      <c r="W15" s="105"/>
      <c r="X15" s="105"/>
      <c r="Y15" s="99"/>
      <c r="Z15" s="100"/>
      <c r="AA15" s="105" t="s">
        <v>58</v>
      </c>
      <c r="AB15" s="105" t="s">
        <v>58</v>
      </c>
      <c r="AC15" s="99" t="s">
        <v>60</v>
      </c>
      <c r="AD15" s="100" t="s">
        <v>59</v>
      </c>
      <c r="AE15" s="105"/>
      <c r="AF15" s="105"/>
      <c r="AG15" s="99" t="s">
        <v>56</v>
      </c>
      <c r="AH15" s="100" t="s">
        <v>58</v>
      </c>
      <c r="AI15" s="105" t="s">
        <v>58</v>
      </c>
      <c r="AJ15" s="105" t="s">
        <v>60</v>
      </c>
      <c r="AK15" s="99" t="s">
        <v>58</v>
      </c>
      <c r="AL15" s="100" t="s">
        <v>60</v>
      </c>
      <c r="AM15" s="341" t="s">
        <v>40</v>
      </c>
      <c r="AN15" s="341"/>
      <c r="AO15" s="99" t="s">
        <v>54</v>
      </c>
      <c r="AP15" s="100" t="s">
        <v>60</v>
      </c>
      <c r="AQ15" s="105" t="s">
        <v>59</v>
      </c>
      <c r="AR15" s="105" t="s">
        <v>56</v>
      </c>
      <c r="AS15" s="99" t="s">
        <v>56</v>
      </c>
      <c r="AT15" s="100" t="s">
        <v>58</v>
      </c>
      <c r="AU15" s="105" t="s">
        <v>58</v>
      </c>
      <c r="AV15" s="105" t="s">
        <v>56</v>
      </c>
      <c r="AW15" s="99" t="s">
        <v>58</v>
      </c>
      <c r="AX15" s="100" t="s">
        <v>57</v>
      </c>
      <c r="AY15" s="105" t="s">
        <v>58</v>
      </c>
      <c r="AZ15" s="105" t="s">
        <v>58</v>
      </c>
      <c r="BA15" s="99" t="s">
        <v>54</v>
      </c>
      <c r="BB15" s="100" t="s">
        <v>58</v>
      </c>
      <c r="BC15" s="105" t="s">
        <v>54</v>
      </c>
      <c r="BD15" s="105" t="s">
        <v>55</v>
      </c>
      <c r="BE15" s="99" t="s">
        <v>56</v>
      </c>
      <c r="BF15" s="100" t="s">
        <v>55</v>
      </c>
      <c r="BG15" s="105" t="s">
        <v>54</v>
      </c>
      <c r="BH15" s="105" t="s">
        <v>59</v>
      </c>
      <c r="BI15" s="99" t="s">
        <v>54</v>
      </c>
      <c r="BJ15" s="100" t="s">
        <v>60</v>
      </c>
      <c r="BK15" s="105" t="s">
        <v>54</v>
      </c>
      <c r="BL15" s="105" t="s">
        <v>60</v>
      </c>
      <c r="BM15" s="99"/>
      <c r="BN15" s="100"/>
      <c r="BO15" s="105"/>
      <c r="BP15" s="105"/>
      <c r="BQ15" s="316" t="s">
        <v>91</v>
      </c>
      <c r="BR15" s="317"/>
      <c r="BS15" s="105"/>
      <c r="BT15" s="105"/>
      <c r="BU15" s="99"/>
      <c r="BV15" s="100"/>
      <c r="BW15" s="105"/>
      <c r="BX15" s="105"/>
      <c r="BY15" s="99"/>
      <c r="BZ15" s="100"/>
      <c r="CA15" s="105"/>
      <c r="CB15" s="105"/>
      <c r="CC15" s="99"/>
      <c r="CD15" s="100"/>
      <c r="CE15" s="105"/>
      <c r="CF15" s="100"/>
      <c r="CG15" s="162"/>
      <c r="CH15" s="100"/>
      <c r="CI15" s="105"/>
      <c r="CJ15" s="100"/>
      <c r="CK15" s="162"/>
      <c r="CL15" s="100"/>
      <c r="CM15" s="105"/>
      <c r="CN15" s="100"/>
    </row>
    <row r="16" spans="1:92" ht="18.75" customHeight="1" thickBot="1">
      <c r="A16" s="277"/>
      <c r="B16" s="278"/>
      <c r="C16" s="106"/>
      <c r="D16" s="104"/>
      <c r="E16" s="106"/>
      <c r="F16" s="104"/>
      <c r="G16" s="106"/>
      <c r="H16" s="104"/>
      <c r="I16" s="106"/>
      <c r="J16" s="104"/>
      <c r="K16" s="106"/>
      <c r="L16" s="106"/>
      <c r="M16" s="103"/>
      <c r="N16" s="104"/>
      <c r="O16" s="106"/>
      <c r="P16" s="106"/>
      <c r="Q16" s="103"/>
      <c r="R16" s="104"/>
      <c r="S16" s="106"/>
      <c r="T16" s="106"/>
      <c r="U16" s="103"/>
      <c r="V16" s="104"/>
      <c r="W16" s="106"/>
      <c r="X16" s="106"/>
      <c r="Y16" s="103"/>
      <c r="Z16" s="104"/>
      <c r="AA16" s="106" t="s">
        <v>57</v>
      </c>
      <c r="AB16" s="106" t="s">
        <v>56</v>
      </c>
      <c r="AC16" s="103" t="s">
        <v>57</v>
      </c>
      <c r="AD16" s="104" t="s">
        <v>57</v>
      </c>
      <c r="AE16" s="106"/>
      <c r="AF16" s="106"/>
      <c r="AG16" s="103" t="s">
        <v>57</v>
      </c>
      <c r="AH16" s="104" t="s">
        <v>55</v>
      </c>
      <c r="AI16" s="106" t="s">
        <v>57</v>
      </c>
      <c r="AJ16" s="106" t="s">
        <v>56</v>
      </c>
      <c r="AK16" s="103" t="s">
        <v>56</v>
      </c>
      <c r="AL16" s="104" t="s">
        <v>59</v>
      </c>
      <c r="AM16" s="342"/>
      <c r="AN16" s="342"/>
      <c r="AO16" s="103" t="s">
        <v>58</v>
      </c>
      <c r="AP16" s="104" t="s">
        <v>55</v>
      </c>
      <c r="AQ16" s="106" t="s">
        <v>56</v>
      </c>
      <c r="AR16" s="106" t="s">
        <v>55</v>
      </c>
      <c r="AS16" s="103" t="s">
        <v>59</v>
      </c>
      <c r="AT16" s="104" t="s">
        <v>60</v>
      </c>
      <c r="AU16" s="106" t="s">
        <v>55</v>
      </c>
      <c r="AV16" s="106" t="s">
        <v>55</v>
      </c>
      <c r="AW16" s="103" t="s">
        <v>59</v>
      </c>
      <c r="AX16" s="104" t="s">
        <v>56</v>
      </c>
      <c r="AY16" s="106" t="s">
        <v>57</v>
      </c>
      <c r="AZ16" s="106" t="s">
        <v>59</v>
      </c>
      <c r="BA16" s="103" t="s">
        <v>55</v>
      </c>
      <c r="BB16" s="104" t="s">
        <v>55</v>
      </c>
      <c r="BC16" s="106" t="s">
        <v>57</v>
      </c>
      <c r="BD16" s="106" t="s">
        <v>59</v>
      </c>
      <c r="BE16" s="103" t="s">
        <v>60</v>
      </c>
      <c r="BF16" s="104" t="s">
        <v>60</v>
      </c>
      <c r="BG16" s="106" t="s">
        <v>55</v>
      </c>
      <c r="BH16" s="106" t="s">
        <v>55</v>
      </c>
      <c r="BI16" s="103" t="s">
        <v>60</v>
      </c>
      <c r="BJ16" s="104" t="s">
        <v>56</v>
      </c>
      <c r="BK16" s="106" t="s">
        <v>58</v>
      </c>
      <c r="BL16" s="106" t="s">
        <v>58</v>
      </c>
      <c r="BM16" s="103"/>
      <c r="BN16" s="104"/>
      <c r="BO16" s="106"/>
      <c r="BP16" s="106"/>
      <c r="BQ16" s="318"/>
      <c r="BR16" s="319"/>
      <c r="BS16" s="106"/>
      <c r="BT16" s="106"/>
      <c r="BU16" s="103"/>
      <c r="BV16" s="104"/>
      <c r="BW16" s="106"/>
      <c r="BX16" s="106"/>
      <c r="BY16" s="103"/>
      <c r="BZ16" s="104"/>
      <c r="CA16" s="106"/>
      <c r="CB16" s="106"/>
      <c r="CC16" s="103"/>
      <c r="CD16" s="104"/>
      <c r="CE16" s="106"/>
      <c r="CF16" s="104"/>
      <c r="CG16" s="103"/>
      <c r="CH16" s="104"/>
      <c r="CI16" s="106"/>
      <c r="CJ16" s="104"/>
      <c r="CK16" s="103"/>
      <c r="CL16" s="104"/>
      <c r="CM16" s="106"/>
      <c r="CN16" s="104"/>
    </row>
    <row r="17" spans="1:92" ht="18.75" customHeight="1" thickTop="1">
      <c r="A17" s="275">
        <v>68</v>
      </c>
      <c r="B17" s="276"/>
      <c r="C17" s="26"/>
      <c r="D17" s="102"/>
      <c r="E17" s="26"/>
      <c r="F17" s="102"/>
      <c r="G17" s="26"/>
      <c r="H17" s="102"/>
      <c r="I17" s="26"/>
      <c r="J17" s="102"/>
      <c r="K17" s="26"/>
      <c r="L17" s="26"/>
      <c r="M17" s="101"/>
      <c r="N17" s="102"/>
      <c r="O17" s="26"/>
      <c r="P17" s="26"/>
      <c r="Q17" s="101"/>
      <c r="R17" s="102"/>
      <c r="S17" s="26"/>
      <c r="T17" s="26"/>
      <c r="U17" s="101"/>
      <c r="V17" s="102"/>
      <c r="W17" s="26"/>
      <c r="X17" s="26"/>
      <c r="Y17" s="99" t="s">
        <v>58</v>
      </c>
      <c r="Z17" s="100" t="s">
        <v>57</v>
      </c>
      <c r="AA17" s="26" t="s">
        <v>58</v>
      </c>
      <c r="AB17" s="26" t="s">
        <v>60</v>
      </c>
      <c r="AC17" s="101" t="s">
        <v>59</v>
      </c>
      <c r="AD17" s="102" t="s">
        <v>56</v>
      </c>
      <c r="AE17" s="26" t="s">
        <v>54</v>
      </c>
      <c r="AF17" s="26" t="s">
        <v>59</v>
      </c>
      <c r="AG17" s="101" t="s">
        <v>54</v>
      </c>
      <c r="AH17" s="102" t="s">
        <v>59</v>
      </c>
      <c r="AI17" s="26" t="s">
        <v>55</v>
      </c>
      <c r="AJ17" s="26" t="s">
        <v>56</v>
      </c>
      <c r="AK17" s="101" t="s">
        <v>54</v>
      </c>
      <c r="AL17" s="102" t="s">
        <v>59</v>
      </c>
      <c r="AM17" s="26" t="s">
        <v>59</v>
      </c>
      <c r="AN17" s="26" t="s">
        <v>60</v>
      </c>
      <c r="AO17" s="101" t="s">
        <v>54</v>
      </c>
      <c r="AP17" s="102" t="s">
        <v>55</v>
      </c>
      <c r="AQ17" s="293"/>
      <c r="AR17" s="293"/>
      <c r="AS17" s="101" t="s">
        <v>56</v>
      </c>
      <c r="AT17" s="102" t="s">
        <v>59</v>
      </c>
      <c r="AU17" s="26" t="s">
        <v>59</v>
      </c>
      <c r="AV17" s="26" t="s">
        <v>59</v>
      </c>
      <c r="AW17" s="101" t="s">
        <v>54</v>
      </c>
      <c r="AX17" s="102" t="s">
        <v>58</v>
      </c>
      <c r="AY17" s="26" t="s">
        <v>54</v>
      </c>
      <c r="AZ17" s="26" t="s">
        <v>56</v>
      </c>
      <c r="BA17" s="291" t="s">
        <v>3</v>
      </c>
      <c r="BB17" s="292"/>
      <c r="BC17" s="26" t="s">
        <v>55</v>
      </c>
      <c r="BD17" s="26" t="s">
        <v>55</v>
      </c>
      <c r="BE17" s="101" t="s">
        <v>54</v>
      </c>
      <c r="BF17" s="102" t="s">
        <v>55</v>
      </c>
      <c r="BG17" s="26" t="s">
        <v>54</v>
      </c>
      <c r="BH17" s="26" t="s">
        <v>55</v>
      </c>
      <c r="BI17" s="101" t="s">
        <v>57</v>
      </c>
      <c r="BJ17" s="102" t="s">
        <v>56</v>
      </c>
      <c r="BK17" s="26"/>
      <c r="BL17" s="26"/>
      <c r="BM17" s="101"/>
      <c r="BN17" s="102"/>
      <c r="BO17" s="26"/>
      <c r="BP17" s="26"/>
      <c r="BQ17" s="101"/>
      <c r="BR17" s="102"/>
      <c r="BS17" s="26"/>
      <c r="BT17" s="26"/>
      <c r="BU17" s="101"/>
      <c r="BV17" s="102"/>
      <c r="BW17" s="26"/>
      <c r="BX17" s="26"/>
      <c r="BY17" s="101"/>
      <c r="BZ17" s="102"/>
      <c r="CA17" s="26"/>
      <c r="CB17" s="26"/>
      <c r="CC17" s="101"/>
      <c r="CD17" s="102"/>
      <c r="CE17" s="26"/>
      <c r="CF17" s="102"/>
      <c r="CG17" s="101"/>
      <c r="CH17" s="102"/>
      <c r="CI17" s="26"/>
      <c r="CJ17" s="102"/>
      <c r="CK17" s="101"/>
      <c r="CL17" s="102"/>
      <c r="CM17" s="26"/>
      <c r="CN17" s="102"/>
    </row>
    <row r="18" spans="1:92" ht="18.75" customHeight="1" thickBot="1">
      <c r="A18" s="277"/>
      <c r="B18" s="278"/>
      <c r="C18" s="26"/>
      <c r="D18" s="102"/>
      <c r="E18" s="26"/>
      <c r="F18" s="102"/>
      <c r="G18" s="26"/>
      <c r="H18" s="102"/>
      <c r="I18" s="26"/>
      <c r="J18" s="102"/>
      <c r="K18" s="26"/>
      <c r="L18" s="26"/>
      <c r="M18" s="101"/>
      <c r="N18" s="102"/>
      <c r="O18" s="26"/>
      <c r="P18" s="26"/>
      <c r="Q18" s="101"/>
      <c r="R18" s="102"/>
      <c r="S18" s="26"/>
      <c r="T18" s="26"/>
      <c r="U18" s="101"/>
      <c r="V18" s="102"/>
      <c r="W18" s="26"/>
      <c r="X18" s="26"/>
      <c r="Y18" s="103" t="s">
        <v>56</v>
      </c>
      <c r="Z18" s="104" t="s">
        <v>59</v>
      </c>
      <c r="AA18" s="26" t="s">
        <v>57</v>
      </c>
      <c r="AB18" s="26" t="s">
        <v>55</v>
      </c>
      <c r="AC18" s="101" t="s">
        <v>55</v>
      </c>
      <c r="AD18" s="102" t="s">
        <v>57</v>
      </c>
      <c r="AE18" s="26" t="s">
        <v>60</v>
      </c>
      <c r="AF18" s="26" t="s">
        <v>58</v>
      </c>
      <c r="AG18" s="101" t="s">
        <v>58</v>
      </c>
      <c r="AH18" s="102" t="s">
        <v>60</v>
      </c>
      <c r="AI18" s="26" t="s">
        <v>57</v>
      </c>
      <c r="AJ18" s="26" t="s">
        <v>57</v>
      </c>
      <c r="AK18" s="101" t="s">
        <v>58</v>
      </c>
      <c r="AL18" s="102" t="s">
        <v>60</v>
      </c>
      <c r="AM18" s="26" t="s">
        <v>58</v>
      </c>
      <c r="AN18" s="26" t="s">
        <v>58</v>
      </c>
      <c r="AO18" s="101" t="s">
        <v>57</v>
      </c>
      <c r="AP18" s="102" t="s">
        <v>59</v>
      </c>
      <c r="AQ18" s="293"/>
      <c r="AR18" s="293"/>
      <c r="AS18" s="101" t="s">
        <v>57</v>
      </c>
      <c r="AT18" s="102" t="s">
        <v>58</v>
      </c>
      <c r="AU18" s="26" t="s">
        <v>56</v>
      </c>
      <c r="AV18" s="26" t="s">
        <v>55</v>
      </c>
      <c r="AW18" s="101" t="s">
        <v>59</v>
      </c>
      <c r="AX18" s="102" t="s">
        <v>55</v>
      </c>
      <c r="AY18" s="26" t="s">
        <v>55</v>
      </c>
      <c r="AZ18" s="26" t="s">
        <v>55</v>
      </c>
      <c r="BA18" s="291"/>
      <c r="BB18" s="292"/>
      <c r="BC18" s="26" t="s">
        <v>56</v>
      </c>
      <c r="BD18" s="26" t="s">
        <v>60</v>
      </c>
      <c r="BE18" s="101" t="s">
        <v>59</v>
      </c>
      <c r="BF18" s="102" t="s">
        <v>57</v>
      </c>
      <c r="BG18" s="26" t="s">
        <v>58</v>
      </c>
      <c r="BH18" s="26" t="s">
        <v>60</v>
      </c>
      <c r="BI18" s="101" t="s">
        <v>60</v>
      </c>
      <c r="BJ18" s="102" t="s">
        <v>59</v>
      </c>
      <c r="BK18" s="26"/>
      <c r="BL18" s="26"/>
      <c r="BM18" s="101"/>
      <c r="BN18" s="102"/>
      <c r="BO18" s="26"/>
      <c r="BP18" s="26"/>
      <c r="BQ18" s="101"/>
      <c r="BR18" s="102"/>
      <c r="BS18" s="26"/>
      <c r="BT18" s="26"/>
      <c r="BU18" s="101"/>
      <c r="BV18" s="102"/>
      <c r="BW18" s="26"/>
      <c r="BX18" s="26"/>
      <c r="BY18" s="101"/>
      <c r="BZ18" s="102"/>
      <c r="CA18" s="26"/>
      <c r="CB18" s="26"/>
      <c r="CC18" s="101"/>
      <c r="CD18" s="102"/>
      <c r="CE18" s="26"/>
      <c r="CF18" s="102"/>
      <c r="CG18" s="101"/>
      <c r="CH18" s="102"/>
      <c r="CI18" s="26"/>
      <c r="CJ18" s="102"/>
      <c r="CK18" s="101"/>
      <c r="CL18" s="102"/>
      <c r="CM18" s="26"/>
      <c r="CN18" s="102"/>
    </row>
    <row r="19" spans="1:92" ht="18.75" customHeight="1" thickTop="1">
      <c r="A19" s="275">
        <v>67</v>
      </c>
      <c r="B19" s="276"/>
      <c r="C19" s="105"/>
      <c r="D19" s="100"/>
      <c r="E19" s="105"/>
      <c r="F19" s="100"/>
      <c r="G19" s="105"/>
      <c r="H19" s="100"/>
      <c r="I19" s="105"/>
      <c r="J19" s="100"/>
      <c r="K19" s="105" t="s">
        <v>54</v>
      </c>
      <c r="L19" s="105" t="s">
        <v>60</v>
      </c>
      <c r="M19" s="304"/>
      <c r="N19" s="305"/>
      <c r="O19" s="105"/>
      <c r="P19" s="105"/>
      <c r="Q19" s="99"/>
      <c r="R19" s="100"/>
      <c r="S19" s="105"/>
      <c r="T19" s="105"/>
      <c r="U19" s="99"/>
      <c r="V19" s="100"/>
      <c r="W19" s="105"/>
      <c r="X19" s="105"/>
      <c r="Y19" s="99" t="s">
        <v>58</v>
      </c>
      <c r="Z19" s="100" t="s">
        <v>60</v>
      </c>
      <c r="AA19" s="298" t="s">
        <v>36</v>
      </c>
      <c r="AB19" s="299"/>
      <c r="AC19" s="99" t="s">
        <v>54</v>
      </c>
      <c r="AD19" s="100" t="s">
        <v>60</v>
      </c>
      <c r="AE19" s="105" t="s">
        <v>59</v>
      </c>
      <c r="AF19" s="105" t="s">
        <v>59</v>
      </c>
      <c r="AG19" s="99" t="s">
        <v>54</v>
      </c>
      <c r="AH19" s="100" t="s">
        <v>59</v>
      </c>
      <c r="AI19" s="105" t="s">
        <v>58</v>
      </c>
      <c r="AJ19" s="105" t="s">
        <v>58</v>
      </c>
      <c r="AK19" s="284" t="s">
        <v>39</v>
      </c>
      <c r="AL19" s="285"/>
      <c r="AM19" s="105" t="s">
        <v>59</v>
      </c>
      <c r="AN19" s="105" t="s">
        <v>55</v>
      </c>
      <c r="AO19" s="99" t="s">
        <v>54</v>
      </c>
      <c r="AP19" s="100" t="s">
        <v>60</v>
      </c>
      <c r="AQ19" s="105" t="s">
        <v>54</v>
      </c>
      <c r="AR19" s="105" t="s">
        <v>55</v>
      </c>
      <c r="AS19" s="284" t="s">
        <v>50</v>
      </c>
      <c r="AT19" s="285"/>
      <c r="AU19" s="99" t="s">
        <v>58</v>
      </c>
      <c r="AV19" s="100" t="s">
        <v>58</v>
      </c>
      <c r="AW19" s="99" t="s">
        <v>58</v>
      </c>
      <c r="AX19" s="100" t="s">
        <v>60</v>
      </c>
      <c r="AY19" s="105" t="s">
        <v>58</v>
      </c>
      <c r="AZ19" s="105" t="s">
        <v>60</v>
      </c>
      <c r="BA19" s="99" t="s">
        <v>58</v>
      </c>
      <c r="BB19" s="100" t="s">
        <v>59</v>
      </c>
      <c r="BC19" s="105" t="s">
        <v>57</v>
      </c>
      <c r="BD19" s="105" t="s">
        <v>59</v>
      </c>
      <c r="BE19" s="99" t="s">
        <v>58</v>
      </c>
      <c r="BF19" s="100" t="s">
        <v>55</v>
      </c>
      <c r="BG19" s="105"/>
      <c r="BH19" s="105"/>
      <c r="BI19" s="99"/>
      <c r="BJ19" s="100"/>
      <c r="BK19" s="105"/>
      <c r="BL19" s="105"/>
      <c r="BM19" s="316" t="s">
        <v>89</v>
      </c>
      <c r="BN19" s="317"/>
      <c r="BO19" s="105"/>
      <c r="BP19" s="105"/>
      <c r="BQ19" s="99" t="s">
        <v>60</v>
      </c>
      <c r="BR19" s="100" t="s">
        <v>56</v>
      </c>
      <c r="BS19" s="105" t="s">
        <v>54</v>
      </c>
      <c r="BT19" s="105" t="s">
        <v>58</v>
      </c>
      <c r="BU19" s="99" t="s">
        <v>58</v>
      </c>
      <c r="BV19" s="100" t="s">
        <v>60</v>
      </c>
      <c r="BW19" s="105"/>
      <c r="BX19" s="105"/>
      <c r="BY19" s="99"/>
      <c r="BZ19" s="100"/>
      <c r="CA19" s="105"/>
      <c r="CB19" s="105"/>
      <c r="CC19" s="99"/>
      <c r="CD19" s="100"/>
      <c r="CE19" s="105"/>
      <c r="CF19" s="100"/>
      <c r="CG19" s="162"/>
      <c r="CH19" s="100"/>
      <c r="CI19" s="105"/>
      <c r="CJ19" s="100"/>
      <c r="CK19" s="162"/>
      <c r="CL19" s="100"/>
      <c r="CM19" s="105"/>
      <c r="CN19" s="100"/>
    </row>
    <row r="20" spans="1:92" ht="18.75" customHeight="1" thickBot="1">
      <c r="A20" s="277"/>
      <c r="B20" s="278"/>
      <c r="C20" s="106"/>
      <c r="D20" s="104"/>
      <c r="E20" s="106"/>
      <c r="F20" s="104"/>
      <c r="G20" s="106"/>
      <c r="H20" s="104"/>
      <c r="I20" s="106"/>
      <c r="J20" s="104"/>
      <c r="K20" s="106" t="s">
        <v>55</v>
      </c>
      <c r="L20" s="106" t="s">
        <v>56</v>
      </c>
      <c r="M20" s="306"/>
      <c r="N20" s="307"/>
      <c r="O20" s="106"/>
      <c r="P20" s="106"/>
      <c r="Q20" s="103"/>
      <c r="R20" s="104"/>
      <c r="S20" s="106"/>
      <c r="T20" s="106"/>
      <c r="U20" s="103"/>
      <c r="V20" s="104"/>
      <c r="W20" s="106"/>
      <c r="X20" s="106"/>
      <c r="Y20" s="103" t="s">
        <v>59</v>
      </c>
      <c r="Z20" s="104" t="s">
        <v>55</v>
      </c>
      <c r="AA20" s="280"/>
      <c r="AB20" s="280"/>
      <c r="AC20" s="103" t="s">
        <v>55</v>
      </c>
      <c r="AD20" s="104" t="s">
        <v>60</v>
      </c>
      <c r="AE20" s="106" t="s">
        <v>57</v>
      </c>
      <c r="AF20" s="106" t="s">
        <v>54</v>
      </c>
      <c r="AG20" s="103" t="s">
        <v>55</v>
      </c>
      <c r="AH20" s="104" t="s">
        <v>57</v>
      </c>
      <c r="AI20" s="106" t="s">
        <v>56</v>
      </c>
      <c r="AJ20" s="106" t="s">
        <v>57</v>
      </c>
      <c r="AK20" s="286"/>
      <c r="AL20" s="287"/>
      <c r="AM20" s="106" t="s">
        <v>57</v>
      </c>
      <c r="AN20" s="106" t="s">
        <v>58</v>
      </c>
      <c r="AO20" s="103" t="s">
        <v>60</v>
      </c>
      <c r="AP20" s="104" t="s">
        <v>57</v>
      </c>
      <c r="AQ20" s="106" t="s">
        <v>55</v>
      </c>
      <c r="AR20" s="106" t="s">
        <v>57</v>
      </c>
      <c r="AS20" s="286"/>
      <c r="AT20" s="287"/>
      <c r="AU20" s="103" t="s">
        <v>55</v>
      </c>
      <c r="AV20" s="104" t="s">
        <v>59</v>
      </c>
      <c r="AW20" s="103" t="s">
        <v>56</v>
      </c>
      <c r="AX20" s="104" t="s">
        <v>59</v>
      </c>
      <c r="AY20" s="106" t="s">
        <v>56</v>
      </c>
      <c r="AZ20" s="106" t="s">
        <v>55</v>
      </c>
      <c r="BA20" s="103" t="s">
        <v>57</v>
      </c>
      <c r="BB20" s="104" t="s">
        <v>57</v>
      </c>
      <c r="BC20" s="106" t="s">
        <v>58</v>
      </c>
      <c r="BD20" s="106" t="s">
        <v>55</v>
      </c>
      <c r="BE20" s="103" t="s">
        <v>56</v>
      </c>
      <c r="BF20" s="104" t="s">
        <v>59</v>
      </c>
      <c r="BG20" s="106"/>
      <c r="BH20" s="106"/>
      <c r="BI20" s="103"/>
      <c r="BJ20" s="104"/>
      <c r="BK20" s="106"/>
      <c r="BL20" s="106"/>
      <c r="BM20" s="318"/>
      <c r="BN20" s="319"/>
      <c r="BO20" s="106"/>
      <c r="BP20" s="106"/>
      <c r="BQ20" s="103" t="s">
        <v>55</v>
      </c>
      <c r="BR20" s="104" t="s">
        <v>55</v>
      </c>
      <c r="BS20" s="106" t="s">
        <v>60</v>
      </c>
      <c r="BT20" s="106" t="s">
        <v>59</v>
      </c>
      <c r="BU20" s="103" t="s">
        <v>59</v>
      </c>
      <c r="BV20" s="104" t="s">
        <v>57</v>
      </c>
      <c r="BW20" s="106"/>
      <c r="BX20" s="106"/>
      <c r="BY20" s="103"/>
      <c r="BZ20" s="104"/>
      <c r="CA20" s="106"/>
      <c r="CB20" s="106"/>
      <c r="CC20" s="103"/>
      <c r="CD20" s="104"/>
      <c r="CE20" s="106"/>
      <c r="CF20" s="104"/>
      <c r="CG20" s="103"/>
      <c r="CH20" s="104"/>
      <c r="CI20" s="106"/>
      <c r="CJ20" s="104"/>
      <c r="CK20" s="103"/>
      <c r="CL20" s="104"/>
      <c r="CM20" s="106"/>
      <c r="CN20" s="104"/>
    </row>
    <row r="21" spans="1:92" ht="18.75" customHeight="1" thickTop="1">
      <c r="A21" s="275">
        <v>66</v>
      </c>
      <c r="B21" s="276"/>
      <c r="C21" s="26"/>
      <c r="D21" s="102"/>
      <c r="E21" s="26"/>
      <c r="F21" s="102"/>
      <c r="G21" s="26"/>
      <c r="H21" s="102"/>
      <c r="I21" s="26"/>
      <c r="J21" s="102"/>
      <c r="K21" s="26" t="s">
        <v>54</v>
      </c>
      <c r="L21" s="26" t="s">
        <v>55</v>
      </c>
      <c r="M21" s="101" t="s">
        <v>60</v>
      </c>
      <c r="N21" s="102" t="s">
        <v>57</v>
      </c>
      <c r="O21" s="26" t="s">
        <v>60</v>
      </c>
      <c r="P21" s="26" t="s">
        <v>57</v>
      </c>
      <c r="Q21" s="101"/>
      <c r="R21" s="102"/>
      <c r="S21" s="26"/>
      <c r="T21" s="26"/>
      <c r="U21" s="101"/>
      <c r="V21" s="102"/>
      <c r="W21" s="26"/>
      <c r="X21" s="26"/>
      <c r="Y21" s="101" t="s">
        <v>58</v>
      </c>
      <c r="Z21" s="26" t="s">
        <v>57</v>
      </c>
      <c r="AA21" s="284" t="s">
        <v>72</v>
      </c>
      <c r="AB21" s="288"/>
      <c r="AC21" s="101" t="s">
        <v>58</v>
      </c>
      <c r="AD21" s="102" t="s">
        <v>58</v>
      </c>
      <c r="AE21" s="279" t="s">
        <v>31</v>
      </c>
      <c r="AF21" s="280"/>
      <c r="AG21" s="101" t="s">
        <v>59</v>
      </c>
      <c r="AH21" s="102" t="s">
        <v>58</v>
      </c>
      <c r="AI21" s="26" t="s">
        <v>56</v>
      </c>
      <c r="AJ21" s="26" t="s">
        <v>59</v>
      </c>
      <c r="AK21" s="101" t="s">
        <v>58</v>
      </c>
      <c r="AL21" s="102" t="s">
        <v>58</v>
      </c>
      <c r="AM21" s="26" t="s">
        <v>58</v>
      </c>
      <c r="AN21" s="26" t="s">
        <v>58</v>
      </c>
      <c r="AO21" s="101" t="s">
        <v>55</v>
      </c>
      <c r="AP21" s="102" t="s">
        <v>57</v>
      </c>
      <c r="AQ21" s="26" t="s">
        <v>59</v>
      </c>
      <c r="AR21" s="26" t="s">
        <v>59</v>
      </c>
      <c r="AS21" s="101" t="s">
        <v>55</v>
      </c>
      <c r="AT21" s="102" t="s">
        <v>55</v>
      </c>
      <c r="AU21" s="343" t="s">
        <v>43</v>
      </c>
      <c r="AV21" s="343"/>
      <c r="AW21" s="101" t="s">
        <v>55</v>
      </c>
      <c r="AX21" s="102" t="s">
        <v>57</v>
      </c>
      <c r="AY21" s="26" t="s">
        <v>54</v>
      </c>
      <c r="AZ21" s="26" t="s">
        <v>57</v>
      </c>
      <c r="BA21" s="291" t="s">
        <v>17</v>
      </c>
      <c r="BB21" s="292"/>
      <c r="BC21" s="26" t="s">
        <v>60</v>
      </c>
      <c r="BD21" s="26" t="s">
        <v>60</v>
      </c>
      <c r="BE21" s="101" t="s">
        <v>58</v>
      </c>
      <c r="BF21" s="102" t="s">
        <v>55</v>
      </c>
      <c r="BG21" s="26"/>
      <c r="BH21" s="26"/>
      <c r="BI21" s="101"/>
      <c r="BJ21" s="102"/>
      <c r="BK21" s="312" t="s">
        <v>88</v>
      </c>
      <c r="BL21" s="313"/>
      <c r="BM21" s="101"/>
      <c r="BN21" s="102"/>
      <c r="BO21" s="26"/>
      <c r="BP21" s="26"/>
      <c r="BQ21" s="101" t="s">
        <v>60</v>
      </c>
      <c r="BR21" s="102" t="s">
        <v>55</v>
      </c>
      <c r="BS21" s="26" t="s">
        <v>58</v>
      </c>
      <c r="BT21" s="26" t="s">
        <v>60</v>
      </c>
      <c r="BU21" s="324"/>
      <c r="BV21" s="325"/>
      <c r="BW21" s="26" t="s">
        <v>54</v>
      </c>
      <c r="BX21" s="26" t="s">
        <v>60</v>
      </c>
      <c r="BY21" s="101" t="s">
        <v>58</v>
      </c>
      <c r="BZ21" s="102" t="s">
        <v>60</v>
      </c>
      <c r="CA21" s="26"/>
      <c r="CB21" s="26"/>
      <c r="CC21" s="101"/>
      <c r="CD21" s="102"/>
      <c r="CE21" s="26"/>
      <c r="CF21" s="102"/>
      <c r="CG21" s="101"/>
      <c r="CH21" s="102"/>
      <c r="CI21" s="26"/>
      <c r="CJ21" s="102"/>
      <c r="CK21" s="101"/>
      <c r="CL21" s="102"/>
      <c r="CM21" s="26"/>
      <c r="CN21" s="102"/>
    </row>
    <row r="22" spans="1:92" ht="18.75" customHeight="1" thickBot="1">
      <c r="A22" s="277"/>
      <c r="B22" s="278"/>
      <c r="C22" s="26"/>
      <c r="D22" s="102"/>
      <c r="E22" s="26"/>
      <c r="F22" s="102"/>
      <c r="G22" s="26"/>
      <c r="H22" s="102"/>
      <c r="I22" s="26"/>
      <c r="J22" s="102"/>
      <c r="K22" s="26" t="s">
        <v>57</v>
      </c>
      <c r="L22" s="26" t="s">
        <v>57</v>
      </c>
      <c r="M22" s="101" t="s">
        <v>59</v>
      </c>
      <c r="N22" s="102" t="s">
        <v>56</v>
      </c>
      <c r="O22" s="26" t="s">
        <v>56</v>
      </c>
      <c r="P22" s="26" t="s">
        <v>55</v>
      </c>
      <c r="Q22" s="101"/>
      <c r="R22" s="102"/>
      <c r="S22" s="26"/>
      <c r="T22" s="26"/>
      <c r="U22" s="101"/>
      <c r="V22" s="102"/>
      <c r="W22" s="26"/>
      <c r="X22" s="26"/>
      <c r="Y22" s="101" t="s">
        <v>59</v>
      </c>
      <c r="Z22" s="26" t="s">
        <v>55</v>
      </c>
      <c r="AA22" s="289"/>
      <c r="AB22" s="290"/>
      <c r="AC22" s="101" t="s">
        <v>59</v>
      </c>
      <c r="AD22" s="102" t="s">
        <v>56</v>
      </c>
      <c r="AE22" s="280"/>
      <c r="AF22" s="280"/>
      <c r="AG22" s="101" t="s">
        <v>56</v>
      </c>
      <c r="AH22" s="102" t="s">
        <v>60</v>
      </c>
      <c r="AI22" s="26" t="s">
        <v>60</v>
      </c>
      <c r="AJ22" s="26" t="s">
        <v>57</v>
      </c>
      <c r="AK22" s="101" t="s">
        <v>54</v>
      </c>
      <c r="AL22" s="102" t="s">
        <v>55</v>
      </c>
      <c r="AM22" s="26" t="s">
        <v>54</v>
      </c>
      <c r="AN22" s="26" t="s">
        <v>55</v>
      </c>
      <c r="AO22" s="101" t="s">
        <v>60</v>
      </c>
      <c r="AP22" s="102" t="s">
        <v>60</v>
      </c>
      <c r="AQ22" s="26" t="s">
        <v>55</v>
      </c>
      <c r="AR22" s="26" t="s">
        <v>57</v>
      </c>
      <c r="AS22" s="101" t="s">
        <v>56</v>
      </c>
      <c r="AT22" s="102" t="s">
        <v>60</v>
      </c>
      <c r="AU22" s="343"/>
      <c r="AV22" s="343"/>
      <c r="AW22" s="101" t="s">
        <v>60</v>
      </c>
      <c r="AX22" s="102" t="s">
        <v>59</v>
      </c>
      <c r="AY22" s="26" t="s">
        <v>58</v>
      </c>
      <c r="AZ22" s="26" t="s">
        <v>60</v>
      </c>
      <c r="BA22" s="291"/>
      <c r="BB22" s="292"/>
      <c r="BC22" s="26" t="s">
        <v>55</v>
      </c>
      <c r="BD22" s="26" t="s">
        <v>56</v>
      </c>
      <c r="BE22" s="101" t="s">
        <v>59</v>
      </c>
      <c r="BF22" s="102" t="s">
        <v>54</v>
      </c>
      <c r="BG22" s="26"/>
      <c r="BH22" s="26"/>
      <c r="BI22" s="101"/>
      <c r="BJ22" s="102"/>
      <c r="BK22" s="314"/>
      <c r="BL22" s="315"/>
      <c r="BM22" s="101"/>
      <c r="BN22" s="102"/>
      <c r="BO22" s="26"/>
      <c r="BP22" s="26"/>
      <c r="BQ22" s="101" t="s">
        <v>56</v>
      </c>
      <c r="BR22" s="102" t="s">
        <v>56</v>
      </c>
      <c r="BS22" s="26" t="s">
        <v>57</v>
      </c>
      <c r="BT22" s="26" t="s">
        <v>56</v>
      </c>
      <c r="BU22" s="326"/>
      <c r="BV22" s="327"/>
      <c r="BW22" s="26" t="s">
        <v>59</v>
      </c>
      <c r="BX22" s="26" t="s">
        <v>57</v>
      </c>
      <c r="BY22" s="101" t="s">
        <v>59</v>
      </c>
      <c r="BZ22" s="102" t="s">
        <v>56</v>
      </c>
      <c r="CA22" s="26"/>
      <c r="CB22" s="26"/>
      <c r="CC22" s="101"/>
      <c r="CD22" s="102"/>
      <c r="CE22" s="26"/>
      <c r="CF22" s="102"/>
      <c r="CG22" s="101"/>
      <c r="CH22" s="102"/>
      <c r="CI22" s="26"/>
      <c r="CJ22" s="102"/>
      <c r="CK22" s="101"/>
      <c r="CL22" s="102"/>
      <c r="CM22" s="26"/>
      <c r="CN22" s="102"/>
    </row>
    <row r="23" spans="1:92" ht="18.75" customHeight="1" thickTop="1">
      <c r="A23" s="275">
        <v>65</v>
      </c>
      <c r="B23" s="276"/>
      <c r="C23" s="105"/>
      <c r="D23" s="100"/>
      <c r="E23" s="105"/>
      <c r="F23" s="100"/>
      <c r="G23" s="105"/>
      <c r="H23" s="100"/>
      <c r="I23" s="105"/>
      <c r="J23" s="100"/>
      <c r="K23" s="105" t="s">
        <v>60</v>
      </c>
      <c r="L23" s="105" t="s">
        <v>59</v>
      </c>
      <c r="M23" s="284" t="s">
        <v>126</v>
      </c>
      <c r="N23" s="288"/>
      <c r="O23" s="105" t="s">
        <v>60</v>
      </c>
      <c r="P23" s="105" t="s">
        <v>55</v>
      </c>
      <c r="Q23" s="99" t="s">
        <v>58</v>
      </c>
      <c r="R23" s="100" t="s">
        <v>55</v>
      </c>
      <c r="S23" s="294"/>
      <c r="T23" s="294"/>
      <c r="U23" s="99" t="s">
        <v>60</v>
      </c>
      <c r="V23" s="100" t="s">
        <v>55</v>
      </c>
      <c r="W23" s="105" t="s">
        <v>58</v>
      </c>
      <c r="X23" s="105" t="s">
        <v>60</v>
      </c>
      <c r="Y23" s="284" t="s">
        <v>35</v>
      </c>
      <c r="Z23" s="285"/>
      <c r="AA23" s="105" t="s">
        <v>56</v>
      </c>
      <c r="AB23" s="105" t="s">
        <v>55</v>
      </c>
      <c r="AC23" s="99" t="s">
        <v>58</v>
      </c>
      <c r="AD23" s="100" t="s">
        <v>60</v>
      </c>
      <c r="AE23" s="105" t="s">
        <v>56</v>
      </c>
      <c r="AF23" s="105" t="s">
        <v>59</v>
      </c>
      <c r="AG23" s="99" t="s">
        <v>54</v>
      </c>
      <c r="AH23" s="100" t="s">
        <v>60</v>
      </c>
      <c r="AI23" s="105" t="s">
        <v>55</v>
      </c>
      <c r="AJ23" s="105" t="s">
        <v>55</v>
      </c>
      <c r="AK23" s="99" t="s">
        <v>56</v>
      </c>
      <c r="AL23" s="100" t="s">
        <v>56</v>
      </c>
      <c r="AM23" s="105" t="s">
        <v>60</v>
      </c>
      <c r="AN23" s="105" t="s">
        <v>58</v>
      </c>
      <c r="AO23" s="99" t="s">
        <v>56</v>
      </c>
      <c r="AP23" s="100" t="s">
        <v>56</v>
      </c>
      <c r="AQ23" s="298" t="s">
        <v>47</v>
      </c>
      <c r="AR23" s="299"/>
      <c r="AS23" s="99" t="s">
        <v>54</v>
      </c>
      <c r="AT23" s="100" t="s">
        <v>55</v>
      </c>
      <c r="AU23" s="333" t="s">
        <v>2</v>
      </c>
      <c r="AV23" s="333"/>
      <c r="AW23" s="99" t="s">
        <v>57</v>
      </c>
      <c r="AX23" s="100" t="s">
        <v>58</v>
      </c>
      <c r="AY23" s="105" t="s">
        <v>54</v>
      </c>
      <c r="AZ23" s="105" t="s">
        <v>58</v>
      </c>
      <c r="BA23" s="99" t="s">
        <v>60</v>
      </c>
      <c r="BB23" s="100" t="s">
        <v>59</v>
      </c>
      <c r="BC23" s="328" t="s">
        <v>12</v>
      </c>
      <c r="BD23" s="328"/>
      <c r="BE23" s="99" t="s">
        <v>60</v>
      </c>
      <c r="BF23" s="100" t="s">
        <v>54</v>
      </c>
      <c r="BG23" s="105" t="s">
        <v>54</v>
      </c>
      <c r="BH23" s="105" t="s">
        <v>60</v>
      </c>
      <c r="BI23" s="99" t="s">
        <v>54</v>
      </c>
      <c r="BJ23" s="100" t="s">
        <v>58</v>
      </c>
      <c r="BK23" s="105" t="s">
        <v>58</v>
      </c>
      <c r="BL23" s="105" t="s">
        <v>60</v>
      </c>
      <c r="BM23" s="99"/>
      <c r="BN23" s="100"/>
      <c r="BO23" s="105"/>
      <c r="BP23" s="105"/>
      <c r="BQ23" s="99" t="s">
        <v>54</v>
      </c>
      <c r="BR23" s="100" t="s">
        <v>58</v>
      </c>
      <c r="BS23" s="344" t="s">
        <v>24</v>
      </c>
      <c r="BT23" s="345"/>
      <c r="BU23" s="99" t="s">
        <v>54</v>
      </c>
      <c r="BV23" s="100" t="s">
        <v>60</v>
      </c>
      <c r="BW23" s="105" t="s">
        <v>60</v>
      </c>
      <c r="BX23" s="105" t="s">
        <v>56</v>
      </c>
      <c r="BY23" s="99" t="s">
        <v>54</v>
      </c>
      <c r="BZ23" s="100" t="s">
        <v>55</v>
      </c>
      <c r="CA23" s="105"/>
      <c r="CB23" s="105"/>
      <c r="CC23" s="99"/>
      <c r="CD23" s="100"/>
      <c r="CE23" s="105"/>
      <c r="CF23" s="100"/>
      <c r="CG23" s="162"/>
      <c r="CH23" s="100"/>
      <c r="CI23" s="105"/>
      <c r="CJ23" s="100"/>
      <c r="CK23" s="162"/>
      <c r="CL23" s="100"/>
      <c r="CM23" s="105"/>
      <c r="CN23" s="100"/>
    </row>
    <row r="24" spans="1:92" ht="18.75" customHeight="1" thickBot="1">
      <c r="A24" s="277"/>
      <c r="B24" s="278"/>
      <c r="C24" s="106"/>
      <c r="D24" s="104"/>
      <c r="E24" s="106"/>
      <c r="F24" s="104"/>
      <c r="G24" s="106"/>
      <c r="H24" s="104"/>
      <c r="I24" s="106"/>
      <c r="J24" s="104"/>
      <c r="K24" s="106" t="s">
        <v>55</v>
      </c>
      <c r="L24" s="106" t="s">
        <v>56</v>
      </c>
      <c r="M24" s="289"/>
      <c r="N24" s="290"/>
      <c r="O24" s="106" t="s">
        <v>57</v>
      </c>
      <c r="P24" s="106" t="s">
        <v>56</v>
      </c>
      <c r="Q24" s="103" t="s">
        <v>57</v>
      </c>
      <c r="R24" s="104" t="s">
        <v>59</v>
      </c>
      <c r="S24" s="295"/>
      <c r="T24" s="295"/>
      <c r="U24" s="103" t="s">
        <v>56</v>
      </c>
      <c r="V24" s="104" t="s">
        <v>56</v>
      </c>
      <c r="W24" s="106" t="s">
        <v>57</v>
      </c>
      <c r="X24" s="106" t="s">
        <v>55</v>
      </c>
      <c r="Y24" s="286"/>
      <c r="Z24" s="287"/>
      <c r="AA24" s="106" t="s">
        <v>59</v>
      </c>
      <c r="AB24" s="106" t="s">
        <v>59</v>
      </c>
      <c r="AC24" s="103" t="s">
        <v>60</v>
      </c>
      <c r="AD24" s="104" t="s">
        <v>59</v>
      </c>
      <c r="AE24" s="106" t="s">
        <v>59</v>
      </c>
      <c r="AF24" s="106" t="s">
        <v>57</v>
      </c>
      <c r="AG24" s="103" t="s">
        <v>56</v>
      </c>
      <c r="AH24" s="104" t="s">
        <v>57</v>
      </c>
      <c r="AI24" s="106" t="s">
        <v>59</v>
      </c>
      <c r="AJ24" s="106" t="s">
        <v>56</v>
      </c>
      <c r="AK24" s="103" t="s">
        <v>57</v>
      </c>
      <c r="AL24" s="104" t="s">
        <v>60</v>
      </c>
      <c r="AM24" s="106" t="s">
        <v>59</v>
      </c>
      <c r="AN24" s="106" t="s">
        <v>55</v>
      </c>
      <c r="AO24" s="103" t="s">
        <v>60</v>
      </c>
      <c r="AP24" s="104" t="s">
        <v>58</v>
      </c>
      <c r="AQ24" s="300"/>
      <c r="AR24" s="300"/>
      <c r="AS24" s="103" t="s">
        <v>56</v>
      </c>
      <c r="AT24" s="104" t="s">
        <v>57</v>
      </c>
      <c r="AU24" s="334"/>
      <c r="AV24" s="334"/>
      <c r="AW24" s="103" t="s">
        <v>60</v>
      </c>
      <c r="AX24" s="104" t="s">
        <v>56</v>
      </c>
      <c r="AY24" s="26" t="s">
        <v>56</v>
      </c>
      <c r="AZ24" s="26" t="s">
        <v>59</v>
      </c>
      <c r="BA24" s="103" t="s">
        <v>56</v>
      </c>
      <c r="BB24" s="104" t="s">
        <v>57</v>
      </c>
      <c r="BC24" s="329"/>
      <c r="BD24" s="329"/>
      <c r="BE24" s="103" t="s">
        <v>55</v>
      </c>
      <c r="BF24" s="104" t="s">
        <v>59</v>
      </c>
      <c r="BG24" s="106" t="s">
        <v>58</v>
      </c>
      <c r="BH24" s="106" t="s">
        <v>58</v>
      </c>
      <c r="BI24" s="103" t="s">
        <v>57</v>
      </c>
      <c r="BJ24" s="104" t="s">
        <v>59</v>
      </c>
      <c r="BK24" s="106" t="s">
        <v>55</v>
      </c>
      <c r="BL24" s="106" t="s">
        <v>56</v>
      </c>
      <c r="BM24" s="103"/>
      <c r="BN24" s="104"/>
      <c r="BO24" s="106"/>
      <c r="BP24" s="106"/>
      <c r="BQ24" s="103" t="s">
        <v>57</v>
      </c>
      <c r="BR24" s="104" t="s">
        <v>56</v>
      </c>
      <c r="BS24" s="346"/>
      <c r="BT24" s="347"/>
      <c r="BU24" s="103" t="s">
        <v>55</v>
      </c>
      <c r="BV24" s="104" t="s">
        <v>55</v>
      </c>
      <c r="BW24" s="106" t="s">
        <v>59</v>
      </c>
      <c r="BX24" s="106" t="s">
        <v>57</v>
      </c>
      <c r="BY24" s="103" t="s">
        <v>56</v>
      </c>
      <c r="BZ24" s="104" t="s">
        <v>56</v>
      </c>
      <c r="CA24" s="106"/>
      <c r="CB24" s="106"/>
      <c r="CC24" s="103"/>
      <c r="CD24" s="104"/>
      <c r="CE24" s="106"/>
      <c r="CF24" s="104"/>
      <c r="CG24" s="103"/>
      <c r="CH24" s="104"/>
      <c r="CI24" s="106"/>
      <c r="CJ24" s="104"/>
      <c r="CK24" s="103"/>
      <c r="CL24" s="104"/>
      <c r="CM24" s="106"/>
      <c r="CN24" s="104"/>
    </row>
    <row r="25" spans="1:92" ht="18.75" customHeight="1" thickTop="1">
      <c r="A25" s="275">
        <v>64</v>
      </c>
      <c r="B25" s="276"/>
      <c r="C25" s="26"/>
      <c r="D25" s="102"/>
      <c r="E25" s="26"/>
      <c r="F25" s="102"/>
      <c r="G25" s="26"/>
      <c r="H25" s="102"/>
      <c r="I25" s="26"/>
      <c r="J25" s="102"/>
      <c r="K25" s="26" t="s">
        <v>54</v>
      </c>
      <c r="L25" s="26" t="s">
        <v>60</v>
      </c>
      <c r="M25" s="101" t="s">
        <v>54</v>
      </c>
      <c r="N25" s="102" t="s">
        <v>60</v>
      </c>
      <c r="O25" s="26" t="s">
        <v>58</v>
      </c>
      <c r="P25" s="26" t="s">
        <v>58</v>
      </c>
      <c r="Q25" s="281" t="s">
        <v>42</v>
      </c>
      <c r="R25" s="282"/>
      <c r="S25" s="279" t="s">
        <v>63</v>
      </c>
      <c r="T25" s="280"/>
      <c r="U25" s="101" t="s">
        <v>58</v>
      </c>
      <c r="V25" s="102" t="s">
        <v>57</v>
      </c>
      <c r="W25" s="26" t="s">
        <v>60</v>
      </c>
      <c r="X25" s="26" t="s">
        <v>56</v>
      </c>
      <c r="Y25" s="101" t="s">
        <v>60</v>
      </c>
      <c r="Z25" s="102" t="s">
        <v>60</v>
      </c>
      <c r="AA25" s="26" t="s">
        <v>60</v>
      </c>
      <c r="AB25" s="26" t="s">
        <v>55</v>
      </c>
      <c r="AC25" s="101" t="s">
        <v>59</v>
      </c>
      <c r="AD25" s="102" t="s">
        <v>56</v>
      </c>
      <c r="AE25" s="26" t="s">
        <v>55</v>
      </c>
      <c r="AF25" s="26" t="s">
        <v>58</v>
      </c>
      <c r="AG25" s="101" t="s">
        <v>58</v>
      </c>
      <c r="AH25" s="102" t="s">
        <v>59</v>
      </c>
      <c r="AI25" s="26" t="s">
        <v>59</v>
      </c>
      <c r="AJ25" s="26" t="s">
        <v>59</v>
      </c>
      <c r="AK25" s="101" t="s">
        <v>54</v>
      </c>
      <c r="AL25" s="102" t="s">
        <v>56</v>
      </c>
      <c r="AM25" s="26" t="s">
        <v>56</v>
      </c>
      <c r="AN25" s="26" t="s">
        <v>60</v>
      </c>
      <c r="AO25" s="101" t="s">
        <v>54</v>
      </c>
      <c r="AP25" s="102" t="s">
        <v>58</v>
      </c>
      <c r="AQ25" s="26" t="s">
        <v>58</v>
      </c>
      <c r="AR25" s="26" t="s">
        <v>55</v>
      </c>
      <c r="AS25" s="335" t="s">
        <v>11</v>
      </c>
      <c r="AT25" s="336"/>
      <c r="AU25" s="337" t="s">
        <v>2</v>
      </c>
      <c r="AV25" s="337"/>
      <c r="AW25" s="101" t="s">
        <v>57</v>
      </c>
      <c r="AX25" s="26" t="s">
        <v>56</v>
      </c>
      <c r="AY25" s="107" t="s">
        <v>54</v>
      </c>
      <c r="AZ25" s="108" t="s">
        <v>56</v>
      </c>
      <c r="BA25" s="26" t="s">
        <v>55</v>
      </c>
      <c r="BB25" s="102" t="s">
        <v>55</v>
      </c>
      <c r="BC25" s="26" t="s">
        <v>56</v>
      </c>
      <c r="BD25" s="26" t="s">
        <v>58</v>
      </c>
      <c r="BE25" s="101" t="s">
        <v>55</v>
      </c>
      <c r="BF25" s="102" t="s">
        <v>57</v>
      </c>
      <c r="BG25" s="26" t="s">
        <v>58</v>
      </c>
      <c r="BH25" s="26" t="s">
        <v>60</v>
      </c>
      <c r="BI25" s="281" t="s">
        <v>21</v>
      </c>
      <c r="BJ25" s="282"/>
      <c r="BK25" s="26" t="s">
        <v>55</v>
      </c>
      <c r="BL25" s="26" t="s">
        <v>56</v>
      </c>
      <c r="BM25" s="101" t="s">
        <v>54</v>
      </c>
      <c r="BN25" s="102" t="s">
        <v>60</v>
      </c>
      <c r="BO25" s="101" t="s">
        <v>54</v>
      </c>
      <c r="BP25" s="102" t="s">
        <v>74</v>
      </c>
      <c r="BQ25" s="101" t="s">
        <v>58</v>
      </c>
      <c r="BR25" s="102" t="s">
        <v>59</v>
      </c>
      <c r="BS25" s="26" t="s">
        <v>58</v>
      </c>
      <c r="BT25" s="26" t="s">
        <v>58</v>
      </c>
      <c r="BU25" s="101" t="s">
        <v>54</v>
      </c>
      <c r="BV25" s="102" t="s">
        <v>58</v>
      </c>
      <c r="BW25" s="26" t="s">
        <v>54</v>
      </c>
      <c r="BX25" s="26" t="s">
        <v>56</v>
      </c>
      <c r="BY25" s="101" t="s">
        <v>54</v>
      </c>
      <c r="BZ25" s="102" t="s">
        <v>58</v>
      </c>
      <c r="CA25" s="26"/>
      <c r="CB25" s="26"/>
      <c r="CC25" s="101"/>
      <c r="CD25" s="102"/>
      <c r="CE25" s="26"/>
      <c r="CF25" s="102"/>
      <c r="CG25" s="101"/>
      <c r="CH25" s="102"/>
      <c r="CI25" s="26"/>
      <c r="CJ25" s="102"/>
      <c r="CK25" s="101"/>
      <c r="CL25" s="102"/>
      <c r="CM25" s="26"/>
      <c r="CN25" s="102"/>
    </row>
    <row r="26" spans="1:92" ht="18.75" customHeight="1" thickBot="1">
      <c r="A26" s="277"/>
      <c r="B26" s="278"/>
      <c r="C26" s="26"/>
      <c r="D26" s="102"/>
      <c r="E26" s="26"/>
      <c r="F26" s="102"/>
      <c r="G26" s="26"/>
      <c r="H26" s="102"/>
      <c r="I26" s="26"/>
      <c r="J26" s="102"/>
      <c r="K26" s="26" t="s">
        <v>60</v>
      </c>
      <c r="L26" s="26" t="s">
        <v>56</v>
      </c>
      <c r="M26" s="101" t="s">
        <v>58</v>
      </c>
      <c r="N26" s="102" t="s">
        <v>59</v>
      </c>
      <c r="O26" s="26" t="s">
        <v>57</v>
      </c>
      <c r="P26" s="26" t="s">
        <v>55</v>
      </c>
      <c r="Q26" s="283"/>
      <c r="R26" s="282"/>
      <c r="S26" s="280"/>
      <c r="T26" s="280"/>
      <c r="U26" s="101" t="s">
        <v>56</v>
      </c>
      <c r="V26" s="102" t="s">
        <v>59</v>
      </c>
      <c r="W26" s="26" t="s">
        <v>55</v>
      </c>
      <c r="X26" s="26" t="s">
        <v>59</v>
      </c>
      <c r="Y26" s="101" t="s">
        <v>58</v>
      </c>
      <c r="Z26" s="102" t="s">
        <v>55</v>
      </c>
      <c r="AA26" s="26" t="s">
        <v>56</v>
      </c>
      <c r="AB26" s="26" t="s">
        <v>56</v>
      </c>
      <c r="AC26" s="101" t="s">
        <v>55</v>
      </c>
      <c r="AD26" s="102" t="s">
        <v>57</v>
      </c>
      <c r="AE26" s="26" t="s">
        <v>57</v>
      </c>
      <c r="AF26" s="26" t="s">
        <v>56</v>
      </c>
      <c r="AG26" s="101" t="s">
        <v>56</v>
      </c>
      <c r="AH26" s="102" t="s">
        <v>55</v>
      </c>
      <c r="AI26" s="26" t="s">
        <v>60</v>
      </c>
      <c r="AJ26" s="26" t="s">
        <v>57</v>
      </c>
      <c r="AK26" s="101" t="s">
        <v>58</v>
      </c>
      <c r="AL26" s="102" t="s">
        <v>55</v>
      </c>
      <c r="AM26" s="26" t="s">
        <v>60</v>
      </c>
      <c r="AN26" s="26" t="s">
        <v>55</v>
      </c>
      <c r="AO26" s="101" t="s">
        <v>57</v>
      </c>
      <c r="AP26" s="102" t="s">
        <v>55</v>
      </c>
      <c r="AQ26" s="26" t="s">
        <v>59</v>
      </c>
      <c r="AR26" s="26" t="s">
        <v>57</v>
      </c>
      <c r="AS26" s="335"/>
      <c r="AT26" s="336"/>
      <c r="AU26" s="337"/>
      <c r="AV26" s="337"/>
      <c r="AW26" s="101" t="s">
        <v>60</v>
      </c>
      <c r="AX26" s="26" t="s">
        <v>58</v>
      </c>
      <c r="AY26" s="109" t="s">
        <v>55</v>
      </c>
      <c r="AZ26" s="110" t="s">
        <v>60</v>
      </c>
      <c r="BA26" s="26" t="s">
        <v>54</v>
      </c>
      <c r="BB26" s="102" t="s">
        <v>60</v>
      </c>
      <c r="BC26" s="26" t="s">
        <v>57</v>
      </c>
      <c r="BD26" s="26" t="s">
        <v>59</v>
      </c>
      <c r="BE26" s="101" t="s">
        <v>59</v>
      </c>
      <c r="BF26" s="102" t="s">
        <v>59</v>
      </c>
      <c r="BG26" s="26" t="s">
        <v>57</v>
      </c>
      <c r="BH26" s="26" t="s">
        <v>56</v>
      </c>
      <c r="BI26" s="283"/>
      <c r="BJ26" s="282"/>
      <c r="BK26" s="26" t="s">
        <v>59</v>
      </c>
      <c r="BL26" s="26" t="s">
        <v>59</v>
      </c>
      <c r="BM26" s="101" t="s">
        <v>58</v>
      </c>
      <c r="BN26" s="102" t="s">
        <v>58</v>
      </c>
      <c r="BO26" s="101" t="s">
        <v>57</v>
      </c>
      <c r="BP26" s="102" t="s">
        <v>55</v>
      </c>
      <c r="BQ26" s="101" t="s">
        <v>55</v>
      </c>
      <c r="BR26" s="102" t="s">
        <v>55</v>
      </c>
      <c r="BS26" s="26" t="s">
        <v>57</v>
      </c>
      <c r="BT26" s="26" t="s">
        <v>56</v>
      </c>
      <c r="BU26" s="101" t="s">
        <v>57</v>
      </c>
      <c r="BV26" s="102" t="s">
        <v>55</v>
      </c>
      <c r="BW26" s="26" t="s">
        <v>57</v>
      </c>
      <c r="BX26" s="26" t="s">
        <v>57</v>
      </c>
      <c r="BY26" s="101" t="s">
        <v>57</v>
      </c>
      <c r="BZ26" s="102" t="s">
        <v>55</v>
      </c>
      <c r="CA26" s="26"/>
      <c r="CB26" s="26"/>
      <c r="CC26" s="101"/>
      <c r="CD26" s="102"/>
      <c r="CE26" s="26"/>
      <c r="CF26" s="102"/>
      <c r="CG26" s="101"/>
      <c r="CH26" s="102"/>
      <c r="CI26" s="26"/>
      <c r="CJ26" s="102"/>
      <c r="CK26" s="101"/>
      <c r="CL26" s="102"/>
      <c r="CM26" s="26"/>
      <c r="CN26" s="102"/>
    </row>
    <row r="27" spans="1:92" ht="18.75" customHeight="1" thickTop="1">
      <c r="A27" s="275">
        <v>63</v>
      </c>
      <c r="B27" s="276"/>
      <c r="C27" s="105"/>
      <c r="D27" s="100"/>
      <c r="E27" s="105"/>
      <c r="F27" s="100"/>
      <c r="G27" s="105"/>
      <c r="H27" s="100"/>
      <c r="I27" s="105"/>
      <c r="J27" s="100"/>
      <c r="K27" s="105"/>
      <c r="L27" s="105"/>
      <c r="M27" s="99" t="s">
        <v>60</v>
      </c>
      <c r="N27" s="100" t="s">
        <v>59</v>
      </c>
      <c r="O27" s="105" t="s">
        <v>54</v>
      </c>
      <c r="P27" s="105" t="s">
        <v>55</v>
      </c>
      <c r="Q27" s="99" t="s">
        <v>54</v>
      </c>
      <c r="R27" s="100" t="s">
        <v>55</v>
      </c>
      <c r="S27" s="105" t="s">
        <v>54</v>
      </c>
      <c r="T27" s="105" t="s">
        <v>57</v>
      </c>
      <c r="U27" s="99" t="s">
        <v>58</v>
      </c>
      <c r="V27" s="100" t="s">
        <v>59</v>
      </c>
      <c r="W27" s="105" t="s">
        <v>60</v>
      </c>
      <c r="X27" s="105" t="s">
        <v>60</v>
      </c>
      <c r="Y27" s="99" t="s">
        <v>60</v>
      </c>
      <c r="Z27" s="100" t="s">
        <v>55</v>
      </c>
      <c r="AA27" s="105"/>
      <c r="AB27" s="105"/>
      <c r="AC27" s="99" t="s">
        <v>54</v>
      </c>
      <c r="AD27" s="100" t="s">
        <v>58</v>
      </c>
      <c r="AE27" s="105" t="s">
        <v>54</v>
      </c>
      <c r="AF27" s="105" t="s">
        <v>58</v>
      </c>
      <c r="AG27" s="99" t="s">
        <v>55</v>
      </c>
      <c r="AH27" s="100" t="s">
        <v>59</v>
      </c>
      <c r="AI27" s="328" t="s">
        <v>65</v>
      </c>
      <c r="AJ27" s="328"/>
      <c r="AK27" s="304"/>
      <c r="AL27" s="305"/>
      <c r="AM27" s="298" t="s">
        <v>48</v>
      </c>
      <c r="AN27" s="299"/>
      <c r="AO27" s="99" t="s">
        <v>54</v>
      </c>
      <c r="AP27" s="100" t="s">
        <v>58</v>
      </c>
      <c r="AQ27" s="105" t="s">
        <v>60</v>
      </c>
      <c r="AR27" s="105" t="s">
        <v>59</v>
      </c>
      <c r="AS27" s="99" t="s">
        <v>54</v>
      </c>
      <c r="AT27" s="100" t="s">
        <v>58</v>
      </c>
      <c r="AU27" s="333" t="s">
        <v>2</v>
      </c>
      <c r="AV27" s="333"/>
      <c r="AW27" s="99" t="s">
        <v>56</v>
      </c>
      <c r="AX27" s="100" t="s">
        <v>55</v>
      </c>
      <c r="AY27" s="26" t="s">
        <v>54</v>
      </c>
      <c r="AZ27" s="26" t="s">
        <v>58</v>
      </c>
      <c r="BA27" s="99" t="s">
        <v>59</v>
      </c>
      <c r="BB27" s="100" t="s">
        <v>55</v>
      </c>
      <c r="BC27" s="105" t="s">
        <v>60</v>
      </c>
      <c r="BD27" s="105" t="s">
        <v>60</v>
      </c>
      <c r="BE27" s="99" t="s">
        <v>54</v>
      </c>
      <c r="BF27" s="105" t="s">
        <v>56</v>
      </c>
      <c r="BG27" s="284" t="s">
        <v>81</v>
      </c>
      <c r="BH27" s="288"/>
      <c r="BI27" s="298" t="s">
        <v>22</v>
      </c>
      <c r="BJ27" s="285"/>
      <c r="BK27" s="105" t="s">
        <v>58</v>
      </c>
      <c r="BL27" s="105" t="s">
        <v>55</v>
      </c>
      <c r="BM27" s="99" t="s">
        <v>58</v>
      </c>
      <c r="BN27" s="100" t="s">
        <v>57</v>
      </c>
      <c r="BO27" s="294"/>
      <c r="BP27" s="305"/>
      <c r="BQ27" s="99" t="s">
        <v>54</v>
      </c>
      <c r="BR27" s="100" t="s">
        <v>58</v>
      </c>
      <c r="BS27" s="105" t="s">
        <v>57</v>
      </c>
      <c r="BT27" s="105" t="s">
        <v>59</v>
      </c>
      <c r="BU27" s="99" t="s">
        <v>60</v>
      </c>
      <c r="BV27" s="100" t="s">
        <v>56</v>
      </c>
      <c r="BW27" s="105" t="s">
        <v>58</v>
      </c>
      <c r="BX27" s="105" t="s">
        <v>57</v>
      </c>
      <c r="BY27" s="99" t="s">
        <v>54</v>
      </c>
      <c r="BZ27" s="100" t="s">
        <v>58</v>
      </c>
      <c r="CA27" s="105"/>
      <c r="CB27" s="105"/>
      <c r="CC27" s="99"/>
      <c r="CD27" s="100"/>
      <c r="CE27" s="105"/>
      <c r="CF27" s="100"/>
      <c r="CG27" s="162"/>
      <c r="CH27" s="100"/>
      <c r="CI27" s="105"/>
      <c r="CJ27" s="100"/>
      <c r="CK27" s="162"/>
      <c r="CL27" s="100"/>
      <c r="CM27" s="105"/>
      <c r="CN27" s="100"/>
    </row>
    <row r="28" spans="1:92" ht="18.75" customHeight="1" thickBot="1">
      <c r="A28" s="277"/>
      <c r="B28" s="278"/>
      <c r="C28" s="106"/>
      <c r="D28" s="104"/>
      <c r="E28" s="106"/>
      <c r="F28" s="104"/>
      <c r="G28" s="106"/>
      <c r="H28" s="104"/>
      <c r="I28" s="106"/>
      <c r="J28" s="104"/>
      <c r="K28" s="106"/>
      <c r="L28" s="106"/>
      <c r="M28" s="103" t="s">
        <v>56</v>
      </c>
      <c r="N28" s="104" t="s">
        <v>56</v>
      </c>
      <c r="O28" s="106" t="s">
        <v>59</v>
      </c>
      <c r="P28" s="106" t="s">
        <v>56</v>
      </c>
      <c r="Q28" s="103" t="s">
        <v>59</v>
      </c>
      <c r="R28" s="104" t="s">
        <v>56</v>
      </c>
      <c r="S28" s="106" t="s">
        <v>56</v>
      </c>
      <c r="T28" s="106" t="s">
        <v>56</v>
      </c>
      <c r="U28" s="103" t="s">
        <v>56</v>
      </c>
      <c r="V28" s="104" t="s">
        <v>59</v>
      </c>
      <c r="W28" s="106" t="s">
        <v>55</v>
      </c>
      <c r="X28" s="106" t="s">
        <v>57</v>
      </c>
      <c r="Y28" s="103" t="s">
        <v>59</v>
      </c>
      <c r="Z28" s="104" t="s">
        <v>59</v>
      </c>
      <c r="AA28" s="106"/>
      <c r="AB28" s="106"/>
      <c r="AC28" s="103" t="s">
        <v>60</v>
      </c>
      <c r="AD28" s="104" t="s">
        <v>55</v>
      </c>
      <c r="AE28" s="106" t="s">
        <v>59</v>
      </c>
      <c r="AF28" s="106" t="s">
        <v>56</v>
      </c>
      <c r="AG28" s="103" t="s">
        <v>56</v>
      </c>
      <c r="AH28" s="104" t="s">
        <v>57</v>
      </c>
      <c r="AI28" s="329"/>
      <c r="AJ28" s="329"/>
      <c r="AK28" s="306"/>
      <c r="AL28" s="307"/>
      <c r="AM28" s="300"/>
      <c r="AN28" s="300"/>
      <c r="AO28" s="103" t="s">
        <v>57</v>
      </c>
      <c r="AP28" s="104" t="s">
        <v>55</v>
      </c>
      <c r="AQ28" s="106" t="s">
        <v>58</v>
      </c>
      <c r="AR28" s="106" t="s">
        <v>58</v>
      </c>
      <c r="AS28" s="103" t="s">
        <v>59</v>
      </c>
      <c r="AT28" s="104" t="s">
        <v>57</v>
      </c>
      <c r="AU28" s="334"/>
      <c r="AV28" s="334"/>
      <c r="AW28" s="103" t="s">
        <v>59</v>
      </c>
      <c r="AX28" s="104" t="s">
        <v>59</v>
      </c>
      <c r="AY28" s="106" t="s">
        <v>57</v>
      </c>
      <c r="AZ28" s="106" t="s">
        <v>55</v>
      </c>
      <c r="BA28" s="103" t="s">
        <v>57</v>
      </c>
      <c r="BB28" s="104" t="s">
        <v>57</v>
      </c>
      <c r="BC28" s="106" t="s">
        <v>56</v>
      </c>
      <c r="BD28" s="106" t="s">
        <v>59</v>
      </c>
      <c r="BE28" s="103" t="s">
        <v>57</v>
      </c>
      <c r="BF28" s="106" t="s">
        <v>58</v>
      </c>
      <c r="BG28" s="289"/>
      <c r="BH28" s="290"/>
      <c r="BI28" s="300"/>
      <c r="BJ28" s="287"/>
      <c r="BK28" s="106" t="s">
        <v>59</v>
      </c>
      <c r="BL28" s="106" t="s">
        <v>59</v>
      </c>
      <c r="BM28" s="103" t="s">
        <v>59</v>
      </c>
      <c r="BN28" s="104" t="s">
        <v>55</v>
      </c>
      <c r="BO28" s="295"/>
      <c r="BP28" s="307"/>
      <c r="BQ28" s="103" t="s">
        <v>55</v>
      </c>
      <c r="BR28" s="104" t="s">
        <v>55</v>
      </c>
      <c r="BS28" s="106" t="s">
        <v>56</v>
      </c>
      <c r="BT28" s="106" t="s">
        <v>56</v>
      </c>
      <c r="BU28" s="103" t="s">
        <v>55</v>
      </c>
      <c r="BV28" s="104" t="s">
        <v>55</v>
      </c>
      <c r="BW28" s="106" t="s">
        <v>59</v>
      </c>
      <c r="BX28" s="106" t="s">
        <v>55</v>
      </c>
      <c r="BY28" s="103" t="s">
        <v>60</v>
      </c>
      <c r="BZ28" s="104" t="s">
        <v>59</v>
      </c>
      <c r="CA28" s="106"/>
      <c r="CB28" s="106"/>
      <c r="CC28" s="103"/>
      <c r="CD28" s="104"/>
      <c r="CE28" s="106"/>
      <c r="CF28" s="104"/>
      <c r="CG28" s="103"/>
      <c r="CH28" s="104"/>
      <c r="CI28" s="106"/>
      <c r="CJ28" s="104"/>
      <c r="CK28" s="103"/>
      <c r="CL28" s="104"/>
      <c r="CM28" s="106"/>
      <c r="CN28" s="104"/>
    </row>
    <row r="29" spans="1:92" ht="18.75" customHeight="1" thickTop="1">
      <c r="A29" s="275">
        <v>62</v>
      </c>
      <c r="B29" s="276"/>
      <c r="C29" s="26"/>
      <c r="D29" s="102"/>
      <c r="E29" s="26"/>
      <c r="F29" s="102"/>
      <c r="G29" s="26"/>
      <c r="H29" s="102"/>
      <c r="I29" s="26"/>
      <c r="J29" s="102"/>
      <c r="K29" s="26"/>
      <c r="L29" s="26"/>
      <c r="M29" s="101" t="s">
        <v>54</v>
      </c>
      <c r="N29" s="102" t="s">
        <v>60</v>
      </c>
      <c r="O29" s="26" t="s">
        <v>54</v>
      </c>
      <c r="P29" s="26" t="s">
        <v>58</v>
      </c>
      <c r="Q29" s="302"/>
      <c r="R29" s="303"/>
      <c r="S29" s="293"/>
      <c r="T29" s="293"/>
      <c r="U29" s="101" t="s">
        <v>58</v>
      </c>
      <c r="V29" s="102" t="s">
        <v>58</v>
      </c>
      <c r="W29" s="26"/>
      <c r="X29" s="26"/>
      <c r="Y29" s="320"/>
      <c r="Z29" s="321"/>
      <c r="AA29" s="26"/>
      <c r="AB29" s="26"/>
      <c r="AC29" s="101" t="s">
        <v>56</v>
      </c>
      <c r="AD29" s="102" t="s">
        <v>56</v>
      </c>
      <c r="AE29" s="26" t="s">
        <v>56</v>
      </c>
      <c r="AF29" s="26" t="s">
        <v>54</v>
      </c>
      <c r="AG29" s="281" t="s">
        <v>106</v>
      </c>
      <c r="AH29" s="282"/>
      <c r="AI29" s="26" t="s">
        <v>54</v>
      </c>
      <c r="AJ29" s="26" t="s">
        <v>58</v>
      </c>
      <c r="AK29" s="101" t="s">
        <v>56</v>
      </c>
      <c r="AL29" s="102" t="s">
        <v>57</v>
      </c>
      <c r="AM29" s="293"/>
      <c r="AN29" s="293"/>
      <c r="AO29" s="101" t="s">
        <v>54</v>
      </c>
      <c r="AP29" s="102" t="s">
        <v>58</v>
      </c>
      <c r="AQ29" s="26" t="s">
        <v>54</v>
      </c>
      <c r="AR29" s="26" t="s">
        <v>58</v>
      </c>
      <c r="AS29" s="101" t="s">
        <v>58</v>
      </c>
      <c r="AT29" s="102" t="s">
        <v>58</v>
      </c>
      <c r="AU29" s="26" t="s">
        <v>55</v>
      </c>
      <c r="AV29" s="26" t="s">
        <v>55</v>
      </c>
      <c r="AW29" s="101" t="s">
        <v>59</v>
      </c>
      <c r="AX29" s="102" t="s">
        <v>59</v>
      </c>
      <c r="AY29" s="26" t="s">
        <v>54</v>
      </c>
      <c r="AZ29" s="26" t="s">
        <v>60</v>
      </c>
      <c r="BA29" s="101" t="s">
        <v>59</v>
      </c>
      <c r="BB29" s="102" t="s">
        <v>59</v>
      </c>
      <c r="BC29" s="26" t="s">
        <v>54</v>
      </c>
      <c r="BD29" s="26" t="s">
        <v>56</v>
      </c>
      <c r="BE29" s="101" t="s">
        <v>56</v>
      </c>
      <c r="BF29" s="102" t="s">
        <v>57</v>
      </c>
      <c r="BG29" s="26" t="s">
        <v>58</v>
      </c>
      <c r="BH29" s="26" t="s">
        <v>57</v>
      </c>
      <c r="BI29" s="101" t="s">
        <v>60</v>
      </c>
      <c r="BJ29" s="102" t="s">
        <v>55</v>
      </c>
      <c r="BK29" s="26" t="s">
        <v>54</v>
      </c>
      <c r="BL29" s="26" t="s">
        <v>60</v>
      </c>
      <c r="BM29" s="99" t="s">
        <v>58</v>
      </c>
      <c r="BN29" s="100" t="s">
        <v>55</v>
      </c>
      <c r="BO29" s="26" t="s">
        <v>58</v>
      </c>
      <c r="BP29" s="26" t="s">
        <v>60</v>
      </c>
      <c r="BQ29" s="101" t="s">
        <v>60</v>
      </c>
      <c r="BR29" s="102" t="s">
        <v>59</v>
      </c>
      <c r="BS29" s="26" t="s">
        <v>58</v>
      </c>
      <c r="BT29" s="26" t="s">
        <v>55</v>
      </c>
      <c r="BU29" s="101" t="s">
        <v>58</v>
      </c>
      <c r="BV29" s="102" t="s">
        <v>60</v>
      </c>
      <c r="BW29" s="26" t="s">
        <v>58</v>
      </c>
      <c r="BX29" s="26" t="s">
        <v>55</v>
      </c>
      <c r="BY29" s="101" t="s">
        <v>57</v>
      </c>
      <c r="BZ29" s="102" t="s">
        <v>57</v>
      </c>
      <c r="CA29" s="26"/>
      <c r="CB29" s="26"/>
      <c r="CC29" s="101"/>
      <c r="CD29" s="102"/>
      <c r="CE29" s="26"/>
      <c r="CF29" s="102"/>
      <c r="CG29" s="101"/>
      <c r="CH29" s="102"/>
      <c r="CI29" s="26"/>
      <c r="CJ29" s="102"/>
      <c r="CK29" s="101"/>
      <c r="CL29" s="102"/>
      <c r="CM29" s="26"/>
      <c r="CN29" s="102"/>
    </row>
    <row r="30" spans="1:92" ht="18.75" customHeight="1" thickBot="1">
      <c r="A30" s="277"/>
      <c r="B30" s="278"/>
      <c r="C30" s="26"/>
      <c r="D30" s="102"/>
      <c r="E30" s="26"/>
      <c r="F30" s="102"/>
      <c r="G30" s="26"/>
      <c r="H30" s="102"/>
      <c r="I30" s="26"/>
      <c r="J30" s="102"/>
      <c r="K30" s="26"/>
      <c r="L30" s="26"/>
      <c r="M30" s="101" t="s">
        <v>58</v>
      </c>
      <c r="N30" s="102" t="s">
        <v>57</v>
      </c>
      <c r="O30" s="26" t="s">
        <v>59</v>
      </c>
      <c r="P30" s="26" t="s">
        <v>55</v>
      </c>
      <c r="Q30" s="302"/>
      <c r="R30" s="303"/>
      <c r="S30" s="293"/>
      <c r="T30" s="293"/>
      <c r="U30" s="101" t="s">
        <v>56</v>
      </c>
      <c r="V30" s="102" t="s">
        <v>57</v>
      </c>
      <c r="W30" s="26"/>
      <c r="X30" s="26"/>
      <c r="Y30" s="322"/>
      <c r="Z30" s="323"/>
      <c r="AA30" s="26"/>
      <c r="AB30" s="26"/>
      <c r="AC30" s="101" t="s">
        <v>60</v>
      </c>
      <c r="AD30" s="102" t="s">
        <v>58</v>
      </c>
      <c r="AE30" s="26" t="s">
        <v>55</v>
      </c>
      <c r="AF30" s="26" t="s">
        <v>58</v>
      </c>
      <c r="AG30" s="283"/>
      <c r="AH30" s="282"/>
      <c r="AI30" s="26" t="s">
        <v>55</v>
      </c>
      <c r="AJ30" s="26" t="s">
        <v>57</v>
      </c>
      <c r="AK30" s="101" t="s">
        <v>57</v>
      </c>
      <c r="AL30" s="102" t="s">
        <v>55</v>
      </c>
      <c r="AM30" s="293"/>
      <c r="AN30" s="293"/>
      <c r="AO30" s="101" t="s">
        <v>57</v>
      </c>
      <c r="AP30" s="102" t="s">
        <v>55</v>
      </c>
      <c r="AQ30" s="26" t="s">
        <v>60</v>
      </c>
      <c r="AR30" s="26" t="s">
        <v>55</v>
      </c>
      <c r="AS30" s="101" t="s">
        <v>59</v>
      </c>
      <c r="AT30" s="102" t="s">
        <v>57</v>
      </c>
      <c r="AU30" s="26" t="s">
        <v>59</v>
      </c>
      <c r="AV30" s="26" t="s">
        <v>57</v>
      </c>
      <c r="AW30" s="101" t="s">
        <v>57</v>
      </c>
      <c r="AX30" s="102" t="s">
        <v>58</v>
      </c>
      <c r="AY30" s="26" t="s">
        <v>56</v>
      </c>
      <c r="AZ30" s="26" t="s">
        <v>59</v>
      </c>
      <c r="BA30" s="101" t="s">
        <v>60</v>
      </c>
      <c r="BB30" s="102" t="s">
        <v>57</v>
      </c>
      <c r="BC30" s="26" t="s">
        <v>55</v>
      </c>
      <c r="BD30" s="26" t="s">
        <v>60</v>
      </c>
      <c r="BE30" s="101" t="s">
        <v>55</v>
      </c>
      <c r="BF30" s="102" t="s">
        <v>58</v>
      </c>
      <c r="BG30" s="26" t="s">
        <v>55</v>
      </c>
      <c r="BH30" s="26" t="s">
        <v>55</v>
      </c>
      <c r="BI30" s="101" t="s">
        <v>57</v>
      </c>
      <c r="BJ30" s="102" t="s">
        <v>57</v>
      </c>
      <c r="BK30" s="26" t="s">
        <v>55</v>
      </c>
      <c r="BL30" s="26" t="s">
        <v>56</v>
      </c>
      <c r="BM30" s="103" t="s">
        <v>59</v>
      </c>
      <c r="BN30" s="104" t="s">
        <v>59</v>
      </c>
      <c r="BO30" s="26" t="s">
        <v>59</v>
      </c>
      <c r="BP30" s="26" t="s">
        <v>56</v>
      </c>
      <c r="BQ30" s="101" t="s">
        <v>56</v>
      </c>
      <c r="BR30" s="102" t="s">
        <v>55</v>
      </c>
      <c r="BS30" s="26" t="s">
        <v>56</v>
      </c>
      <c r="BT30" s="26" t="s">
        <v>59</v>
      </c>
      <c r="BU30" s="101" t="s">
        <v>57</v>
      </c>
      <c r="BV30" s="102" t="s">
        <v>55</v>
      </c>
      <c r="BW30" s="26" t="s">
        <v>59</v>
      </c>
      <c r="BX30" s="26" t="s">
        <v>56</v>
      </c>
      <c r="BY30" s="101" t="s">
        <v>59</v>
      </c>
      <c r="BZ30" s="102" t="s">
        <v>55</v>
      </c>
      <c r="CA30" s="26"/>
      <c r="CB30" s="26"/>
      <c r="CC30" s="101"/>
      <c r="CD30" s="102"/>
      <c r="CE30" s="26"/>
      <c r="CF30" s="102"/>
      <c r="CG30" s="101"/>
      <c r="CH30" s="102"/>
      <c r="CI30" s="26"/>
      <c r="CJ30" s="102"/>
      <c r="CK30" s="101"/>
      <c r="CL30" s="102"/>
      <c r="CM30" s="26"/>
      <c r="CN30" s="102"/>
    </row>
    <row r="31" spans="1:92" ht="18.75" customHeight="1" thickTop="1">
      <c r="A31" s="275">
        <v>61</v>
      </c>
      <c r="B31" s="276"/>
      <c r="C31" s="105"/>
      <c r="D31" s="100"/>
      <c r="E31" s="105"/>
      <c r="F31" s="100"/>
      <c r="G31" s="105"/>
      <c r="H31" s="100"/>
      <c r="I31" s="105"/>
      <c r="J31" s="100"/>
      <c r="K31" s="105"/>
      <c r="L31" s="105"/>
      <c r="M31" s="99"/>
      <c r="N31" s="100"/>
      <c r="O31" s="105" t="s">
        <v>54</v>
      </c>
      <c r="P31" s="105" t="s">
        <v>60</v>
      </c>
      <c r="Q31" s="99" t="s">
        <v>54</v>
      </c>
      <c r="R31" s="100" t="s">
        <v>56</v>
      </c>
      <c r="S31" s="105"/>
      <c r="T31" s="105"/>
      <c r="U31" s="99"/>
      <c r="V31" s="100"/>
      <c r="W31" s="105"/>
      <c r="X31" s="105"/>
      <c r="Y31" s="99"/>
      <c r="Z31" s="100"/>
      <c r="AA31" s="316" t="s">
        <v>107</v>
      </c>
      <c r="AB31" s="317"/>
      <c r="AC31" s="99" t="s">
        <v>57</v>
      </c>
      <c r="AD31" s="100" t="s">
        <v>60</v>
      </c>
      <c r="AE31" s="105" t="s">
        <v>59</v>
      </c>
      <c r="AF31" s="105" t="s">
        <v>56</v>
      </c>
      <c r="AG31" s="308" t="s">
        <v>104</v>
      </c>
      <c r="AH31" s="309"/>
      <c r="AI31" s="105" t="s">
        <v>54</v>
      </c>
      <c r="AJ31" s="105" t="s">
        <v>56</v>
      </c>
      <c r="AK31" s="99" t="s">
        <v>54</v>
      </c>
      <c r="AL31" s="100" t="s">
        <v>57</v>
      </c>
      <c r="AM31" s="105" t="s">
        <v>54</v>
      </c>
      <c r="AN31" s="105" t="s">
        <v>57</v>
      </c>
      <c r="AO31" s="99" t="s">
        <v>54</v>
      </c>
      <c r="AP31" s="100" t="s">
        <v>60</v>
      </c>
      <c r="AQ31" s="105" t="s">
        <v>54</v>
      </c>
      <c r="AR31" s="105" t="s">
        <v>60</v>
      </c>
      <c r="AS31" s="99" t="s">
        <v>60</v>
      </c>
      <c r="AT31" s="100" t="s">
        <v>58</v>
      </c>
      <c r="AU31" s="105" t="s">
        <v>54</v>
      </c>
      <c r="AV31" s="105" t="s">
        <v>59</v>
      </c>
      <c r="AW31" s="99" t="s">
        <v>54</v>
      </c>
      <c r="AX31" s="100" t="s">
        <v>58</v>
      </c>
      <c r="AY31" s="298" t="s">
        <v>95</v>
      </c>
      <c r="AZ31" s="299"/>
      <c r="BA31" s="284" t="s">
        <v>94</v>
      </c>
      <c r="BB31" s="285"/>
      <c r="BC31" s="105" t="s">
        <v>55</v>
      </c>
      <c r="BD31" s="105" t="s">
        <v>58</v>
      </c>
      <c r="BE31" s="99" t="s">
        <v>55</v>
      </c>
      <c r="BF31" s="100" t="s">
        <v>57</v>
      </c>
      <c r="BG31" s="105" t="s">
        <v>58</v>
      </c>
      <c r="BH31" s="105" t="s">
        <v>60</v>
      </c>
      <c r="BI31" s="308" t="s">
        <v>104</v>
      </c>
      <c r="BJ31" s="330"/>
      <c r="BK31" s="105" t="s">
        <v>60</v>
      </c>
      <c r="BL31" s="105" t="s">
        <v>60</v>
      </c>
      <c r="BM31" s="99" t="s">
        <v>54</v>
      </c>
      <c r="BN31" s="100" t="s">
        <v>58</v>
      </c>
      <c r="BO31" s="105" t="s">
        <v>54</v>
      </c>
      <c r="BP31" s="105" t="s">
        <v>55</v>
      </c>
      <c r="BQ31" s="99" t="s">
        <v>54</v>
      </c>
      <c r="BR31" s="100" t="s">
        <v>74</v>
      </c>
      <c r="BS31" s="105" t="s">
        <v>54</v>
      </c>
      <c r="BT31" s="105" t="s">
        <v>60</v>
      </c>
      <c r="BU31" s="99" t="s">
        <v>54</v>
      </c>
      <c r="BV31" s="100" t="s">
        <v>60</v>
      </c>
      <c r="BW31" s="105" t="s">
        <v>54</v>
      </c>
      <c r="BX31" s="105" t="s">
        <v>60</v>
      </c>
      <c r="BY31" s="284" t="s">
        <v>120</v>
      </c>
      <c r="BZ31" s="285"/>
      <c r="CA31" s="105"/>
      <c r="CB31" s="105"/>
      <c r="CC31" s="99"/>
      <c r="CD31" s="100"/>
      <c r="CE31" s="105"/>
      <c r="CF31" s="100"/>
      <c r="CG31" s="162"/>
      <c r="CH31" s="100"/>
      <c r="CI31" s="105"/>
      <c r="CJ31" s="100"/>
      <c r="CK31" s="162"/>
      <c r="CL31" s="100"/>
      <c r="CM31" s="105"/>
      <c r="CN31" s="100"/>
    </row>
    <row r="32" spans="1:92" ht="18.75" customHeight="1" thickBot="1">
      <c r="A32" s="277"/>
      <c r="B32" s="278"/>
      <c r="C32" s="106"/>
      <c r="D32" s="104"/>
      <c r="E32" s="106"/>
      <c r="F32" s="104"/>
      <c r="G32" s="106"/>
      <c r="H32" s="104"/>
      <c r="I32" s="106"/>
      <c r="J32" s="104"/>
      <c r="K32" s="106"/>
      <c r="L32" s="106"/>
      <c r="M32" s="103"/>
      <c r="N32" s="104"/>
      <c r="O32" s="106" t="s">
        <v>57</v>
      </c>
      <c r="P32" s="106" t="s">
        <v>55</v>
      </c>
      <c r="Q32" s="103" t="s">
        <v>55</v>
      </c>
      <c r="R32" s="104" t="s">
        <v>57</v>
      </c>
      <c r="S32" s="106"/>
      <c r="T32" s="106"/>
      <c r="U32" s="103"/>
      <c r="V32" s="104"/>
      <c r="W32" s="106"/>
      <c r="X32" s="106"/>
      <c r="Y32" s="103"/>
      <c r="Z32" s="104"/>
      <c r="AA32" s="318"/>
      <c r="AB32" s="319"/>
      <c r="AC32" s="103" t="s">
        <v>56</v>
      </c>
      <c r="AD32" s="104" t="s">
        <v>55</v>
      </c>
      <c r="AE32" s="106" t="s">
        <v>57</v>
      </c>
      <c r="AF32" s="106" t="s">
        <v>58</v>
      </c>
      <c r="AG32" s="310"/>
      <c r="AH32" s="311"/>
      <c r="AI32" s="106" t="s">
        <v>57</v>
      </c>
      <c r="AJ32" s="106" t="s">
        <v>55</v>
      </c>
      <c r="AK32" s="103" t="s">
        <v>57</v>
      </c>
      <c r="AL32" s="104" t="s">
        <v>58</v>
      </c>
      <c r="AM32" s="106" t="s">
        <v>57</v>
      </c>
      <c r="AN32" s="106" t="s">
        <v>58</v>
      </c>
      <c r="AO32" s="103" t="s">
        <v>57</v>
      </c>
      <c r="AP32" s="104" t="s">
        <v>55</v>
      </c>
      <c r="AQ32" s="106" t="s">
        <v>58</v>
      </c>
      <c r="AR32" s="106" t="s">
        <v>55</v>
      </c>
      <c r="AS32" s="103" t="s">
        <v>56</v>
      </c>
      <c r="AT32" s="104" t="s">
        <v>55</v>
      </c>
      <c r="AU32" s="106" t="s">
        <v>58</v>
      </c>
      <c r="AV32" s="106" t="s">
        <v>55</v>
      </c>
      <c r="AW32" s="103" t="s">
        <v>60</v>
      </c>
      <c r="AX32" s="104" t="s">
        <v>56</v>
      </c>
      <c r="AY32" s="300"/>
      <c r="AZ32" s="300"/>
      <c r="BA32" s="286"/>
      <c r="BB32" s="287"/>
      <c r="BC32" s="106" t="s">
        <v>57</v>
      </c>
      <c r="BD32" s="106" t="s">
        <v>57</v>
      </c>
      <c r="BE32" s="103" t="s">
        <v>60</v>
      </c>
      <c r="BF32" s="104" t="s">
        <v>58</v>
      </c>
      <c r="BG32" s="106" t="s">
        <v>55</v>
      </c>
      <c r="BH32" s="106" t="s">
        <v>57</v>
      </c>
      <c r="BI32" s="331"/>
      <c r="BJ32" s="332"/>
      <c r="BK32" s="106" t="s">
        <v>59</v>
      </c>
      <c r="BL32" s="106" t="s">
        <v>57</v>
      </c>
      <c r="BM32" s="103" t="s">
        <v>59</v>
      </c>
      <c r="BN32" s="104" t="s">
        <v>55</v>
      </c>
      <c r="BO32" s="106" t="s">
        <v>56</v>
      </c>
      <c r="BP32" s="106" t="s">
        <v>56</v>
      </c>
      <c r="BQ32" s="103" t="s">
        <v>56</v>
      </c>
      <c r="BR32" s="104" t="s">
        <v>55</v>
      </c>
      <c r="BS32" s="106" t="s">
        <v>57</v>
      </c>
      <c r="BT32" s="106" t="s">
        <v>59</v>
      </c>
      <c r="BU32" s="103" t="s">
        <v>55</v>
      </c>
      <c r="BV32" s="104" t="s">
        <v>56</v>
      </c>
      <c r="BW32" s="106" t="s">
        <v>59</v>
      </c>
      <c r="BX32" s="106" t="s">
        <v>56</v>
      </c>
      <c r="BY32" s="286"/>
      <c r="BZ32" s="287"/>
      <c r="CA32" s="106"/>
      <c r="CB32" s="106"/>
      <c r="CC32" s="103"/>
      <c r="CD32" s="104"/>
      <c r="CE32" s="106"/>
      <c r="CF32" s="104"/>
      <c r="CG32" s="103"/>
      <c r="CH32" s="104"/>
      <c r="CI32" s="106"/>
      <c r="CJ32" s="104"/>
      <c r="CK32" s="103"/>
      <c r="CL32" s="104"/>
      <c r="CM32" s="106"/>
      <c r="CN32" s="104"/>
    </row>
    <row r="33" spans="1:92" ht="18.75" customHeight="1" thickTop="1">
      <c r="A33" s="275">
        <v>60</v>
      </c>
      <c r="B33" s="276"/>
      <c r="C33" s="26"/>
      <c r="D33" s="102"/>
      <c r="E33" s="26"/>
      <c r="F33" s="102"/>
      <c r="G33" s="26"/>
      <c r="H33" s="102"/>
      <c r="I33" s="26"/>
      <c r="J33" s="102"/>
      <c r="K33" s="26"/>
      <c r="L33" s="26"/>
      <c r="M33" s="101"/>
      <c r="N33" s="102"/>
      <c r="O33" s="26"/>
      <c r="P33" s="26"/>
      <c r="Q33" s="101"/>
      <c r="R33" s="102"/>
      <c r="S33" s="26"/>
      <c r="T33" s="26"/>
      <c r="U33" s="316" t="s">
        <v>108</v>
      </c>
      <c r="V33" s="317"/>
      <c r="W33" s="320"/>
      <c r="X33" s="321"/>
      <c r="Y33" s="101"/>
      <c r="Z33" s="102"/>
      <c r="AA33" s="26" t="s">
        <v>59</v>
      </c>
      <c r="AB33" s="26" t="s">
        <v>58</v>
      </c>
      <c r="AC33" s="101" t="s">
        <v>59</v>
      </c>
      <c r="AD33" s="102" t="s">
        <v>57</v>
      </c>
      <c r="AE33" s="279" t="s">
        <v>84</v>
      </c>
      <c r="AF33" s="280"/>
      <c r="AG33" s="101" t="s">
        <v>59</v>
      </c>
      <c r="AH33" s="102" t="s">
        <v>57</v>
      </c>
      <c r="AI33" s="26" t="s">
        <v>54</v>
      </c>
      <c r="AJ33" s="26" t="s">
        <v>58</v>
      </c>
      <c r="AK33" s="281" t="s">
        <v>19</v>
      </c>
      <c r="AL33" s="282"/>
      <c r="AM33" s="26" t="s">
        <v>60</v>
      </c>
      <c r="AN33" s="26" t="s">
        <v>58</v>
      </c>
      <c r="AO33" s="281" t="s">
        <v>49</v>
      </c>
      <c r="AP33" s="282"/>
      <c r="AQ33" s="26" t="s">
        <v>59</v>
      </c>
      <c r="AR33" s="26" t="s">
        <v>58</v>
      </c>
      <c r="AS33" s="302"/>
      <c r="AT33" s="303"/>
      <c r="AU33" s="26" t="s">
        <v>58</v>
      </c>
      <c r="AV33" s="26" t="s">
        <v>60</v>
      </c>
      <c r="AW33" s="101" t="s">
        <v>54</v>
      </c>
      <c r="AX33" s="102" t="s">
        <v>60</v>
      </c>
      <c r="AY33" s="26" t="s">
        <v>54</v>
      </c>
      <c r="AZ33" s="26" t="s">
        <v>59</v>
      </c>
      <c r="BA33" s="101" t="s">
        <v>59</v>
      </c>
      <c r="BB33" s="102" t="s">
        <v>58</v>
      </c>
      <c r="BC33" s="26" t="s">
        <v>58</v>
      </c>
      <c r="BD33" s="26" t="s">
        <v>60</v>
      </c>
      <c r="BE33" s="101" t="s">
        <v>58</v>
      </c>
      <c r="BF33" s="102" t="s">
        <v>60</v>
      </c>
      <c r="BG33" s="279" t="s">
        <v>52</v>
      </c>
      <c r="BH33" s="280"/>
      <c r="BI33" s="101" t="s">
        <v>60</v>
      </c>
      <c r="BJ33" s="102" t="s">
        <v>59</v>
      </c>
      <c r="BK33" s="304"/>
      <c r="BL33" s="305"/>
      <c r="BM33" s="284" t="s">
        <v>79</v>
      </c>
      <c r="BN33" s="285"/>
      <c r="BO33" s="26" t="s">
        <v>58</v>
      </c>
      <c r="BP33" s="26" t="s">
        <v>60</v>
      </c>
      <c r="BQ33" s="101" t="s">
        <v>54</v>
      </c>
      <c r="BR33" s="102" t="s">
        <v>58</v>
      </c>
      <c r="BS33" s="26" t="s">
        <v>54</v>
      </c>
      <c r="BT33" s="26" t="s">
        <v>58</v>
      </c>
      <c r="BU33" s="101" t="s">
        <v>54</v>
      </c>
      <c r="BV33" s="102" t="s">
        <v>59</v>
      </c>
      <c r="BW33" s="26" t="s">
        <v>58</v>
      </c>
      <c r="BX33" s="26" t="s">
        <v>60</v>
      </c>
      <c r="BY33" s="101" t="s">
        <v>54</v>
      </c>
      <c r="BZ33" s="102" t="s">
        <v>60</v>
      </c>
      <c r="CA33" s="324"/>
      <c r="CB33" s="325"/>
      <c r="CC33" s="101"/>
      <c r="CD33" s="102"/>
      <c r="CE33" s="26"/>
      <c r="CF33" s="102"/>
      <c r="CG33" s="101"/>
      <c r="CH33" s="102"/>
      <c r="CI33" s="26"/>
      <c r="CJ33" s="102"/>
      <c r="CK33" s="101"/>
      <c r="CL33" s="102"/>
      <c r="CM33" s="26"/>
      <c r="CN33" s="102"/>
    </row>
    <row r="34" spans="1:92" ht="18.75" customHeight="1" thickBot="1">
      <c r="A34" s="277"/>
      <c r="B34" s="278"/>
      <c r="C34" s="26"/>
      <c r="D34" s="102"/>
      <c r="E34" s="26"/>
      <c r="F34" s="102"/>
      <c r="G34" s="26"/>
      <c r="H34" s="102"/>
      <c r="I34" s="26"/>
      <c r="J34" s="102"/>
      <c r="K34" s="26"/>
      <c r="L34" s="26"/>
      <c r="M34" s="101"/>
      <c r="N34" s="102"/>
      <c r="O34" s="26"/>
      <c r="P34" s="26"/>
      <c r="Q34" s="101"/>
      <c r="R34" s="102"/>
      <c r="S34" s="26"/>
      <c r="T34" s="26"/>
      <c r="U34" s="318"/>
      <c r="V34" s="319"/>
      <c r="W34" s="322"/>
      <c r="X34" s="323"/>
      <c r="Y34" s="101"/>
      <c r="Z34" s="102"/>
      <c r="AA34" s="26" t="s">
        <v>58</v>
      </c>
      <c r="AB34" s="26" t="s">
        <v>55</v>
      </c>
      <c r="AC34" s="101" t="s">
        <v>58</v>
      </c>
      <c r="AD34" s="102" t="s">
        <v>56</v>
      </c>
      <c r="AE34" s="280"/>
      <c r="AF34" s="280"/>
      <c r="AG34" s="101" t="s">
        <v>57</v>
      </c>
      <c r="AH34" s="102" t="s">
        <v>56</v>
      </c>
      <c r="AI34" s="26" t="s">
        <v>56</v>
      </c>
      <c r="AJ34" s="26" t="s">
        <v>55</v>
      </c>
      <c r="AK34" s="283"/>
      <c r="AL34" s="282"/>
      <c r="AM34" s="26" t="s">
        <v>55</v>
      </c>
      <c r="AN34" s="26" t="s">
        <v>57</v>
      </c>
      <c r="AO34" s="283"/>
      <c r="AP34" s="282"/>
      <c r="AQ34" s="26" t="s">
        <v>60</v>
      </c>
      <c r="AR34" s="26" t="s">
        <v>57</v>
      </c>
      <c r="AS34" s="302"/>
      <c r="AT34" s="303"/>
      <c r="AU34" s="26" t="s">
        <v>56</v>
      </c>
      <c r="AV34" s="26" t="s">
        <v>55</v>
      </c>
      <c r="AW34" s="101" t="s">
        <v>59</v>
      </c>
      <c r="AX34" s="102" t="s">
        <v>57</v>
      </c>
      <c r="AY34" s="26" t="s">
        <v>55</v>
      </c>
      <c r="AZ34" s="26" t="s">
        <v>56</v>
      </c>
      <c r="BA34" s="101" t="s">
        <v>57</v>
      </c>
      <c r="BB34" s="102" t="s">
        <v>57</v>
      </c>
      <c r="BC34" s="26" t="s">
        <v>55</v>
      </c>
      <c r="BD34" s="26" t="s">
        <v>57</v>
      </c>
      <c r="BE34" s="101" t="s">
        <v>59</v>
      </c>
      <c r="BF34" s="102" t="s">
        <v>56</v>
      </c>
      <c r="BG34" s="280"/>
      <c r="BH34" s="280"/>
      <c r="BI34" s="101" t="s">
        <v>55</v>
      </c>
      <c r="BJ34" s="102" t="s">
        <v>57</v>
      </c>
      <c r="BK34" s="306"/>
      <c r="BL34" s="307"/>
      <c r="BM34" s="286"/>
      <c r="BN34" s="287"/>
      <c r="BO34" s="26" t="s">
        <v>55</v>
      </c>
      <c r="BP34" s="26" t="s">
        <v>57</v>
      </c>
      <c r="BQ34" s="101" t="s">
        <v>59</v>
      </c>
      <c r="BR34" s="102" t="s">
        <v>59</v>
      </c>
      <c r="BS34" s="26" t="s">
        <v>59</v>
      </c>
      <c r="BT34" s="26" t="s">
        <v>56</v>
      </c>
      <c r="BU34" s="101" t="s">
        <v>57</v>
      </c>
      <c r="BV34" s="102" t="s">
        <v>55</v>
      </c>
      <c r="BW34" s="26" t="s">
        <v>56</v>
      </c>
      <c r="BX34" s="26" t="s">
        <v>55</v>
      </c>
      <c r="BY34" s="101" t="s">
        <v>55</v>
      </c>
      <c r="BZ34" s="102" t="s">
        <v>55</v>
      </c>
      <c r="CA34" s="326"/>
      <c r="CB34" s="327"/>
      <c r="CC34" s="101"/>
      <c r="CD34" s="102"/>
      <c r="CE34" s="26"/>
      <c r="CF34" s="102"/>
      <c r="CG34" s="101"/>
      <c r="CH34" s="102"/>
      <c r="CI34" s="26"/>
      <c r="CJ34" s="102"/>
      <c r="CK34" s="101"/>
      <c r="CL34" s="102"/>
      <c r="CM34" s="26"/>
      <c r="CN34" s="102"/>
    </row>
    <row r="35" spans="1:92" ht="18.75" customHeight="1" thickTop="1">
      <c r="A35" s="275">
        <v>59</v>
      </c>
      <c r="B35" s="276"/>
      <c r="C35" s="105"/>
      <c r="D35" s="100"/>
      <c r="E35" s="105"/>
      <c r="F35" s="100"/>
      <c r="G35" s="105"/>
      <c r="H35" s="100"/>
      <c r="I35" s="105"/>
      <c r="J35" s="100"/>
      <c r="K35" s="105"/>
      <c r="L35" s="105"/>
      <c r="M35" s="99"/>
      <c r="N35" s="100"/>
      <c r="O35" s="105"/>
      <c r="P35" s="105"/>
      <c r="Q35" s="99"/>
      <c r="R35" s="100"/>
      <c r="S35" s="105"/>
      <c r="T35" s="105"/>
      <c r="U35" s="99"/>
      <c r="V35" s="100"/>
      <c r="W35" s="316" t="s">
        <v>109</v>
      </c>
      <c r="X35" s="317"/>
      <c r="Y35" s="99"/>
      <c r="Z35" s="100"/>
      <c r="AA35" s="105" t="s">
        <v>57</v>
      </c>
      <c r="AB35" s="105" t="s">
        <v>57</v>
      </c>
      <c r="AC35" s="99" t="s">
        <v>57</v>
      </c>
      <c r="AD35" s="100" t="s">
        <v>57</v>
      </c>
      <c r="AE35" s="105" t="s">
        <v>54</v>
      </c>
      <c r="AF35" s="105" t="s">
        <v>55</v>
      </c>
      <c r="AG35" s="99" t="s">
        <v>57</v>
      </c>
      <c r="AH35" s="100" t="s">
        <v>56</v>
      </c>
      <c r="AI35" s="105" t="s">
        <v>54</v>
      </c>
      <c r="AJ35" s="105" t="s">
        <v>60</v>
      </c>
      <c r="AK35" s="304"/>
      <c r="AL35" s="305"/>
      <c r="AM35" s="105" t="s">
        <v>55</v>
      </c>
      <c r="AN35" s="105" t="s">
        <v>58</v>
      </c>
      <c r="AO35" s="284" t="s">
        <v>103</v>
      </c>
      <c r="AP35" s="285"/>
      <c r="AQ35" s="294"/>
      <c r="AR35" s="294"/>
      <c r="AS35" s="99" t="s">
        <v>54</v>
      </c>
      <c r="AT35" s="100" t="s">
        <v>60</v>
      </c>
      <c r="AU35" s="105" t="s">
        <v>54</v>
      </c>
      <c r="AV35" s="105" t="s">
        <v>60</v>
      </c>
      <c r="AW35" s="99" t="s">
        <v>54</v>
      </c>
      <c r="AX35" s="100" t="s">
        <v>58</v>
      </c>
      <c r="AY35" s="105" t="s">
        <v>60</v>
      </c>
      <c r="AZ35" s="105" t="s">
        <v>57</v>
      </c>
      <c r="BA35" s="99" t="s">
        <v>54</v>
      </c>
      <c r="BB35" s="100" t="s">
        <v>60</v>
      </c>
      <c r="BC35" s="105" t="s">
        <v>59</v>
      </c>
      <c r="BD35" s="105" t="s">
        <v>56</v>
      </c>
      <c r="BE35" s="99" t="s">
        <v>58</v>
      </c>
      <c r="BF35" s="100" t="s">
        <v>56</v>
      </c>
      <c r="BG35" s="105" t="s">
        <v>54</v>
      </c>
      <c r="BH35" s="105" t="s">
        <v>60</v>
      </c>
      <c r="BI35" s="99" t="s">
        <v>60</v>
      </c>
      <c r="BJ35" s="100" t="s">
        <v>60</v>
      </c>
      <c r="BK35" s="105" t="s">
        <v>54</v>
      </c>
      <c r="BL35" s="105" t="s">
        <v>60</v>
      </c>
      <c r="BM35" s="99" t="s">
        <v>54</v>
      </c>
      <c r="BN35" s="100" t="s">
        <v>58</v>
      </c>
      <c r="BO35" s="284" t="s">
        <v>92</v>
      </c>
      <c r="BP35" s="285"/>
      <c r="BQ35" s="99" t="s">
        <v>60</v>
      </c>
      <c r="BR35" s="100" t="s">
        <v>60</v>
      </c>
      <c r="BS35" s="105" t="s">
        <v>54</v>
      </c>
      <c r="BT35" s="105" t="s">
        <v>60</v>
      </c>
      <c r="BU35" s="99" t="s">
        <v>60</v>
      </c>
      <c r="BV35" s="100" t="s">
        <v>60</v>
      </c>
      <c r="BW35" s="105"/>
      <c r="BX35" s="105"/>
      <c r="BY35" s="99"/>
      <c r="BZ35" s="100"/>
      <c r="CA35" s="105"/>
      <c r="CB35" s="105"/>
      <c r="CC35" s="99"/>
      <c r="CD35" s="100"/>
      <c r="CE35" s="105"/>
      <c r="CF35" s="100"/>
      <c r="CG35" s="162"/>
      <c r="CH35" s="100"/>
      <c r="CI35" s="105"/>
      <c r="CJ35" s="100"/>
      <c r="CK35" s="162"/>
      <c r="CL35" s="100"/>
      <c r="CM35" s="105"/>
      <c r="CN35" s="100"/>
    </row>
    <row r="36" spans="1:92" ht="18.75" customHeight="1" thickBot="1">
      <c r="A36" s="277"/>
      <c r="B36" s="278"/>
      <c r="C36" s="106"/>
      <c r="D36" s="104"/>
      <c r="E36" s="106"/>
      <c r="F36" s="104"/>
      <c r="G36" s="106"/>
      <c r="H36" s="104"/>
      <c r="I36" s="106"/>
      <c r="J36" s="104"/>
      <c r="K36" s="106"/>
      <c r="L36" s="106"/>
      <c r="M36" s="103"/>
      <c r="N36" s="104"/>
      <c r="O36" s="106"/>
      <c r="P36" s="106"/>
      <c r="Q36" s="103"/>
      <c r="R36" s="104"/>
      <c r="S36" s="106"/>
      <c r="T36" s="106"/>
      <c r="U36" s="103"/>
      <c r="V36" s="104"/>
      <c r="W36" s="318"/>
      <c r="X36" s="319"/>
      <c r="Y36" s="103"/>
      <c r="Z36" s="104"/>
      <c r="AA36" s="106" t="s">
        <v>58</v>
      </c>
      <c r="AB36" s="106" t="s">
        <v>59</v>
      </c>
      <c r="AC36" s="103" t="s">
        <v>54</v>
      </c>
      <c r="AD36" s="104" t="s">
        <v>60</v>
      </c>
      <c r="AE36" s="26" t="s">
        <v>55</v>
      </c>
      <c r="AF36" s="26" t="s">
        <v>58</v>
      </c>
      <c r="AG36" s="103" t="s">
        <v>55</v>
      </c>
      <c r="AH36" s="104" t="s">
        <v>57</v>
      </c>
      <c r="AI36" s="106" t="s">
        <v>59</v>
      </c>
      <c r="AJ36" s="106" t="s">
        <v>58</v>
      </c>
      <c r="AK36" s="306"/>
      <c r="AL36" s="307"/>
      <c r="AM36" s="106" t="s">
        <v>57</v>
      </c>
      <c r="AN36" s="106" t="s">
        <v>56</v>
      </c>
      <c r="AO36" s="286"/>
      <c r="AP36" s="287"/>
      <c r="AQ36" s="295"/>
      <c r="AR36" s="295"/>
      <c r="AS36" s="103" t="s">
        <v>57</v>
      </c>
      <c r="AT36" s="104" t="s">
        <v>55</v>
      </c>
      <c r="AU36" s="106" t="s">
        <v>57</v>
      </c>
      <c r="AV36" s="106" t="s">
        <v>55</v>
      </c>
      <c r="AW36" s="103" t="s">
        <v>56</v>
      </c>
      <c r="AX36" s="104" t="s">
        <v>55</v>
      </c>
      <c r="AY36" s="106" t="s">
        <v>55</v>
      </c>
      <c r="AZ36" s="106" t="s">
        <v>56</v>
      </c>
      <c r="BA36" s="103" t="s">
        <v>58</v>
      </c>
      <c r="BB36" s="104" t="s">
        <v>59</v>
      </c>
      <c r="BC36" s="106" t="s">
        <v>55</v>
      </c>
      <c r="BD36" s="106" t="s">
        <v>55</v>
      </c>
      <c r="BE36" s="103" t="s">
        <v>59</v>
      </c>
      <c r="BF36" s="104" t="s">
        <v>59</v>
      </c>
      <c r="BG36" s="106" t="s">
        <v>59</v>
      </c>
      <c r="BH36" s="106" t="s">
        <v>55</v>
      </c>
      <c r="BI36" s="103" t="s">
        <v>59</v>
      </c>
      <c r="BJ36" s="104" t="s">
        <v>55</v>
      </c>
      <c r="BK36" s="106" t="s">
        <v>57</v>
      </c>
      <c r="BL36" s="106" t="s">
        <v>56</v>
      </c>
      <c r="BM36" s="103" t="s">
        <v>60</v>
      </c>
      <c r="BN36" s="104" t="s">
        <v>60</v>
      </c>
      <c r="BO36" s="286"/>
      <c r="BP36" s="287"/>
      <c r="BQ36" s="103" t="s">
        <v>57</v>
      </c>
      <c r="BR36" s="104" t="s">
        <v>55</v>
      </c>
      <c r="BS36" s="106" t="s">
        <v>59</v>
      </c>
      <c r="BT36" s="106" t="s">
        <v>56</v>
      </c>
      <c r="BU36" s="103" t="s">
        <v>58</v>
      </c>
      <c r="BV36" s="104" t="s">
        <v>59</v>
      </c>
      <c r="BW36" s="106"/>
      <c r="BX36" s="106"/>
      <c r="BY36" s="103"/>
      <c r="BZ36" s="104"/>
      <c r="CA36" s="106"/>
      <c r="CB36" s="106"/>
      <c r="CC36" s="103"/>
      <c r="CD36" s="104"/>
      <c r="CE36" s="106"/>
      <c r="CF36" s="104"/>
      <c r="CG36" s="103"/>
      <c r="CH36" s="104"/>
      <c r="CI36" s="106"/>
      <c r="CJ36" s="104"/>
      <c r="CK36" s="103"/>
      <c r="CL36" s="104"/>
      <c r="CM36" s="106"/>
      <c r="CN36" s="104"/>
    </row>
    <row r="37" spans="1:92" ht="18.75" customHeight="1" thickTop="1">
      <c r="A37" s="275">
        <v>58</v>
      </c>
      <c r="B37" s="276"/>
      <c r="C37" s="26"/>
      <c r="D37" s="102"/>
      <c r="E37" s="26"/>
      <c r="F37" s="102"/>
      <c r="G37" s="26"/>
      <c r="H37" s="102"/>
      <c r="I37" s="26"/>
      <c r="J37" s="102"/>
      <c r="K37" s="26"/>
      <c r="L37" s="26"/>
      <c r="M37" s="101"/>
      <c r="N37" s="102"/>
      <c r="O37" s="26"/>
      <c r="P37" s="26"/>
      <c r="Q37" s="101"/>
      <c r="R37" s="102"/>
      <c r="S37" s="26"/>
      <c r="T37" s="26"/>
      <c r="U37" s="101"/>
      <c r="V37" s="102"/>
      <c r="W37" s="26"/>
      <c r="X37" s="26"/>
      <c r="Y37" s="316" t="s">
        <v>110</v>
      </c>
      <c r="Z37" s="317"/>
      <c r="AA37" s="26"/>
      <c r="AB37" s="26"/>
      <c r="AC37" s="101"/>
      <c r="AD37" s="26"/>
      <c r="AE37" s="107" t="s">
        <v>56</v>
      </c>
      <c r="AF37" s="108" t="s">
        <v>56</v>
      </c>
      <c r="AG37" s="26" t="s">
        <v>59</v>
      </c>
      <c r="AH37" s="102" t="s">
        <v>56</v>
      </c>
      <c r="AI37" s="26" t="s">
        <v>60</v>
      </c>
      <c r="AJ37" s="26" t="s">
        <v>58</v>
      </c>
      <c r="AK37" s="101" t="s">
        <v>58</v>
      </c>
      <c r="AL37" s="102" t="s">
        <v>56</v>
      </c>
      <c r="AM37" s="26" t="s">
        <v>58</v>
      </c>
      <c r="AN37" s="26" t="s">
        <v>55</v>
      </c>
      <c r="AO37" s="101" t="s">
        <v>60</v>
      </c>
      <c r="AP37" s="102" t="s">
        <v>55</v>
      </c>
      <c r="AQ37" s="26" t="s">
        <v>59</v>
      </c>
      <c r="AR37" s="26" t="s">
        <v>55</v>
      </c>
      <c r="AS37" s="101" t="s">
        <v>58</v>
      </c>
      <c r="AT37" s="102" t="s">
        <v>57</v>
      </c>
      <c r="AU37" s="26" t="s">
        <v>60</v>
      </c>
      <c r="AV37" s="26" t="s">
        <v>59</v>
      </c>
      <c r="AW37" s="284" t="s">
        <v>76</v>
      </c>
      <c r="AX37" s="285"/>
      <c r="AY37" s="26" t="s">
        <v>60</v>
      </c>
      <c r="AZ37" s="26" t="s">
        <v>59</v>
      </c>
      <c r="BA37" s="291" t="s">
        <v>66</v>
      </c>
      <c r="BB37" s="292"/>
      <c r="BC37" s="293"/>
      <c r="BD37" s="293"/>
      <c r="BE37" s="101" t="s">
        <v>54</v>
      </c>
      <c r="BF37" s="102" t="s">
        <v>60</v>
      </c>
      <c r="BG37" s="26" t="s">
        <v>54</v>
      </c>
      <c r="BH37" s="26" t="s">
        <v>58</v>
      </c>
      <c r="BI37" s="101" t="s">
        <v>54</v>
      </c>
      <c r="BJ37" s="102" t="s">
        <v>58</v>
      </c>
      <c r="BK37" s="26" t="s">
        <v>54</v>
      </c>
      <c r="BL37" s="26" t="s">
        <v>60</v>
      </c>
      <c r="BM37" s="101" t="s">
        <v>54</v>
      </c>
      <c r="BN37" s="102" t="s">
        <v>58</v>
      </c>
      <c r="BO37" s="26" t="s">
        <v>60</v>
      </c>
      <c r="BP37" s="26" t="s">
        <v>57</v>
      </c>
      <c r="BQ37" s="284" t="s">
        <v>93</v>
      </c>
      <c r="BR37" s="285"/>
      <c r="BS37" s="26" t="s">
        <v>54</v>
      </c>
      <c r="BT37" s="26" t="s">
        <v>60</v>
      </c>
      <c r="BU37" s="101" t="s">
        <v>58</v>
      </c>
      <c r="BV37" s="102" t="s">
        <v>56</v>
      </c>
      <c r="BW37" s="26"/>
      <c r="BX37" s="26"/>
      <c r="BY37" s="316" t="s">
        <v>121</v>
      </c>
      <c r="BZ37" s="317"/>
      <c r="CA37" s="26"/>
      <c r="CB37" s="26"/>
      <c r="CC37" s="101"/>
      <c r="CD37" s="102"/>
      <c r="CE37" s="26"/>
      <c r="CF37" s="102"/>
      <c r="CG37" s="101"/>
      <c r="CH37" s="102"/>
      <c r="CI37" s="26"/>
      <c r="CJ37" s="102"/>
      <c r="CK37" s="101"/>
      <c r="CL37" s="102"/>
      <c r="CM37" s="26"/>
      <c r="CN37" s="102"/>
    </row>
    <row r="38" spans="1:92" ht="18.75" customHeight="1" thickBot="1">
      <c r="A38" s="277"/>
      <c r="B38" s="278"/>
      <c r="C38" s="26"/>
      <c r="D38" s="102"/>
      <c r="E38" s="26"/>
      <c r="F38" s="102"/>
      <c r="G38" s="26"/>
      <c r="H38" s="102"/>
      <c r="I38" s="26"/>
      <c r="J38" s="102"/>
      <c r="K38" s="26"/>
      <c r="L38" s="26"/>
      <c r="M38" s="101"/>
      <c r="N38" s="102"/>
      <c r="O38" s="26"/>
      <c r="P38" s="26"/>
      <c r="Q38" s="101"/>
      <c r="R38" s="102"/>
      <c r="S38" s="26"/>
      <c r="T38" s="26"/>
      <c r="U38" s="101"/>
      <c r="V38" s="102"/>
      <c r="W38" s="26"/>
      <c r="X38" s="26"/>
      <c r="Y38" s="318"/>
      <c r="Z38" s="319"/>
      <c r="AA38" s="26"/>
      <c r="AB38" s="26"/>
      <c r="AC38" s="101"/>
      <c r="AD38" s="26"/>
      <c r="AE38" s="109" t="s">
        <v>54</v>
      </c>
      <c r="AF38" s="110" t="s">
        <v>60</v>
      </c>
      <c r="AG38" s="26" t="s">
        <v>54</v>
      </c>
      <c r="AH38" s="102" t="s">
        <v>57</v>
      </c>
      <c r="AI38" s="26" t="s">
        <v>56</v>
      </c>
      <c r="AJ38" s="26" t="s">
        <v>55</v>
      </c>
      <c r="AK38" s="101" t="s">
        <v>55</v>
      </c>
      <c r="AL38" s="102" t="s">
        <v>57</v>
      </c>
      <c r="AM38" s="26" t="s">
        <v>56</v>
      </c>
      <c r="AN38" s="26" t="s">
        <v>57</v>
      </c>
      <c r="AO38" s="101" t="s">
        <v>56</v>
      </c>
      <c r="AP38" s="102" t="s">
        <v>55</v>
      </c>
      <c r="AQ38" s="26" t="s">
        <v>60</v>
      </c>
      <c r="AR38" s="26" t="s">
        <v>57</v>
      </c>
      <c r="AS38" s="101" t="s">
        <v>60</v>
      </c>
      <c r="AT38" s="102" t="s">
        <v>59</v>
      </c>
      <c r="AU38" s="26" t="s">
        <v>55</v>
      </c>
      <c r="AV38" s="26" t="s">
        <v>55</v>
      </c>
      <c r="AW38" s="286"/>
      <c r="AX38" s="287"/>
      <c r="AY38" s="26" t="s">
        <v>55</v>
      </c>
      <c r="AZ38" s="26" t="s">
        <v>57</v>
      </c>
      <c r="BA38" s="291"/>
      <c r="BB38" s="292"/>
      <c r="BC38" s="293"/>
      <c r="BD38" s="293"/>
      <c r="BE38" s="101" t="s">
        <v>56</v>
      </c>
      <c r="BF38" s="102" t="s">
        <v>57</v>
      </c>
      <c r="BG38" s="26" t="s">
        <v>56</v>
      </c>
      <c r="BH38" s="26" t="s">
        <v>55</v>
      </c>
      <c r="BI38" s="101" t="s">
        <v>60</v>
      </c>
      <c r="BJ38" s="102" t="s">
        <v>56</v>
      </c>
      <c r="BK38" s="26" t="s">
        <v>56</v>
      </c>
      <c r="BL38" s="26" t="s">
        <v>55</v>
      </c>
      <c r="BM38" s="101" t="s">
        <v>55</v>
      </c>
      <c r="BN38" s="102" t="s">
        <v>56</v>
      </c>
      <c r="BO38" s="26" t="s">
        <v>56</v>
      </c>
      <c r="BP38" s="26" t="s">
        <v>59</v>
      </c>
      <c r="BQ38" s="286"/>
      <c r="BR38" s="287"/>
      <c r="BS38" s="26" t="s">
        <v>56</v>
      </c>
      <c r="BT38" s="26" t="s">
        <v>59</v>
      </c>
      <c r="BU38" s="101" t="s">
        <v>59</v>
      </c>
      <c r="BV38" s="102" t="s">
        <v>59</v>
      </c>
      <c r="BW38" s="26"/>
      <c r="BX38" s="26"/>
      <c r="BY38" s="318"/>
      <c r="BZ38" s="319"/>
      <c r="CA38" s="26"/>
      <c r="CB38" s="26"/>
      <c r="CC38" s="101"/>
      <c r="CD38" s="102"/>
      <c r="CE38" s="26"/>
      <c r="CF38" s="102"/>
      <c r="CG38" s="101"/>
      <c r="CH38" s="102"/>
      <c r="CI38" s="26"/>
      <c r="CJ38" s="102"/>
      <c r="CK38" s="101"/>
      <c r="CL38" s="102"/>
      <c r="CM38" s="26"/>
      <c r="CN38" s="102"/>
    </row>
    <row r="39" spans="1:92" ht="18.75" customHeight="1" thickTop="1">
      <c r="A39" s="275">
        <v>57</v>
      </c>
      <c r="B39" s="276"/>
      <c r="C39" s="105"/>
      <c r="D39" s="100"/>
      <c r="E39" s="105"/>
      <c r="F39" s="100"/>
      <c r="G39" s="105"/>
      <c r="H39" s="100"/>
      <c r="I39" s="105"/>
      <c r="J39" s="100"/>
      <c r="K39" s="105"/>
      <c r="L39" s="105"/>
      <c r="M39" s="99"/>
      <c r="N39" s="100"/>
      <c r="O39" s="105"/>
      <c r="P39" s="105"/>
      <c r="Q39" s="99"/>
      <c r="R39" s="100"/>
      <c r="S39" s="105"/>
      <c r="T39" s="105"/>
      <c r="U39" s="99"/>
      <c r="V39" s="100"/>
      <c r="W39" s="105"/>
      <c r="X39" s="105"/>
      <c r="Y39" s="99"/>
      <c r="Z39" s="100"/>
      <c r="AA39" s="105"/>
      <c r="AB39" s="105"/>
      <c r="AC39" s="99"/>
      <c r="AD39" s="100"/>
      <c r="AE39" s="355" t="s">
        <v>111</v>
      </c>
      <c r="AF39" s="356"/>
      <c r="AG39" s="99"/>
      <c r="AH39" s="100"/>
      <c r="AI39" s="105"/>
      <c r="AJ39" s="105"/>
      <c r="AK39" s="99" t="s">
        <v>54</v>
      </c>
      <c r="AL39" s="100" t="s">
        <v>58</v>
      </c>
      <c r="AM39" s="105" t="s">
        <v>55</v>
      </c>
      <c r="AN39" s="105" t="s">
        <v>57</v>
      </c>
      <c r="AO39" s="304"/>
      <c r="AP39" s="305"/>
      <c r="AQ39" s="105"/>
      <c r="AR39" s="105"/>
      <c r="AS39" s="99"/>
      <c r="AT39" s="100"/>
      <c r="AU39" s="105" t="s">
        <v>54</v>
      </c>
      <c r="AV39" s="105" t="s">
        <v>58</v>
      </c>
      <c r="AW39" s="99" t="s">
        <v>60</v>
      </c>
      <c r="AX39" s="100" t="s">
        <v>57</v>
      </c>
      <c r="AY39" s="105" t="s">
        <v>58</v>
      </c>
      <c r="AZ39" s="105" t="s">
        <v>60</v>
      </c>
      <c r="BA39" s="99" t="s">
        <v>54</v>
      </c>
      <c r="BB39" s="100" t="s">
        <v>58</v>
      </c>
      <c r="BC39" s="105" t="s">
        <v>54</v>
      </c>
      <c r="BD39" s="105" t="s">
        <v>58</v>
      </c>
      <c r="BE39" s="284" t="s">
        <v>51</v>
      </c>
      <c r="BF39" s="285"/>
      <c r="BG39" s="294"/>
      <c r="BH39" s="294"/>
      <c r="BI39" s="99" t="s">
        <v>58</v>
      </c>
      <c r="BJ39" s="100" t="s">
        <v>60</v>
      </c>
      <c r="BK39" s="105" t="s">
        <v>60</v>
      </c>
      <c r="BL39" s="105" t="s">
        <v>57</v>
      </c>
      <c r="BM39" s="284" t="s">
        <v>32</v>
      </c>
      <c r="BN39" s="285"/>
      <c r="BO39" s="105" t="s">
        <v>54</v>
      </c>
      <c r="BP39" s="105" t="s">
        <v>58</v>
      </c>
      <c r="BQ39" s="99" t="s">
        <v>54</v>
      </c>
      <c r="BR39" s="100" t="s">
        <v>60</v>
      </c>
      <c r="BS39" s="105" t="s">
        <v>58</v>
      </c>
      <c r="BT39" s="105" t="s">
        <v>58</v>
      </c>
      <c r="BU39" s="99"/>
      <c r="BV39" s="100"/>
      <c r="BW39" s="105"/>
      <c r="BX39" s="105"/>
      <c r="BY39" s="99"/>
      <c r="BZ39" s="100"/>
      <c r="CA39" s="105"/>
      <c r="CB39" s="105"/>
      <c r="CC39" s="99"/>
      <c r="CD39" s="100"/>
      <c r="CE39" s="105"/>
      <c r="CF39" s="100"/>
      <c r="CG39" s="162"/>
      <c r="CH39" s="100"/>
      <c r="CI39" s="105"/>
      <c r="CJ39" s="100"/>
      <c r="CK39" s="162"/>
      <c r="CL39" s="100"/>
      <c r="CM39" s="105"/>
      <c r="CN39" s="100"/>
    </row>
    <row r="40" spans="1:92" ht="18.75" customHeight="1" thickBot="1">
      <c r="A40" s="277"/>
      <c r="B40" s="278"/>
      <c r="C40" s="106"/>
      <c r="D40" s="104"/>
      <c r="E40" s="106"/>
      <c r="F40" s="104"/>
      <c r="G40" s="106"/>
      <c r="H40" s="104"/>
      <c r="I40" s="106"/>
      <c r="J40" s="104"/>
      <c r="K40" s="106"/>
      <c r="L40" s="106"/>
      <c r="M40" s="103"/>
      <c r="N40" s="104"/>
      <c r="O40" s="106"/>
      <c r="P40" s="106"/>
      <c r="Q40" s="103"/>
      <c r="R40" s="104"/>
      <c r="S40" s="106"/>
      <c r="T40" s="106"/>
      <c r="U40" s="103"/>
      <c r="V40" s="104"/>
      <c r="W40" s="106"/>
      <c r="X40" s="106"/>
      <c r="Y40" s="103"/>
      <c r="Z40" s="104"/>
      <c r="AA40" s="106"/>
      <c r="AB40" s="106"/>
      <c r="AC40" s="103"/>
      <c r="AD40" s="104"/>
      <c r="AE40" s="318"/>
      <c r="AF40" s="319"/>
      <c r="AG40" s="103"/>
      <c r="AH40" s="104"/>
      <c r="AI40" s="106"/>
      <c r="AJ40" s="106"/>
      <c r="AK40" s="103" t="s">
        <v>57</v>
      </c>
      <c r="AL40" s="104" t="s">
        <v>56</v>
      </c>
      <c r="AM40" s="106" t="s">
        <v>59</v>
      </c>
      <c r="AN40" s="106" t="s">
        <v>60</v>
      </c>
      <c r="AO40" s="306"/>
      <c r="AP40" s="307"/>
      <c r="AQ40" s="106"/>
      <c r="AR40" s="106"/>
      <c r="AS40" s="103"/>
      <c r="AT40" s="104"/>
      <c r="AU40" s="106" t="s">
        <v>59</v>
      </c>
      <c r="AV40" s="106" t="s">
        <v>55</v>
      </c>
      <c r="AW40" s="103" t="s">
        <v>55</v>
      </c>
      <c r="AX40" s="104" t="s">
        <v>55</v>
      </c>
      <c r="AY40" s="106" t="s">
        <v>57</v>
      </c>
      <c r="AZ40" s="106" t="s">
        <v>57</v>
      </c>
      <c r="BA40" s="103" t="s">
        <v>57</v>
      </c>
      <c r="BB40" s="104" t="s">
        <v>55</v>
      </c>
      <c r="BC40" s="106" t="s">
        <v>60</v>
      </c>
      <c r="BD40" s="106" t="s">
        <v>55</v>
      </c>
      <c r="BE40" s="286"/>
      <c r="BF40" s="287"/>
      <c r="BG40" s="295"/>
      <c r="BH40" s="295"/>
      <c r="BI40" s="103" t="s">
        <v>56</v>
      </c>
      <c r="BJ40" s="104" t="s">
        <v>56</v>
      </c>
      <c r="BK40" s="106" t="s">
        <v>56</v>
      </c>
      <c r="BL40" s="106" t="s">
        <v>59</v>
      </c>
      <c r="BM40" s="286"/>
      <c r="BN40" s="287"/>
      <c r="BO40" s="106" t="s">
        <v>59</v>
      </c>
      <c r="BP40" s="106" t="s">
        <v>56</v>
      </c>
      <c r="BQ40" s="103" t="s">
        <v>58</v>
      </c>
      <c r="BR40" s="104" t="s">
        <v>58</v>
      </c>
      <c r="BS40" s="106" t="s">
        <v>60</v>
      </c>
      <c r="BT40" s="106" t="s">
        <v>55</v>
      </c>
      <c r="BU40" s="103"/>
      <c r="BV40" s="104"/>
      <c r="BW40" s="106"/>
      <c r="BX40" s="106"/>
      <c r="BY40" s="103"/>
      <c r="BZ40" s="104"/>
      <c r="CA40" s="106"/>
      <c r="CB40" s="106"/>
      <c r="CC40" s="103"/>
      <c r="CD40" s="104"/>
      <c r="CE40" s="106"/>
      <c r="CF40" s="104"/>
      <c r="CG40" s="103"/>
      <c r="CH40" s="104"/>
      <c r="CI40" s="106"/>
      <c r="CJ40" s="104"/>
      <c r="CK40" s="103"/>
      <c r="CL40" s="104"/>
      <c r="CM40" s="106"/>
      <c r="CN40" s="104"/>
    </row>
    <row r="41" spans="1:92" ht="18.75" customHeight="1" thickTop="1">
      <c r="A41" s="275">
        <v>56</v>
      </c>
      <c r="B41" s="276"/>
      <c r="C41" s="26"/>
      <c r="D41" s="102"/>
      <c r="E41" s="26"/>
      <c r="F41" s="102"/>
      <c r="G41" s="26"/>
      <c r="H41" s="102"/>
      <c r="I41" s="26"/>
      <c r="J41" s="102"/>
      <c r="K41" s="26"/>
      <c r="L41" s="26"/>
      <c r="M41" s="101"/>
      <c r="N41" s="102"/>
      <c r="O41" s="26"/>
      <c r="P41" s="26"/>
      <c r="Q41" s="101"/>
      <c r="R41" s="102"/>
      <c r="S41" s="26"/>
      <c r="T41" s="26"/>
      <c r="U41" s="101"/>
      <c r="V41" s="102"/>
      <c r="W41" s="26"/>
      <c r="X41" s="26"/>
      <c r="Y41" s="101"/>
      <c r="Z41" s="102"/>
      <c r="AA41" s="26"/>
      <c r="AB41" s="26"/>
      <c r="AC41" s="101"/>
      <c r="AD41" s="102"/>
      <c r="AE41" s="26"/>
      <c r="AF41" s="26"/>
      <c r="AG41" s="101"/>
      <c r="AH41" s="102"/>
      <c r="AI41" s="26"/>
      <c r="AJ41" s="26"/>
      <c r="AK41" s="284" t="s">
        <v>113</v>
      </c>
      <c r="AL41" s="285"/>
      <c r="AM41" s="26" t="s">
        <v>60</v>
      </c>
      <c r="AN41" s="26" t="s">
        <v>59</v>
      </c>
      <c r="AO41" s="101" t="s">
        <v>54</v>
      </c>
      <c r="AP41" s="102" t="s">
        <v>58</v>
      </c>
      <c r="AQ41" s="316" t="s">
        <v>102</v>
      </c>
      <c r="AR41" s="338"/>
      <c r="AS41" s="101"/>
      <c r="AT41" s="102"/>
      <c r="AU41" s="316" t="s">
        <v>101</v>
      </c>
      <c r="AV41" s="317"/>
      <c r="AW41" s="101"/>
      <c r="AX41" s="102"/>
      <c r="AY41" s="26" t="s">
        <v>54</v>
      </c>
      <c r="AZ41" s="26" t="s">
        <v>58</v>
      </c>
      <c r="BA41" s="101"/>
      <c r="BB41" s="102"/>
      <c r="BC41" s="26" t="s">
        <v>58</v>
      </c>
      <c r="BD41" s="26" t="s">
        <v>55</v>
      </c>
      <c r="BE41" s="101" t="s">
        <v>60</v>
      </c>
      <c r="BF41" s="102" t="s">
        <v>56</v>
      </c>
      <c r="BG41" s="26" t="s">
        <v>54</v>
      </c>
      <c r="BH41" s="26" t="s">
        <v>56</v>
      </c>
      <c r="BI41" s="101" t="s">
        <v>54</v>
      </c>
      <c r="BJ41" s="102" t="s">
        <v>58</v>
      </c>
      <c r="BK41" s="279" t="s">
        <v>96</v>
      </c>
      <c r="BL41" s="280"/>
      <c r="BM41" s="281" t="s">
        <v>45</v>
      </c>
      <c r="BN41" s="282"/>
      <c r="BO41" s="26" t="s">
        <v>55</v>
      </c>
      <c r="BP41" s="26" t="s">
        <v>59</v>
      </c>
      <c r="BQ41" s="101" t="s">
        <v>58</v>
      </c>
      <c r="BR41" s="102" t="s">
        <v>57</v>
      </c>
      <c r="BS41" s="26" t="s">
        <v>54</v>
      </c>
      <c r="BT41" s="26" t="s">
        <v>60</v>
      </c>
      <c r="BU41" s="316" t="s">
        <v>97</v>
      </c>
      <c r="BV41" s="338"/>
      <c r="BW41" s="26"/>
      <c r="BX41" s="26"/>
      <c r="BY41" s="101"/>
      <c r="BZ41" s="102"/>
      <c r="CA41" s="26"/>
      <c r="CB41" s="26"/>
      <c r="CC41" s="101"/>
      <c r="CD41" s="102"/>
      <c r="CE41" s="26"/>
      <c r="CF41" s="102"/>
      <c r="CG41" s="101"/>
      <c r="CH41" s="102"/>
      <c r="CI41" s="26"/>
      <c r="CJ41" s="102"/>
      <c r="CK41" s="101"/>
      <c r="CL41" s="102"/>
      <c r="CM41" s="26"/>
      <c r="CN41" s="102"/>
    </row>
    <row r="42" spans="1:92" ht="18.75" customHeight="1" thickBot="1">
      <c r="A42" s="277"/>
      <c r="B42" s="278"/>
      <c r="C42" s="26"/>
      <c r="D42" s="102"/>
      <c r="E42" s="26"/>
      <c r="F42" s="102"/>
      <c r="G42" s="26"/>
      <c r="H42" s="102"/>
      <c r="I42" s="26"/>
      <c r="J42" s="102"/>
      <c r="K42" s="26"/>
      <c r="L42" s="26"/>
      <c r="M42" s="101"/>
      <c r="N42" s="102"/>
      <c r="O42" s="26"/>
      <c r="P42" s="26"/>
      <c r="Q42" s="101"/>
      <c r="R42" s="102"/>
      <c r="S42" s="26"/>
      <c r="T42" s="26"/>
      <c r="U42" s="101"/>
      <c r="V42" s="102"/>
      <c r="W42" s="26"/>
      <c r="X42" s="26"/>
      <c r="Y42" s="101"/>
      <c r="Z42" s="102"/>
      <c r="AA42" s="26"/>
      <c r="AB42" s="26"/>
      <c r="AC42" s="101"/>
      <c r="AD42" s="102"/>
      <c r="AE42" s="26"/>
      <c r="AF42" s="26"/>
      <c r="AG42" s="101"/>
      <c r="AH42" s="102"/>
      <c r="AI42" s="26"/>
      <c r="AJ42" s="26"/>
      <c r="AK42" s="286"/>
      <c r="AL42" s="287"/>
      <c r="AM42" s="26" t="s">
        <v>57</v>
      </c>
      <c r="AN42" s="26" t="s">
        <v>55</v>
      </c>
      <c r="AO42" s="101" t="s">
        <v>60</v>
      </c>
      <c r="AP42" s="102" t="s">
        <v>56</v>
      </c>
      <c r="AQ42" s="339"/>
      <c r="AR42" s="340"/>
      <c r="AS42" s="101"/>
      <c r="AT42" s="102"/>
      <c r="AU42" s="318"/>
      <c r="AV42" s="319"/>
      <c r="AW42" s="101"/>
      <c r="AX42" s="102"/>
      <c r="AY42" s="26" t="s">
        <v>57</v>
      </c>
      <c r="AZ42" s="26" t="s">
        <v>55</v>
      </c>
      <c r="BA42" s="101"/>
      <c r="BB42" s="102"/>
      <c r="BC42" s="26" t="s">
        <v>59</v>
      </c>
      <c r="BD42" s="26" t="s">
        <v>59</v>
      </c>
      <c r="BE42" s="101" t="s">
        <v>59</v>
      </c>
      <c r="BF42" s="102" t="s">
        <v>55</v>
      </c>
      <c r="BG42" s="26" t="s">
        <v>55</v>
      </c>
      <c r="BH42" s="26" t="s">
        <v>55</v>
      </c>
      <c r="BI42" s="101" t="s">
        <v>57</v>
      </c>
      <c r="BJ42" s="102" t="s">
        <v>55</v>
      </c>
      <c r="BK42" s="280"/>
      <c r="BL42" s="280"/>
      <c r="BM42" s="283"/>
      <c r="BN42" s="282"/>
      <c r="BO42" s="26" t="s">
        <v>57</v>
      </c>
      <c r="BP42" s="26" t="s">
        <v>57</v>
      </c>
      <c r="BQ42" s="101" t="s">
        <v>59</v>
      </c>
      <c r="BR42" s="102" t="s">
        <v>55</v>
      </c>
      <c r="BS42" s="26" t="s">
        <v>56</v>
      </c>
      <c r="BT42" s="26" t="s">
        <v>59</v>
      </c>
      <c r="BU42" s="339"/>
      <c r="BV42" s="340"/>
      <c r="BW42" s="26"/>
      <c r="BX42" s="26"/>
      <c r="BY42" s="101"/>
      <c r="BZ42" s="102"/>
      <c r="CA42" s="26"/>
      <c r="CB42" s="26"/>
      <c r="CC42" s="101"/>
      <c r="CD42" s="102"/>
      <c r="CE42" s="26"/>
      <c r="CF42" s="102"/>
      <c r="CG42" s="101"/>
      <c r="CH42" s="102"/>
      <c r="CI42" s="26"/>
      <c r="CJ42" s="102"/>
      <c r="CK42" s="101"/>
      <c r="CL42" s="102"/>
      <c r="CM42" s="26"/>
      <c r="CN42" s="102"/>
    </row>
    <row r="43" spans="1:92" ht="18.75" customHeight="1" thickTop="1">
      <c r="A43" s="275">
        <v>55</v>
      </c>
      <c r="B43" s="276"/>
      <c r="C43" s="105"/>
      <c r="D43" s="100"/>
      <c r="E43" s="105"/>
      <c r="F43" s="100"/>
      <c r="G43" s="105"/>
      <c r="H43" s="100"/>
      <c r="I43" s="105"/>
      <c r="J43" s="100"/>
      <c r="K43" s="105"/>
      <c r="L43" s="105"/>
      <c r="M43" s="99"/>
      <c r="N43" s="100"/>
      <c r="O43" s="105"/>
      <c r="P43" s="105"/>
      <c r="Q43" s="99"/>
      <c r="R43" s="100"/>
      <c r="S43" s="105"/>
      <c r="T43" s="105"/>
      <c r="U43" s="99"/>
      <c r="V43" s="100"/>
      <c r="W43" s="105"/>
      <c r="X43" s="105"/>
      <c r="Y43" s="99"/>
      <c r="Z43" s="100"/>
      <c r="AA43" s="105"/>
      <c r="AB43" s="105"/>
      <c r="AC43" s="99"/>
      <c r="AD43" s="100"/>
      <c r="AE43" s="105"/>
      <c r="AF43" s="105"/>
      <c r="AG43" s="316" t="s">
        <v>112</v>
      </c>
      <c r="AH43" s="317"/>
      <c r="AI43" s="105" t="s">
        <v>59</v>
      </c>
      <c r="AJ43" s="105" t="s">
        <v>59</v>
      </c>
      <c r="AK43" s="99" t="s">
        <v>60</v>
      </c>
      <c r="AL43" s="100" t="s">
        <v>57</v>
      </c>
      <c r="AM43" s="105" t="s">
        <v>59</v>
      </c>
      <c r="AN43" s="105" t="s">
        <v>57</v>
      </c>
      <c r="AO43" s="99" t="s">
        <v>58</v>
      </c>
      <c r="AP43" s="100" t="s">
        <v>55</v>
      </c>
      <c r="AQ43" s="105" t="s">
        <v>54</v>
      </c>
      <c r="AR43" s="105" t="s">
        <v>58</v>
      </c>
      <c r="AS43" s="99"/>
      <c r="AT43" s="100"/>
      <c r="AU43" s="105"/>
      <c r="AV43" s="105"/>
      <c r="AW43" s="99"/>
      <c r="AX43" s="100"/>
      <c r="AY43" s="105"/>
      <c r="AZ43" s="105"/>
      <c r="BA43" s="99"/>
      <c r="BB43" s="100"/>
      <c r="BC43" s="105"/>
      <c r="BD43" s="105"/>
      <c r="BE43" s="99"/>
      <c r="BF43" s="100"/>
      <c r="BG43" s="320"/>
      <c r="BH43" s="321"/>
      <c r="BI43" s="99" t="s">
        <v>54</v>
      </c>
      <c r="BJ43" s="100" t="s">
        <v>60</v>
      </c>
      <c r="BK43" s="105" t="s">
        <v>54</v>
      </c>
      <c r="BL43" s="105" t="s">
        <v>60</v>
      </c>
      <c r="BM43" s="99" t="s">
        <v>54</v>
      </c>
      <c r="BN43" s="100" t="s">
        <v>58</v>
      </c>
      <c r="BO43" s="105" t="s">
        <v>60</v>
      </c>
      <c r="BP43" s="105" t="s">
        <v>57</v>
      </c>
      <c r="BQ43" s="99" t="s">
        <v>54</v>
      </c>
      <c r="BR43" s="100" t="s">
        <v>60</v>
      </c>
      <c r="BS43" s="105" t="s">
        <v>54</v>
      </c>
      <c r="BT43" s="105" t="s">
        <v>59</v>
      </c>
      <c r="BU43" s="99"/>
      <c r="BV43" s="100"/>
      <c r="BW43" s="105"/>
      <c r="BX43" s="105"/>
      <c r="BY43" s="316" t="s">
        <v>122</v>
      </c>
      <c r="BZ43" s="317"/>
      <c r="CA43" s="105"/>
      <c r="CB43" s="105"/>
      <c r="CC43" s="99"/>
      <c r="CD43" s="100"/>
      <c r="CE43" s="105"/>
      <c r="CF43" s="100"/>
      <c r="CG43" s="162"/>
      <c r="CH43" s="100"/>
      <c r="CI43" s="105"/>
      <c r="CJ43" s="100"/>
      <c r="CK43" s="162"/>
      <c r="CL43" s="100"/>
      <c r="CM43" s="105"/>
      <c r="CN43" s="100"/>
    </row>
    <row r="44" spans="1:92" ht="18.75" customHeight="1" thickBot="1">
      <c r="A44" s="277"/>
      <c r="B44" s="278"/>
      <c r="C44" s="106"/>
      <c r="D44" s="104"/>
      <c r="E44" s="106"/>
      <c r="F44" s="104"/>
      <c r="G44" s="106"/>
      <c r="H44" s="104"/>
      <c r="I44" s="106"/>
      <c r="J44" s="104"/>
      <c r="K44" s="106"/>
      <c r="L44" s="106"/>
      <c r="M44" s="103"/>
      <c r="N44" s="104"/>
      <c r="O44" s="106"/>
      <c r="P44" s="106"/>
      <c r="Q44" s="103"/>
      <c r="R44" s="104"/>
      <c r="S44" s="106"/>
      <c r="T44" s="106"/>
      <c r="U44" s="103"/>
      <c r="V44" s="104"/>
      <c r="W44" s="106"/>
      <c r="X44" s="106"/>
      <c r="Y44" s="103"/>
      <c r="Z44" s="104"/>
      <c r="AA44" s="106"/>
      <c r="AB44" s="106"/>
      <c r="AC44" s="103"/>
      <c r="AD44" s="104"/>
      <c r="AE44" s="106"/>
      <c r="AF44" s="106"/>
      <c r="AG44" s="318"/>
      <c r="AH44" s="319"/>
      <c r="AI44" s="106" t="s">
        <v>57</v>
      </c>
      <c r="AJ44" s="106" t="s">
        <v>56</v>
      </c>
      <c r="AK44" s="103" t="s">
        <v>56</v>
      </c>
      <c r="AL44" s="104" t="s">
        <v>56</v>
      </c>
      <c r="AM44" s="106" t="s">
        <v>56</v>
      </c>
      <c r="AN44" s="106" t="s">
        <v>56</v>
      </c>
      <c r="AO44" s="103" t="s">
        <v>56</v>
      </c>
      <c r="AP44" s="104" t="s">
        <v>56</v>
      </c>
      <c r="AQ44" s="106" t="s">
        <v>60</v>
      </c>
      <c r="AR44" s="106" t="s">
        <v>59</v>
      </c>
      <c r="AS44" s="103"/>
      <c r="AT44" s="104"/>
      <c r="AU44" s="106"/>
      <c r="AV44" s="106"/>
      <c r="AW44" s="103"/>
      <c r="AX44" s="104"/>
      <c r="AY44" s="106"/>
      <c r="AZ44" s="106"/>
      <c r="BA44" s="103"/>
      <c r="BB44" s="104"/>
      <c r="BC44" s="106"/>
      <c r="BD44" s="106"/>
      <c r="BE44" s="103"/>
      <c r="BF44" s="104"/>
      <c r="BG44" s="322"/>
      <c r="BH44" s="323"/>
      <c r="BI44" s="103" t="s">
        <v>60</v>
      </c>
      <c r="BJ44" s="104" t="s">
        <v>57</v>
      </c>
      <c r="BK44" s="106" t="s">
        <v>55</v>
      </c>
      <c r="BL44" s="106" t="s">
        <v>59</v>
      </c>
      <c r="BM44" s="103" t="s">
        <v>55</v>
      </c>
      <c r="BN44" s="104" t="s">
        <v>56</v>
      </c>
      <c r="BO44" s="106" t="s">
        <v>59</v>
      </c>
      <c r="BP44" s="106" t="s">
        <v>56</v>
      </c>
      <c r="BQ44" s="103" t="s">
        <v>58</v>
      </c>
      <c r="BR44" s="104" t="s">
        <v>59</v>
      </c>
      <c r="BS44" s="106" t="s">
        <v>60</v>
      </c>
      <c r="BT44" s="106" t="s">
        <v>60</v>
      </c>
      <c r="BU44" s="103"/>
      <c r="BV44" s="104"/>
      <c r="BW44" s="106"/>
      <c r="BX44" s="106"/>
      <c r="BY44" s="318"/>
      <c r="BZ44" s="319"/>
      <c r="CA44" s="106"/>
      <c r="CB44" s="106"/>
      <c r="CC44" s="103"/>
      <c r="CD44" s="104"/>
      <c r="CE44" s="106"/>
      <c r="CF44" s="104"/>
      <c r="CG44" s="103"/>
      <c r="CH44" s="104"/>
      <c r="CI44" s="106"/>
      <c r="CJ44" s="104"/>
      <c r="CK44" s="103"/>
      <c r="CL44" s="104"/>
      <c r="CM44" s="106"/>
      <c r="CN44" s="104"/>
    </row>
    <row r="45" spans="1:92" ht="18.75" customHeight="1" thickTop="1">
      <c r="A45" s="275">
        <v>54</v>
      </c>
      <c r="B45" s="276"/>
      <c r="C45" s="26"/>
      <c r="D45" s="102"/>
      <c r="E45" s="26"/>
      <c r="F45" s="102"/>
      <c r="G45" s="26"/>
      <c r="H45" s="102"/>
      <c r="I45" s="26"/>
      <c r="J45" s="102"/>
      <c r="K45" s="26"/>
      <c r="L45" s="26"/>
      <c r="M45" s="101"/>
      <c r="N45" s="102"/>
      <c r="O45" s="26"/>
      <c r="P45" s="26"/>
      <c r="Q45" s="101"/>
      <c r="R45" s="102"/>
      <c r="S45" s="26"/>
      <c r="T45" s="26"/>
      <c r="U45" s="101"/>
      <c r="V45" s="102"/>
      <c r="W45" s="26"/>
      <c r="X45" s="26"/>
      <c r="Y45" s="101"/>
      <c r="Z45" s="102"/>
      <c r="AA45" s="26"/>
      <c r="AB45" s="26"/>
      <c r="AC45" s="101"/>
      <c r="AD45" s="102"/>
      <c r="AE45" s="26" t="s">
        <v>58</v>
      </c>
      <c r="AF45" s="26" t="s">
        <v>58</v>
      </c>
      <c r="AG45" s="101" t="s">
        <v>58</v>
      </c>
      <c r="AH45" s="102" t="s">
        <v>60</v>
      </c>
      <c r="AI45" s="26" t="s">
        <v>54</v>
      </c>
      <c r="AJ45" s="26" t="s">
        <v>58</v>
      </c>
      <c r="AK45" s="101" t="s">
        <v>60</v>
      </c>
      <c r="AL45" s="102" t="s">
        <v>60</v>
      </c>
      <c r="AM45" s="101" t="s">
        <v>54</v>
      </c>
      <c r="AN45" s="102" t="s">
        <v>60</v>
      </c>
      <c r="AO45" s="101" t="s">
        <v>54</v>
      </c>
      <c r="AP45" s="102" t="s">
        <v>58</v>
      </c>
      <c r="AQ45" s="26" t="s">
        <v>60</v>
      </c>
      <c r="AR45" s="26" t="s">
        <v>57</v>
      </c>
      <c r="AS45" s="101" t="s">
        <v>54</v>
      </c>
      <c r="AT45" s="102" t="s">
        <v>60</v>
      </c>
      <c r="AU45" s="26"/>
      <c r="AV45" s="26"/>
      <c r="AW45" s="101"/>
      <c r="AX45" s="102"/>
      <c r="AY45" s="316" t="s">
        <v>100</v>
      </c>
      <c r="AZ45" s="317"/>
      <c r="BA45" s="101"/>
      <c r="BB45" s="102"/>
      <c r="BC45" s="26"/>
      <c r="BD45" s="26"/>
      <c r="BE45" s="316" t="s">
        <v>99</v>
      </c>
      <c r="BF45" s="317"/>
      <c r="BG45" s="26"/>
      <c r="BH45" s="26"/>
      <c r="BI45" s="101"/>
      <c r="BJ45" s="102"/>
      <c r="BK45" s="26" t="s">
        <v>54</v>
      </c>
      <c r="BL45" s="26" t="s">
        <v>58</v>
      </c>
      <c r="BM45" s="101" t="s">
        <v>58</v>
      </c>
      <c r="BN45" s="102" t="s">
        <v>58</v>
      </c>
      <c r="BO45" s="279" t="s">
        <v>98</v>
      </c>
      <c r="BP45" s="280"/>
      <c r="BQ45" s="101" t="s">
        <v>58</v>
      </c>
      <c r="BR45" s="102" t="s">
        <v>59</v>
      </c>
      <c r="BS45" s="284" t="s">
        <v>118</v>
      </c>
      <c r="BT45" s="288"/>
      <c r="BU45" s="101"/>
      <c r="BV45" s="102"/>
      <c r="BW45" s="26"/>
      <c r="BX45" s="26"/>
      <c r="BY45" s="101"/>
      <c r="BZ45" s="102"/>
      <c r="CA45" s="26"/>
      <c r="CB45" s="26"/>
      <c r="CC45" s="101"/>
      <c r="CD45" s="102"/>
      <c r="CE45" s="26"/>
      <c r="CF45" s="102"/>
      <c r="CG45" s="101"/>
      <c r="CH45" s="102"/>
      <c r="CI45" s="26"/>
      <c r="CJ45" s="102"/>
      <c r="CK45" s="101"/>
      <c r="CL45" s="102"/>
      <c r="CM45" s="26"/>
      <c r="CN45" s="102"/>
    </row>
    <row r="46" spans="1:92" ht="18.75" customHeight="1" thickBot="1">
      <c r="A46" s="277"/>
      <c r="B46" s="278"/>
      <c r="C46" s="26"/>
      <c r="D46" s="102"/>
      <c r="E46" s="26"/>
      <c r="F46" s="102"/>
      <c r="G46" s="26"/>
      <c r="H46" s="102"/>
      <c r="I46" s="26"/>
      <c r="J46" s="102"/>
      <c r="K46" s="26"/>
      <c r="L46" s="26"/>
      <c r="M46" s="101"/>
      <c r="N46" s="102"/>
      <c r="O46" s="26"/>
      <c r="P46" s="26"/>
      <c r="Q46" s="101"/>
      <c r="R46" s="102"/>
      <c r="S46" s="26"/>
      <c r="T46" s="26"/>
      <c r="U46" s="101"/>
      <c r="V46" s="102"/>
      <c r="W46" s="26"/>
      <c r="X46" s="26"/>
      <c r="Y46" s="101"/>
      <c r="Z46" s="102"/>
      <c r="AA46" s="26"/>
      <c r="AB46" s="26"/>
      <c r="AC46" s="101"/>
      <c r="AD46" s="102"/>
      <c r="AE46" s="26" t="s">
        <v>56</v>
      </c>
      <c r="AF46" s="26" t="s">
        <v>55</v>
      </c>
      <c r="AG46" s="101" t="s">
        <v>56</v>
      </c>
      <c r="AH46" s="102" t="s">
        <v>55</v>
      </c>
      <c r="AI46" s="26" t="s">
        <v>59</v>
      </c>
      <c r="AJ46" s="26" t="s">
        <v>59</v>
      </c>
      <c r="AK46" s="101" t="s">
        <v>59</v>
      </c>
      <c r="AL46" s="102" t="s">
        <v>57</v>
      </c>
      <c r="AM46" s="101" t="s">
        <v>60</v>
      </c>
      <c r="AN46" s="102" t="s">
        <v>55</v>
      </c>
      <c r="AO46" s="101" t="s">
        <v>60</v>
      </c>
      <c r="AP46" s="102" t="s">
        <v>60</v>
      </c>
      <c r="AQ46" s="26" t="s">
        <v>56</v>
      </c>
      <c r="AR46" s="26" t="s">
        <v>55</v>
      </c>
      <c r="AS46" s="101" t="s">
        <v>57</v>
      </c>
      <c r="AT46" s="102" t="s">
        <v>56</v>
      </c>
      <c r="AU46" s="26"/>
      <c r="AV46" s="26"/>
      <c r="AW46" s="101"/>
      <c r="AX46" s="102"/>
      <c r="AY46" s="318"/>
      <c r="AZ46" s="319"/>
      <c r="BA46" s="101"/>
      <c r="BB46" s="102"/>
      <c r="BC46" s="26"/>
      <c r="BD46" s="26"/>
      <c r="BE46" s="318"/>
      <c r="BF46" s="319"/>
      <c r="BG46" s="26"/>
      <c r="BH46" s="26"/>
      <c r="BI46" s="101"/>
      <c r="BJ46" s="102"/>
      <c r="BK46" s="26" t="s">
        <v>60</v>
      </c>
      <c r="BL46" s="26" t="s">
        <v>57</v>
      </c>
      <c r="BM46" s="101" t="s">
        <v>60</v>
      </c>
      <c r="BN46" s="102" t="s">
        <v>55</v>
      </c>
      <c r="BO46" s="280"/>
      <c r="BP46" s="280"/>
      <c r="BQ46" s="101" t="s">
        <v>56</v>
      </c>
      <c r="BR46" s="102" t="s">
        <v>57</v>
      </c>
      <c r="BS46" s="289"/>
      <c r="BT46" s="290"/>
      <c r="BU46" s="101"/>
      <c r="BV46" s="102"/>
      <c r="BW46" s="26"/>
      <c r="BX46" s="26"/>
      <c r="BY46" s="101"/>
      <c r="BZ46" s="102"/>
      <c r="CA46" s="26"/>
      <c r="CB46" s="26"/>
      <c r="CC46" s="101"/>
      <c r="CD46" s="102"/>
      <c r="CE46" s="26"/>
      <c r="CF46" s="102"/>
      <c r="CG46" s="101"/>
      <c r="CH46" s="102"/>
      <c r="CI46" s="26"/>
      <c r="CJ46" s="102"/>
      <c r="CK46" s="101"/>
      <c r="CL46" s="102"/>
      <c r="CM46" s="26"/>
      <c r="CN46" s="102"/>
    </row>
    <row r="47" spans="1:92" ht="18.75" customHeight="1" thickTop="1">
      <c r="A47" s="275">
        <v>53</v>
      </c>
      <c r="B47" s="276"/>
      <c r="C47" s="105"/>
      <c r="D47" s="100"/>
      <c r="E47" s="105"/>
      <c r="F47" s="100"/>
      <c r="G47" s="105"/>
      <c r="H47" s="100"/>
      <c r="I47" s="105"/>
      <c r="J47" s="100"/>
      <c r="K47" s="105"/>
      <c r="L47" s="105"/>
      <c r="M47" s="99"/>
      <c r="N47" s="100"/>
      <c r="O47" s="105"/>
      <c r="P47" s="105"/>
      <c r="Q47" s="99"/>
      <c r="R47" s="100"/>
      <c r="S47" s="105"/>
      <c r="T47" s="105"/>
      <c r="U47" s="99"/>
      <c r="V47" s="100"/>
      <c r="W47" s="105"/>
      <c r="X47" s="105"/>
      <c r="Y47" s="99"/>
      <c r="Z47" s="100"/>
      <c r="AA47" s="105"/>
      <c r="AB47" s="105"/>
      <c r="AC47" s="99" t="s">
        <v>54</v>
      </c>
      <c r="AD47" s="100" t="s">
        <v>58</v>
      </c>
      <c r="AE47" s="105" t="s">
        <v>60</v>
      </c>
      <c r="AF47" s="105" t="s">
        <v>60</v>
      </c>
      <c r="AG47" s="99" t="s">
        <v>54</v>
      </c>
      <c r="AH47" s="100" t="s">
        <v>60</v>
      </c>
      <c r="AI47" s="105" t="s">
        <v>54</v>
      </c>
      <c r="AJ47" s="105" t="s">
        <v>58</v>
      </c>
      <c r="AK47" s="99" t="s">
        <v>57</v>
      </c>
      <c r="AL47" s="100" t="s">
        <v>57</v>
      </c>
      <c r="AM47" s="105" t="s">
        <v>54</v>
      </c>
      <c r="AN47" s="105" t="s">
        <v>58</v>
      </c>
      <c r="AO47" s="284" t="s">
        <v>115</v>
      </c>
      <c r="AP47" s="285"/>
      <c r="AQ47" s="105" t="s">
        <v>54</v>
      </c>
      <c r="AR47" s="105" t="s">
        <v>58</v>
      </c>
      <c r="AS47" s="99" t="s">
        <v>58</v>
      </c>
      <c r="AT47" s="100" t="s">
        <v>58</v>
      </c>
      <c r="AU47" s="105"/>
      <c r="AV47" s="105"/>
      <c r="AW47" s="99"/>
      <c r="AX47" s="100"/>
      <c r="AY47" s="105"/>
      <c r="AZ47" s="105"/>
      <c r="BA47" s="99"/>
      <c r="BB47" s="100"/>
      <c r="BC47" s="105"/>
      <c r="BD47" s="105"/>
      <c r="BE47" s="99"/>
      <c r="BF47" s="100"/>
      <c r="BG47" s="105"/>
      <c r="BH47" s="105"/>
      <c r="BI47" s="316" t="s">
        <v>119</v>
      </c>
      <c r="BJ47" s="317"/>
      <c r="BK47" s="105"/>
      <c r="BL47" s="105"/>
      <c r="BM47" s="99" t="s">
        <v>58</v>
      </c>
      <c r="BN47" s="100" t="s">
        <v>58</v>
      </c>
      <c r="BO47" s="105" t="s">
        <v>58</v>
      </c>
      <c r="BP47" s="105" t="s">
        <v>58</v>
      </c>
      <c r="BQ47" s="99" t="s">
        <v>54</v>
      </c>
      <c r="BR47" s="100" t="s">
        <v>58</v>
      </c>
      <c r="BS47" s="105" t="s">
        <v>58</v>
      </c>
      <c r="BT47" s="105" t="s">
        <v>58</v>
      </c>
      <c r="BU47" s="99"/>
      <c r="BV47" s="100"/>
      <c r="BW47" s="105"/>
      <c r="BX47" s="105"/>
      <c r="BY47" s="99"/>
      <c r="BZ47" s="100"/>
      <c r="CA47" s="105"/>
      <c r="CB47" s="105"/>
      <c r="CC47" s="99"/>
      <c r="CD47" s="100"/>
      <c r="CE47" s="105"/>
      <c r="CF47" s="100"/>
      <c r="CG47" s="162"/>
      <c r="CH47" s="100"/>
      <c r="CI47" s="105"/>
      <c r="CJ47" s="100"/>
      <c r="CK47" s="162"/>
      <c r="CL47" s="100"/>
      <c r="CM47" s="105"/>
      <c r="CN47" s="100"/>
    </row>
    <row r="48" spans="1:92" ht="18.75" customHeight="1" thickBot="1">
      <c r="A48" s="277"/>
      <c r="B48" s="278"/>
      <c r="C48" s="106"/>
      <c r="D48" s="104"/>
      <c r="E48" s="106"/>
      <c r="F48" s="104"/>
      <c r="G48" s="106"/>
      <c r="H48" s="104"/>
      <c r="I48" s="106"/>
      <c r="J48" s="104"/>
      <c r="K48" s="106"/>
      <c r="L48" s="106"/>
      <c r="M48" s="103"/>
      <c r="N48" s="104"/>
      <c r="O48" s="106"/>
      <c r="P48" s="106"/>
      <c r="Q48" s="103"/>
      <c r="R48" s="104"/>
      <c r="S48" s="106"/>
      <c r="T48" s="106"/>
      <c r="U48" s="103"/>
      <c r="V48" s="104"/>
      <c r="W48" s="106"/>
      <c r="X48" s="106"/>
      <c r="Y48" s="103"/>
      <c r="Z48" s="104"/>
      <c r="AA48" s="106"/>
      <c r="AB48" s="106"/>
      <c r="AC48" s="103" t="s">
        <v>59</v>
      </c>
      <c r="AD48" s="104" t="s">
        <v>57</v>
      </c>
      <c r="AE48" s="106" t="s">
        <v>58</v>
      </c>
      <c r="AF48" s="106" t="s">
        <v>56</v>
      </c>
      <c r="AG48" s="103" t="s">
        <v>60</v>
      </c>
      <c r="AH48" s="104" t="s">
        <v>59</v>
      </c>
      <c r="AI48" s="106" t="s">
        <v>55</v>
      </c>
      <c r="AJ48" s="106" t="s">
        <v>55</v>
      </c>
      <c r="AK48" s="101" t="s">
        <v>56</v>
      </c>
      <c r="AL48" s="102" t="s">
        <v>55</v>
      </c>
      <c r="AM48" s="106" t="s">
        <v>59</v>
      </c>
      <c r="AN48" s="106" t="s">
        <v>55</v>
      </c>
      <c r="AO48" s="286"/>
      <c r="AP48" s="287"/>
      <c r="AQ48" s="106" t="s">
        <v>55</v>
      </c>
      <c r="AR48" s="106" t="s">
        <v>55</v>
      </c>
      <c r="AS48" s="103" t="s">
        <v>56</v>
      </c>
      <c r="AT48" s="104" t="s">
        <v>59</v>
      </c>
      <c r="AU48" s="106"/>
      <c r="AV48" s="106"/>
      <c r="AW48" s="103"/>
      <c r="AX48" s="104"/>
      <c r="AY48" s="106"/>
      <c r="AZ48" s="106"/>
      <c r="BA48" s="103"/>
      <c r="BB48" s="104"/>
      <c r="BC48" s="106"/>
      <c r="BD48" s="106"/>
      <c r="BE48" s="103"/>
      <c r="BF48" s="104"/>
      <c r="BG48" s="106"/>
      <c r="BH48" s="106"/>
      <c r="BI48" s="318"/>
      <c r="BJ48" s="319"/>
      <c r="BK48" s="106"/>
      <c r="BL48" s="106"/>
      <c r="BM48" s="103" t="s">
        <v>60</v>
      </c>
      <c r="BN48" s="104" t="s">
        <v>59</v>
      </c>
      <c r="BO48" s="106" t="s">
        <v>56</v>
      </c>
      <c r="BP48" s="106" t="s">
        <v>55</v>
      </c>
      <c r="BQ48" s="103" t="s">
        <v>60</v>
      </c>
      <c r="BR48" s="104" t="s">
        <v>56</v>
      </c>
      <c r="BS48" s="106" t="s">
        <v>60</v>
      </c>
      <c r="BT48" s="106" t="s">
        <v>59</v>
      </c>
      <c r="BU48" s="103"/>
      <c r="BV48" s="104"/>
      <c r="BW48" s="106"/>
      <c r="BX48" s="106"/>
      <c r="BY48" s="103"/>
      <c r="BZ48" s="104"/>
      <c r="CA48" s="106"/>
      <c r="CB48" s="106"/>
      <c r="CC48" s="103"/>
      <c r="CD48" s="104"/>
      <c r="CE48" s="106"/>
      <c r="CF48" s="104"/>
      <c r="CG48" s="103"/>
      <c r="CH48" s="104"/>
      <c r="CI48" s="106"/>
      <c r="CJ48" s="104"/>
      <c r="CK48" s="103"/>
      <c r="CL48" s="104"/>
      <c r="CM48" s="106"/>
      <c r="CN48" s="104"/>
    </row>
    <row r="49" spans="1:92" ht="18.75" customHeight="1" thickTop="1">
      <c r="A49" s="275">
        <v>52</v>
      </c>
      <c r="B49" s="276"/>
      <c r="C49" s="26"/>
      <c r="D49" s="102"/>
      <c r="E49" s="26"/>
      <c r="F49" s="102"/>
      <c r="G49" s="26"/>
      <c r="H49" s="102"/>
      <c r="I49" s="26"/>
      <c r="J49" s="102"/>
      <c r="K49" s="26"/>
      <c r="L49" s="26"/>
      <c r="M49" s="101"/>
      <c r="N49" s="102"/>
      <c r="O49" s="26"/>
      <c r="P49" s="26"/>
      <c r="Q49" s="101"/>
      <c r="R49" s="102"/>
      <c r="S49" s="26"/>
      <c r="T49" s="26"/>
      <c r="U49" s="101"/>
      <c r="V49" s="102"/>
      <c r="W49" s="26"/>
      <c r="X49" s="26"/>
      <c r="Y49" s="101"/>
      <c r="Z49" s="102"/>
      <c r="AA49" s="26" t="s">
        <v>54</v>
      </c>
      <c r="AB49" s="26" t="s">
        <v>60</v>
      </c>
      <c r="AC49" s="101" t="s">
        <v>54</v>
      </c>
      <c r="AD49" s="102" t="s">
        <v>60</v>
      </c>
      <c r="AE49" s="26" t="s">
        <v>54</v>
      </c>
      <c r="AF49" s="26" t="s">
        <v>58</v>
      </c>
      <c r="AG49" s="284" t="s">
        <v>114</v>
      </c>
      <c r="AH49" s="285"/>
      <c r="AI49" s="26" t="s">
        <v>54</v>
      </c>
      <c r="AJ49" s="26" t="s">
        <v>54</v>
      </c>
      <c r="AK49" s="107" t="s">
        <v>54</v>
      </c>
      <c r="AL49" s="108" t="s">
        <v>54</v>
      </c>
      <c r="AM49" s="26" t="s">
        <v>54</v>
      </c>
      <c r="AN49" s="26" t="s">
        <v>57</v>
      </c>
      <c r="AO49" s="101" t="s">
        <v>58</v>
      </c>
      <c r="AP49" s="102" t="s">
        <v>57</v>
      </c>
      <c r="AQ49" s="26" t="s">
        <v>58</v>
      </c>
      <c r="AR49" s="26" t="s">
        <v>60</v>
      </c>
      <c r="AS49" s="101"/>
      <c r="AT49" s="102"/>
      <c r="AU49" s="26"/>
      <c r="AV49" s="26"/>
      <c r="AW49" s="101"/>
      <c r="AX49" s="102"/>
      <c r="AY49" s="26"/>
      <c r="AZ49" s="26"/>
      <c r="BA49" s="101"/>
      <c r="BB49" s="102"/>
      <c r="BC49" s="26"/>
      <c r="BD49" s="26"/>
      <c r="BE49" s="101"/>
      <c r="BF49" s="102"/>
      <c r="BG49" s="26"/>
      <c r="BH49" s="26"/>
      <c r="BI49" s="101"/>
      <c r="BJ49" s="102"/>
      <c r="BK49" s="26"/>
      <c r="BL49" s="26"/>
      <c r="BM49" s="101" t="s">
        <v>54</v>
      </c>
      <c r="BN49" s="102" t="s">
        <v>60</v>
      </c>
      <c r="BO49" s="26" t="s">
        <v>54</v>
      </c>
      <c r="BP49" s="26" t="s">
        <v>58</v>
      </c>
      <c r="BQ49" s="281" t="s">
        <v>25</v>
      </c>
      <c r="BR49" s="282"/>
      <c r="BS49" s="26" t="s">
        <v>55</v>
      </c>
      <c r="BT49" s="26" t="s">
        <v>59</v>
      </c>
      <c r="BU49" s="101"/>
      <c r="BV49" s="102"/>
      <c r="BW49" s="26"/>
      <c r="BX49" s="26"/>
      <c r="BY49" s="316" t="s">
        <v>123</v>
      </c>
      <c r="BZ49" s="317"/>
      <c r="CA49" s="26"/>
      <c r="CB49" s="26"/>
      <c r="CC49" s="101"/>
      <c r="CD49" s="102"/>
      <c r="CE49" s="26"/>
      <c r="CF49" s="102"/>
      <c r="CG49" s="101"/>
      <c r="CH49" s="102"/>
      <c r="CI49" s="26"/>
      <c r="CJ49" s="102"/>
      <c r="CK49" s="101"/>
      <c r="CL49" s="102"/>
      <c r="CM49" s="26"/>
      <c r="CN49" s="102"/>
    </row>
    <row r="50" spans="1:92" ht="18.75" customHeight="1" thickBot="1">
      <c r="A50" s="277"/>
      <c r="B50" s="278"/>
      <c r="C50" s="26"/>
      <c r="D50" s="102"/>
      <c r="E50" s="26"/>
      <c r="F50" s="102"/>
      <c r="G50" s="26"/>
      <c r="H50" s="102"/>
      <c r="I50" s="26"/>
      <c r="J50" s="102"/>
      <c r="K50" s="26"/>
      <c r="L50" s="26"/>
      <c r="M50" s="101"/>
      <c r="N50" s="102"/>
      <c r="O50" s="26"/>
      <c r="P50" s="26"/>
      <c r="Q50" s="101"/>
      <c r="R50" s="102"/>
      <c r="S50" s="26"/>
      <c r="T50" s="26"/>
      <c r="U50" s="101"/>
      <c r="V50" s="102"/>
      <c r="W50" s="26"/>
      <c r="X50" s="26"/>
      <c r="Y50" s="101"/>
      <c r="Z50" s="102"/>
      <c r="AA50" s="26" t="s">
        <v>56</v>
      </c>
      <c r="AB50" s="26" t="s">
        <v>57</v>
      </c>
      <c r="AC50" s="101" t="s">
        <v>60</v>
      </c>
      <c r="AD50" s="102" t="s">
        <v>55</v>
      </c>
      <c r="AE50" s="26" t="s">
        <v>55</v>
      </c>
      <c r="AF50" s="26" t="s">
        <v>59</v>
      </c>
      <c r="AG50" s="286"/>
      <c r="AH50" s="287"/>
      <c r="AI50" s="26" t="s">
        <v>58</v>
      </c>
      <c r="AJ50" s="26" t="s">
        <v>56</v>
      </c>
      <c r="AK50" s="109" t="s">
        <v>60</v>
      </c>
      <c r="AL50" s="110" t="s">
        <v>56</v>
      </c>
      <c r="AM50" s="26" t="s">
        <v>55</v>
      </c>
      <c r="AN50" s="26" t="s">
        <v>59</v>
      </c>
      <c r="AO50" s="101" t="s">
        <v>56</v>
      </c>
      <c r="AP50" s="102" t="s">
        <v>55</v>
      </c>
      <c r="AQ50" s="26" t="s">
        <v>57</v>
      </c>
      <c r="AR50" s="26" t="s">
        <v>55</v>
      </c>
      <c r="AS50" s="101"/>
      <c r="AT50" s="102"/>
      <c r="AU50" s="26"/>
      <c r="AV50" s="26"/>
      <c r="AW50" s="101"/>
      <c r="AX50" s="102"/>
      <c r="AY50" s="26"/>
      <c r="AZ50" s="26"/>
      <c r="BA50" s="101"/>
      <c r="BB50" s="102"/>
      <c r="BC50" s="26"/>
      <c r="BD50" s="26"/>
      <c r="BE50" s="101"/>
      <c r="BF50" s="102"/>
      <c r="BG50" s="26"/>
      <c r="BH50" s="26"/>
      <c r="BI50" s="101"/>
      <c r="BJ50" s="102"/>
      <c r="BK50" s="26"/>
      <c r="BL50" s="26"/>
      <c r="BM50" s="101" t="s">
        <v>59</v>
      </c>
      <c r="BN50" s="102" t="s">
        <v>57</v>
      </c>
      <c r="BO50" s="26" t="s">
        <v>57</v>
      </c>
      <c r="BP50" s="26" t="s">
        <v>56</v>
      </c>
      <c r="BQ50" s="283"/>
      <c r="BR50" s="282"/>
      <c r="BS50" s="26" t="s">
        <v>56</v>
      </c>
      <c r="BT50" s="26" t="s">
        <v>56</v>
      </c>
      <c r="BU50" s="101"/>
      <c r="BV50" s="102"/>
      <c r="BW50" s="26"/>
      <c r="BX50" s="26"/>
      <c r="BY50" s="318"/>
      <c r="BZ50" s="319"/>
      <c r="CA50" s="26"/>
      <c r="CB50" s="26"/>
      <c r="CC50" s="101"/>
      <c r="CD50" s="102"/>
      <c r="CE50" s="26"/>
      <c r="CF50" s="102"/>
      <c r="CG50" s="101"/>
      <c r="CH50" s="102"/>
      <c r="CI50" s="26"/>
      <c r="CJ50" s="102"/>
      <c r="CK50" s="101"/>
      <c r="CL50" s="102"/>
      <c r="CM50" s="26"/>
      <c r="CN50" s="102"/>
    </row>
    <row r="51" spans="1:92" ht="18.75" customHeight="1" thickTop="1">
      <c r="A51" s="275">
        <v>51</v>
      </c>
      <c r="B51" s="276"/>
      <c r="C51" s="105"/>
      <c r="D51" s="100"/>
      <c r="E51" s="105"/>
      <c r="F51" s="100"/>
      <c r="G51" s="105"/>
      <c r="H51" s="100"/>
      <c r="I51" s="105"/>
      <c r="J51" s="100"/>
      <c r="K51" s="105"/>
      <c r="L51" s="105"/>
      <c r="M51" s="99"/>
      <c r="N51" s="100"/>
      <c r="O51" s="105"/>
      <c r="P51" s="105"/>
      <c r="Q51" s="99"/>
      <c r="R51" s="100"/>
      <c r="S51" s="105"/>
      <c r="T51" s="105"/>
      <c r="U51" s="99"/>
      <c r="V51" s="100"/>
      <c r="W51" s="105"/>
      <c r="X51" s="105"/>
      <c r="Y51" s="99"/>
      <c r="Z51" s="100"/>
      <c r="AA51" s="105"/>
      <c r="AB51" s="105"/>
      <c r="AC51" s="99"/>
      <c r="AD51" s="100"/>
      <c r="AE51" s="105" t="s">
        <v>54</v>
      </c>
      <c r="AF51" s="105" t="s">
        <v>58</v>
      </c>
      <c r="AG51" s="99" t="s">
        <v>60</v>
      </c>
      <c r="AH51" s="100" t="s">
        <v>59</v>
      </c>
      <c r="AI51" s="105" t="s">
        <v>58</v>
      </c>
      <c r="AJ51" s="105" t="s">
        <v>57</v>
      </c>
      <c r="AK51" s="101" t="s">
        <v>54</v>
      </c>
      <c r="AL51" s="102" t="s">
        <v>58</v>
      </c>
      <c r="AM51" s="316" t="s">
        <v>116</v>
      </c>
      <c r="AN51" s="317"/>
      <c r="AO51" s="99" t="s">
        <v>54</v>
      </c>
      <c r="AP51" s="100" t="s">
        <v>60</v>
      </c>
      <c r="AQ51" s="105"/>
      <c r="AR51" s="105"/>
      <c r="AS51" s="320"/>
      <c r="AT51" s="321"/>
      <c r="AU51" s="105"/>
      <c r="AV51" s="105"/>
      <c r="AW51" s="99"/>
      <c r="AX51" s="100"/>
      <c r="AY51" s="105"/>
      <c r="AZ51" s="105"/>
      <c r="BA51" s="99"/>
      <c r="BB51" s="100"/>
      <c r="BC51" s="105"/>
      <c r="BD51" s="105"/>
      <c r="BE51" s="99"/>
      <c r="BF51" s="100"/>
      <c r="BG51" s="105"/>
      <c r="BH51" s="105"/>
      <c r="BI51" s="99"/>
      <c r="BJ51" s="100"/>
      <c r="BK51" s="105"/>
      <c r="BL51" s="105"/>
      <c r="BM51" s="99" t="s">
        <v>58</v>
      </c>
      <c r="BN51" s="100" t="s">
        <v>60</v>
      </c>
      <c r="BO51" s="105" t="s">
        <v>60</v>
      </c>
      <c r="BP51" s="105" t="s">
        <v>56</v>
      </c>
      <c r="BQ51" s="99" t="s">
        <v>58</v>
      </c>
      <c r="BR51" s="100" t="s">
        <v>56</v>
      </c>
      <c r="BS51" s="105" t="s">
        <v>54</v>
      </c>
      <c r="BT51" s="105" t="s">
        <v>56</v>
      </c>
      <c r="BU51" s="99"/>
      <c r="BV51" s="100"/>
      <c r="BW51" s="105"/>
      <c r="BX51" s="105"/>
      <c r="BY51" s="99"/>
      <c r="BZ51" s="100"/>
      <c r="CA51" s="105"/>
      <c r="CB51" s="105"/>
      <c r="CC51" s="99"/>
      <c r="CD51" s="100"/>
      <c r="CE51" s="99"/>
      <c r="CF51" s="100"/>
      <c r="CG51" s="162"/>
      <c r="CH51" s="100"/>
      <c r="CI51" s="162"/>
      <c r="CJ51" s="100"/>
      <c r="CK51" s="162"/>
      <c r="CL51" s="100"/>
      <c r="CM51" s="162"/>
      <c r="CN51" s="100"/>
    </row>
    <row r="52" spans="1:92" ht="18.75" customHeight="1" thickBot="1">
      <c r="A52" s="277"/>
      <c r="B52" s="278"/>
      <c r="C52" s="106"/>
      <c r="D52" s="104"/>
      <c r="E52" s="106"/>
      <c r="F52" s="104"/>
      <c r="G52" s="106"/>
      <c r="H52" s="104"/>
      <c r="I52" s="106"/>
      <c r="J52" s="104"/>
      <c r="K52" s="106"/>
      <c r="L52" s="106"/>
      <c r="M52" s="103"/>
      <c r="N52" s="104"/>
      <c r="O52" s="106"/>
      <c r="P52" s="106"/>
      <c r="Q52" s="103"/>
      <c r="R52" s="104"/>
      <c r="S52" s="106"/>
      <c r="T52" s="106"/>
      <c r="U52" s="103"/>
      <c r="V52" s="104"/>
      <c r="W52" s="106"/>
      <c r="X52" s="106"/>
      <c r="Y52" s="103"/>
      <c r="Z52" s="104"/>
      <c r="AA52" s="106"/>
      <c r="AB52" s="106"/>
      <c r="AC52" s="103"/>
      <c r="AD52" s="104"/>
      <c r="AE52" s="106" t="s">
        <v>55</v>
      </c>
      <c r="AF52" s="106" t="s">
        <v>57</v>
      </c>
      <c r="AG52" s="103" t="s">
        <v>56</v>
      </c>
      <c r="AH52" s="104" t="s">
        <v>57</v>
      </c>
      <c r="AI52" s="106" t="s">
        <v>59</v>
      </c>
      <c r="AJ52" s="106" t="s">
        <v>56</v>
      </c>
      <c r="AK52" s="103" t="s">
        <v>58</v>
      </c>
      <c r="AL52" s="104" t="s">
        <v>57</v>
      </c>
      <c r="AM52" s="318"/>
      <c r="AN52" s="319"/>
      <c r="AO52" s="103" t="s">
        <v>59</v>
      </c>
      <c r="AP52" s="104" t="s">
        <v>55</v>
      </c>
      <c r="AQ52" s="106"/>
      <c r="AR52" s="106"/>
      <c r="AS52" s="322"/>
      <c r="AT52" s="323"/>
      <c r="AU52" s="106"/>
      <c r="AV52" s="106"/>
      <c r="AW52" s="103"/>
      <c r="AX52" s="104"/>
      <c r="AY52" s="106"/>
      <c r="AZ52" s="106"/>
      <c r="BA52" s="103"/>
      <c r="BB52" s="104"/>
      <c r="BC52" s="106"/>
      <c r="BD52" s="106"/>
      <c r="BE52" s="103"/>
      <c r="BF52" s="104"/>
      <c r="BG52" s="106"/>
      <c r="BH52" s="106"/>
      <c r="BI52" s="103"/>
      <c r="BJ52" s="104"/>
      <c r="BK52" s="106"/>
      <c r="BL52" s="106"/>
      <c r="BM52" s="103" t="s">
        <v>59</v>
      </c>
      <c r="BN52" s="104" t="s">
        <v>56</v>
      </c>
      <c r="BO52" s="106" t="s">
        <v>57</v>
      </c>
      <c r="BP52" s="106" t="s">
        <v>55</v>
      </c>
      <c r="BQ52" s="103" t="s">
        <v>55</v>
      </c>
      <c r="BR52" s="104" t="s">
        <v>55</v>
      </c>
      <c r="BS52" s="106" t="s">
        <v>55</v>
      </c>
      <c r="BT52" s="106" t="s">
        <v>57</v>
      </c>
      <c r="BU52" s="103"/>
      <c r="BV52" s="104"/>
      <c r="BW52" s="106"/>
      <c r="BX52" s="106"/>
      <c r="BY52" s="103"/>
      <c r="BZ52" s="104"/>
      <c r="CA52" s="106"/>
      <c r="CB52" s="106"/>
      <c r="CC52" s="103"/>
      <c r="CD52" s="104"/>
      <c r="CE52" s="103"/>
      <c r="CF52" s="104"/>
      <c r="CG52" s="103"/>
      <c r="CH52" s="104"/>
      <c r="CI52" s="103"/>
      <c r="CJ52" s="104"/>
      <c r="CK52" s="103"/>
      <c r="CL52" s="104"/>
      <c r="CM52" s="103"/>
      <c r="CN52" s="104"/>
    </row>
    <row r="53" spans="1:92" ht="18.75" customHeight="1" thickTop="1">
      <c r="A53" s="275">
        <v>50</v>
      </c>
      <c r="B53" s="276"/>
      <c r="C53" s="105"/>
      <c r="D53" s="100"/>
      <c r="E53" s="105"/>
      <c r="F53" s="100"/>
      <c r="G53" s="105"/>
      <c r="H53" s="100"/>
      <c r="I53" s="105"/>
      <c r="J53" s="100"/>
      <c r="K53" s="105"/>
      <c r="L53" s="105"/>
      <c r="M53" s="99"/>
      <c r="N53" s="100"/>
      <c r="O53" s="105"/>
      <c r="P53" s="105"/>
      <c r="Q53" s="99"/>
      <c r="R53" s="100"/>
      <c r="S53" s="105"/>
      <c r="T53" s="105"/>
      <c r="U53" s="99"/>
      <c r="V53" s="100"/>
      <c r="W53" s="105"/>
      <c r="X53" s="105"/>
      <c r="Y53" s="99"/>
      <c r="Z53" s="100"/>
      <c r="AA53" s="105"/>
      <c r="AB53" s="105"/>
      <c r="AC53" s="99"/>
      <c r="AD53" s="100"/>
      <c r="AE53" s="105" t="s">
        <v>58</v>
      </c>
      <c r="AF53" s="105" t="s">
        <v>58</v>
      </c>
      <c r="AG53" s="99" t="s">
        <v>54</v>
      </c>
      <c r="AH53" s="100" t="s">
        <v>60</v>
      </c>
      <c r="AI53" s="105" t="s">
        <v>54</v>
      </c>
      <c r="AJ53" s="105" t="s">
        <v>60</v>
      </c>
      <c r="AK53" s="99"/>
      <c r="AL53" s="100"/>
      <c r="AM53" s="316" t="s">
        <v>117</v>
      </c>
      <c r="AN53" s="317"/>
      <c r="AO53" s="99"/>
      <c r="AP53" s="100"/>
      <c r="AQ53" s="105"/>
      <c r="AR53" s="105"/>
      <c r="AS53" s="99"/>
      <c r="AT53" s="100"/>
      <c r="AU53" s="105"/>
      <c r="AV53" s="105"/>
      <c r="AW53" s="99"/>
      <c r="AX53" s="100"/>
      <c r="AY53" s="105"/>
      <c r="AZ53" s="105"/>
      <c r="BA53" s="99"/>
      <c r="BB53" s="100"/>
      <c r="BC53" s="105"/>
      <c r="BD53" s="105"/>
      <c r="BE53" s="99"/>
      <c r="BF53" s="100"/>
      <c r="BG53" s="105"/>
      <c r="BH53" s="105"/>
      <c r="BI53" s="99"/>
      <c r="BJ53" s="100"/>
      <c r="BK53" s="105"/>
      <c r="BL53" s="105"/>
      <c r="BM53" s="99"/>
      <c r="BN53" s="100"/>
      <c r="BO53" s="105"/>
      <c r="BP53" s="105"/>
      <c r="BQ53" s="99" t="s">
        <v>60</v>
      </c>
      <c r="BR53" s="100" t="s">
        <v>57</v>
      </c>
      <c r="BS53" s="105" t="s">
        <v>54</v>
      </c>
      <c r="BT53" s="105" t="s">
        <v>55</v>
      </c>
      <c r="BU53" s="99"/>
      <c r="BV53" s="100"/>
      <c r="BW53" s="105"/>
      <c r="BX53" s="105"/>
      <c r="BY53" s="316" t="s">
        <v>124</v>
      </c>
      <c r="BZ53" s="317"/>
      <c r="CA53" s="105"/>
      <c r="CB53" s="105"/>
      <c r="CC53" s="99"/>
      <c r="CD53" s="100"/>
      <c r="CE53" s="105"/>
      <c r="CF53" s="100"/>
      <c r="CG53" s="162"/>
      <c r="CH53" s="100"/>
      <c r="CI53" s="105"/>
      <c r="CJ53" s="100"/>
      <c r="CK53" s="162"/>
      <c r="CL53" s="100"/>
      <c r="CM53" s="105"/>
      <c r="CN53" s="100"/>
    </row>
    <row r="54" spans="1:92" ht="18.75" customHeight="1" thickBot="1">
      <c r="A54" s="277"/>
      <c r="B54" s="278"/>
      <c r="C54" s="106"/>
      <c r="D54" s="104"/>
      <c r="E54" s="106"/>
      <c r="F54" s="104"/>
      <c r="G54" s="106"/>
      <c r="H54" s="104"/>
      <c r="I54" s="106"/>
      <c r="J54" s="104"/>
      <c r="K54" s="106"/>
      <c r="L54" s="106"/>
      <c r="M54" s="103"/>
      <c r="N54" s="104"/>
      <c r="O54" s="106"/>
      <c r="P54" s="106"/>
      <c r="Q54" s="103"/>
      <c r="R54" s="104"/>
      <c r="S54" s="106"/>
      <c r="T54" s="106"/>
      <c r="U54" s="103"/>
      <c r="V54" s="104"/>
      <c r="W54" s="106"/>
      <c r="X54" s="106"/>
      <c r="Y54" s="103"/>
      <c r="Z54" s="104"/>
      <c r="AA54" s="106"/>
      <c r="AB54" s="106"/>
      <c r="AC54" s="103"/>
      <c r="AD54" s="104"/>
      <c r="AE54" s="106" t="s">
        <v>60</v>
      </c>
      <c r="AF54" s="106" t="s">
        <v>55</v>
      </c>
      <c r="AG54" s="103" t="s">
        <v>57</v>
      </c>
      <c r="AH54" s="104" t="s">
        <v>57</v>
      </c>
      <c r="AI54" s="106" t="s">
        <v>56</v>
      </c>
      <c r="AJ54" s="106" t="s">
        <v>56</v>
      </c>
      <c r="AK54" s="103"/>
      <c r="AL54" s="104"/>
      <c r="AM54" s="318"/>
      <c r="AN54" s="319"/>
      <c r="AO54" s="103"/>
      <c r="AP54" s="104"/>
      <c r="AQ54" s="106"/>
      <c r="AR54" s="106"/>
      <c r="AS54" s="103"/>
      <c r="AT54" s="104"/>
      <c r="AU54" s="106"/>
      <c r="AV54" s="106"/>
      <c r="AW54" s="103"/>
      <c r="AX54" s="104"/>
      <c r="AY54" s="106"/>
      <c r="AZ54" s="106"/>
      <c r="BA54" s="103"/>
      <c r="BB54" s="104"/>
      <c r="BC54" s="106"/>
      <c r="BD54" s="106"/>
      <c r="BE54" s="103"/>
      <c r="BF54" s="104"/>
      <c r="BG54" s="106"/>
      <c r="BH54" s="106"/>
      <c r="BI54" s="103"/>
      <c r="BJ54" s="104"/>
      <c r="BK54" s="106"/>
      <c r="BL54" s="106"/>
      <c r="BM54" s="103"/>
      <c r="BN54" s="104"/>
      <c r="BO54" s="106"/>
      <c r="BP54" s="106"/>
      <c r="BQ54" s="103" t="s">
        <v>59</v>
      </c>
      <c r="BR54" s="104" t="s">
        <v>55</v>
      </c>
      <c r="BS54" s="106" t="s">
        <v>56</v>
      </c>
      <c r="BT54" s="106" t="s">
        <v>56</v>
      </c>
      <c r="BU54" s="103"/>
      <c r="BV54" s="104"/>
      <c r="BW54" s="106"/>
      <c r="BX54" s="106"/>
      <c r="BY54" s="318"/>
      <c r="BZ54" s="319"/>
      <c r="CA54" s="106"/>
      <c r="CB54" s="106"/>
      <c r="CC54" s="103"/>
      <c r="CD54" s="104"/>
      <c r="CE54" s="106"/>
      <c r="CF54" s="104"/>
      <c r="CG54" s="103"/>
      <c r="CH54" s="104"/>
      <c r="CI54" s="106"/>
      <c r="CJ54" s="104"/>
      <c r="CK54" s="103"/>
      <c r="CL54" s="104"/>
      <c r="CM54" s="106"/>
      <c r="CN54" s="104"/>
    </row>
    <row r="55" spans="1:92" ht="18.75" customHeight="1">
      <c r="A55" s="275">
        <v>49</v>
      </c>
      <c r="B55" s="276"/>
      <c r="C55" s="26"/>
      <c r="D55" s="102"/>
      <c r="E55" s="26"/>
      <c r="F55" s="102"/>
      <c r="G55" s="26"/>
      <c r="H55" s="102"/>
      <c r="I55" s="26"/>
      <c r="J55" s="102"/>
      <c r="K55" s="26"/>
      <c r="L55" s="26"/>
      <c r="M55" s="101"/>
      <c r="N55" s="102"/>
      <c r="O55" s="26"/>
      <c r="P55" s="26"/>
      <c r="Q55" s="101"/>
      <c r="R55" s="102"/>
      <c r="S55" s="26"/>
      <c r="T55" s="26"/>
      <c r="U55" s="101"/>
      <c r="V55" s="102"/>
      <c r="W55" s="26"/>
      <c r="X55" s="26"/>
      <c r="Y55" s="101"/>
      <c r="Z55" s="102"/>
      <c r="AA55" s="26"/>
      <c r="AB55" s="26"/>
      <c r="AC55" s="101"/>
      <c r="AD55" s="102"/>
      <c r="AE55" s="26"/>
      <c r="AF55" s="26"/>
      <c r="AG55" s="101"/>
      <c r="AH55" s="102"/>
      <c r="AI55" s="26"/>
      <c r="AJ55" s="26"/>
      <c r="AK55" s="101"/>
      <c r="AL55" s="102"/>
      <c r="AM55" s="26"/>
      <c r="AN55" s="26"/>
      <c r="AO55" s="101"/>
      <c r="AP55" s="102"/>
      <c r="AQ55" s="26"/>
      <c r="AR55" s="26"/>
      <c r="AS55" s="101"/>
      <c r="AT55" s="102"/>
      <c r="AU55" s="26"/>
      <c r="AV55" s="26"/>
      <c r="AW55" s="101"/>
      <c r="AX55" s="102"/>
      <c r="AY55" s="26"/>
      <c r="AZ55" s="26"/>
      <c r="BA55" s="101"/>
      <c r="BB55" s="102"/>
      <c r="BC55" s="26"/>
      <c r="BD55" s="26"/>
      <c r="BE55" s="101"/>
      <c r="BF55" s="102"/>
      <c r="BG55" s="26"/>
      <c r="BH55" s="26"/>
      <c r="BI55" s="101"/>
      <c r="BJ55" s="102"/>
      <c r="BK55" s="26"/>
      <c r="BL55" s="26"/>
      <c r="BM55" s="101"/>
      <c r="BN55" s="102"/>
      <c r="BO55" s="26"/>
      <c r="BP55" s="26"/>
      <c r="BQ55" s="101"/>
      <c r="BR55" s="102"/>
      <c r="BS55" s="26"/>
      <c r="BT55" s="26"/>
      <c r="BU55" s="101"/>
      <c r="BV55" s="102"/>
      <c r="BW55" s="26"/>
      <c r="BX55" s="26"/>
      <c r="BY55" s="101"/>
      <c r="BZ55" s="102"/>
      <c r="CA55" s="26"/>
      <c r="CB55" s="26"/>
      <c r="CC55" s="101"/>
      <c r="CD55" s="102"/>
      <c r="CE55" s="26"/>
      <c r="CF55" s="102"/>
      <c r="CG55" s="101"/>
      <c r="CH55" s="102"/>
      <c r="CI55" s="26"/>
      <c r="CJ55" s="102"/>
      <c r="CK55" s="101"/>
      <c r="CL55" s="102"/>
      <c r="CM55" s="26"/>
      <c r="CN55" s="102"/>
    </row>
    <row r="56" spans="1:92" ht="18.75" customHeight="1" thickBot="1">
      <c r="A56" s="277"/>
      <c r="B56" s="278"/>
      <c r="C56" s="26"/>
      <c r="D56" s="102"/>
      <c r="E56" s="26"/>
      <c r="F56" s="102"/>
      <c r="G56" s="26"/>
      <c r="H56" s="102"/>
      <c r="I56" s="26"/>
      <c r="J56" s="102"/>
      <c r="K56" s="26"/>
      <c r="L56" s="26"/>
      <c r="M56" s="101"/>
      <c r="N56" s="102"/>
      <c r="O56" s="26"/>
      <c r="P56" s="26"/>
      <c r="Q56" s="101"/>
      <c r="R56" s="102"/>
      <c r="S56" s="26"/>
      <c r="T56" s="26"/>
      <c r="U56" s="101"/>
      <c r="V56" s="102"/>
      <c r="W56" s="26"/>
      <c r="X56" s="26"/>
      <c r="Y56" s="101"/>
      <c r="Z56" s="102"/>
      <c r="AA56" s="26"/>
      <c r="AB56" s="26"/>
      <c r="AC56" s="101"/>
      <c r="AD56" s="102"/>
      <c r="AE56" s="26"/>
      <c r="AF56" s="26"/>
      <c r="AG56" s="101"/>
      <c r="AH56" s="102"/>
      <c r="AI56" s="26"/>
      <c r="AJ56" s="26"/>
      <c r="AK56" s="101"/>
      <c r="AL56" s="102"/>
      <c r="AM56" s="26"/>
      <c r="AN56" s="26"/>
      <c r="AO56" s="101"/>
      <c r="AP56" s="102"/>
      <c r="AQ56" s="26"/>
      <c r="AR56" s="26"/>
      <c r="AS56" s="101"/>
      <c r="AT56" s="102"/>
      <c r="AU56" s="26"/>
      <c r="AV56" s="26"/>
      <c r="AW56" s="101"/>
      <c r="AX56" s="102"/>
      <c r="AY56" s="26"/>
      <c r="AZ56" s="26"/>
      <c r="BA56" s="101"/>
      <c r="BB56" s="102"/>
      <c r="BC56" s="26"/>
      <c r="BD56" s="26"/>
      <c r="BE56" s="101"/>
      <c r="BF56" s="102"/>
      <c r="BG56" s="26"/>
      <c r="BH56" s="26"/>
      <c r="BI56" s="101"/>
      <c r="BJ56" s="102"/>
      <c r="BK56" s="26"/>
      <c r="BL56" s="26"/>
      <c r="BM56" s="101"/>
      <c r="BN56" s="102"/>
      <c r="BO56" s="26"/>
      <c r="BP56" s="26"/>
      <c r="BQ56" s="101"/>
      <c r="BR56" s="102"/>
      <c r="BS56" s="26"/>
      <c r="BT56" s="26"/>
      <c r="BU56" s="101"/>
      <c r="BV56" s="102"/>
      <c r="BW56" s="26"/>
      <c r="BX56" s="26"/>
      <c r="BY56" s="101"/>
      <c r="BZ56" s="102"/>
      <c r="CA56" s="26"/>
      <c r="CB56" s="26"/>
      <c r="CC56" s="101"/>
      <c r="CD56" s="102"/>
      <c r="CE56" s="26"/>
      <c r="CF56" s="102"/>
      <c r="CG56" s="101"/>
      <c r="CH56" s="102"/>
      <c r="CI56" s="26"/>
      <c r="CJ56" s="102"/>
      <c r="CK56" s="101"/>
      <c r="CL56" s="102"/>
      <c r="CM56" s="26"/>
      <c r="CN56" s="102"/>
    </row>
    <row r="57" spans="1:92" ht="18.75" customHeight="1" thickTop="1">
      <c r="A57" s="275">
        <v>48</v>
      </c>
      <c r="B57" s="276"/>
      <c r="C57" s="105"/>
      <c r="D57" s="100"/>
      <c r="E57" s="105"/>
      <c r="F57" s="100"/>
      <c r="G57" s="105"/>
      <c r="H57" s="100"/>
      <c r="I57" s="105"/>
      <c r="J57" s="100"/>
      <c r="K57" s="105"/>
      <c r="L57" s="105"/>
      <c r="M57" s="99"/>
      <c r="N57" s="100"/>
      <c r="O57" s="105"/>
      <c r="P57" s="105"/>
      <c r="Q57" s="99"/>
      <c r="R57" s="100"/>
      <c r="S57" s="105"/>
      <c r="T57" s="105"/>
      <c r="U57" s="99"/>
      <c r="V57" s="100"/>
      <c r="W57" s="105"/>
      <c r="X57" s="105"/>
      <c r="Y57" s="99"/>
      <c r="Z57" s="100"/>
      <c r="AA57" s="105"/>
      <c r="AB57" s="105"/>
      <c r="AC57" s="99"/>
      <c r="AD57" s="100"/>
      <c r="AE57" s="105"/>
      <c r="AF57" s="105"/>
      <c r="AG57" s="99"/>
      <c r="AH57" s="100"/>
      <c r="AI57" s="105"/>
      <c r="AJ57" s="105"/>
      <c r="AK57" s="99"/>
      <c r="AL57" s="100"/>
      <c r="AM57" s="105"/>
      <c r="AN57" s="105"/>
      <c r="AO57" s="99"/>
      <c r="AP57" s="100"/>
      <c r="AQ57" s="105"/>
      <c r="AR57" s="105"/>
      <c r="AS57" s="99"/>
      <c r="AT57" s="100"/>
      <c r="AU57" s="105"/>
      <c r="AV57" s="105"/>
      <c r="AW57" s="99"/>
      <c r="AX57" s="100"/>
      <c r="AY57" s="105"/>
      <c r="AZ57" s="105"/>
      <c r="BA57" s="99"/>
      <c r="BB57" s="100"/>
      <c r="BC57" s="105"/>
      <c r="BD57" s="105"/>
      <c r="BE57" s="99"/>
      <c r="BF57" s="100"/>
      <c r="BG57" s="105"/>
      <c r="BH57" s="105"/>
      <c r="BI57" s="99"/>
      <c r="BJ57" s="100"/>
      <c r="BK57" s="105"/>
      <c r="BL57" s="105"/>
      <c r="BM57" s="99"/>
      <c r="BN57" s="100"/>
      <c r="BO57" s="105"/>
      <c r="BP57" s="105"/>
      <c r="BQ57" s="99"/>
      <c r="BR57" s="100"/>
      <c r="BS57" s="105"/>
      <c r="BT57" s="105"/>
      <c r="BU57" s="99"/>
      <c r="BV57" s="100"/>
      <c r="BW57" s="105"/>
      <c r="BX57" s="105"/>
      <c r="BY57" s="99"/>
      <c r="BZ57" s="100"/>
      <c r="CA57" s="105"/>
      <c r="CB57" s="105"/>
      <c r="CC57" s="99"/>
      <c r="CD57" s="100"/>
      <c r="CE57" s="105"/>
      <c r="CF57" s="100"/>
      <c r="CG57" s="162"/>
      <c r="CH57" s="100"/>
      <c r="CI57" s="105"/>
      <c r="CJ57" s="100"/>
      <c r="CK57" s="162"/>
      <c r="CL57" s="100"/>
      <c r="CM57" s="105"/>
      <c r="CN57" s="100"/>
    </row>
    <row r="58" spans="1:92" ht="18.75" customHeight="1" thickBot="1">
      <c r="A58" s="277"/>
      <c r="B58" s="278"/>
      <c r="C58" s="106"/>
      <c r="D58" s="104"/>
      <c r="E58" s="106"/>
      <c r="F58" s="104"/>
      <c r="G58" s="106"/>
      <c r="H58" s="104"/>
      <c r="I58" s="106"/>
      <c r="J58" s="104"/>
      <c r="K58" s="106"/>
      <c r="L58" s="106"/>
      <c r="M58" s="103"/>
      <c r="N58" s="104"/>
      <c r="O58" s="106"/>
      <c r="P58" s="106"/>
      <c r="Q58" s="103"/>
      <c r="R58" s="104"/>
      <c r="S58" s="106"/>
      <c r="T58" s="106"/>
      <c r="U58" s="103"/>
      <c r="V58" s="104"/>
      <c r="W58" s="106"/>
      <c r="X58" s="106"/>
      <c r="Y58" s="103"/>
      <c r="Z58" s="104"/>
      <c r="AA58" s="106"/>
      <c r="AB58" s="106"/>
      <c r="AC58" s="103"/>
      <c r="AD58" s="104"/>
      <c r="AE58" s="106"/>
      <c r="AF58" s="106"/>
      <c r="AG58" s="103"/>
      <c r="AH58" s="104"/>
      <c r="AI58" s="106"/>
      <c r="AJ58" s="106"/>
      <c r="AK58" s="103"/>
      <c r="AL58" s="104"/>
      <c r="AM58" s="106"/>
      <c r="AN58" s="106"/>
      <c r="AO58" s="103"/>
      <c r="AP58" s="104"/>
      <c r="AQ58" s="106"/>
      <c r="AR58" s="106"/>
      <c r="AS58" s="103"/>
      <c r="AT58" s="104"/>
      <c r="AU58" s="106"/>
      <c r="AV58" s="106"/>
      <c r="AW58" s="103"/>
      <c r="AX58" s="104"/>
      <c r="AY58" s="106"/>
      <c r="AZ58" s="106"/>
      <c r="BA58" s="103"/>
      <c r="BB58" s="104"/>
      <c r="BC58" s="106"/>
      <c r="BD58" s="106"/>
      <c r="BE58" s="103"/>
      <c r="BF58" s="104"/>
      <c r="BG58" s="106"/>
      <c r="BH58" s="106"/>
      <c r="BI58" s="103"/>
      <c r="BJ58" s="104"/>
      <c r="BK58" s="106"/>
      <c r="BL58" s="106"/>
      <c r="BM58" s="103"/>
      <c r="BN58" s="104"/>
      <c r="BO58" s="106"/>
      <c r="BP58" s="106"/>
      <c r="BQ58" s="103"/>
      <c r="BR58" s="104"/>
      <c r="BS58" s="106"/>
      <c r="BT58" s="106"/>
      <c r="BU58" s="103"/>
      <c r="BV58" s="104"/>
      <c r="BW58" s="106"/>
      <c r="BX58" s="106"/>
      <c r="BY58" s="103"/>
      <c r="BZ58" s="104"/>
      <c r="CA58" s="106"/>
      <c r="CB58" s="106"/>
      <c r="CC58" s="103"/>
      <c r="CD58" s="104"/>
      <c r="CE58" s="106"/>
      <c r="CF58" s="104"/>
      <c r="CG58" s="103"/>
      <c r="CH58" s="104"/>
      <c r="CI58" s="106"/>
      <c r="CJ58" s="104"/>
      <c r="CK58" s="103"/>
      <c r="CL58" s="104"/>
      <c r="CM58" s="106"/>
      <c r="CN58" s="104"/>
    </row>
    <row r="59" spans="1:92" ht="18.75" customHeight="1">
      <c r="A59" s="275">
        <v>47</v>
      </c>
      <c r="B59" s="276"/>
      <c r="C59" s="26"/>
      <c r="D59" s="102"/>
      <c r="E59" s="26"/>
      <c r="F59" s="102"/>
      <c r="G59" s="26"/>
      <c r="H59" s="102"/>
      <c r="I59" s="26"/>
      <c r="J59" s="102"/>
      <c r="K59" s="26"/>
      <c r="L59" s="26"/>
      <c r="M59" s="101"/>
      <c r="N59" s="102"/>
      <c r="O59" s="26"/>
      <c r="P59" s="26"/>
      <c r="Q59" s="101"/>
      <c r="R59" s="102"/>
      <c r="S59" s="26"/>
      <c r="T59" s="26"/>
      <c r="U59" s="101"/>
      <c r="V59" s="102"/>
      <c r="W59" s="26"/>
      <c r="X59" s="26"/>
      <c r="Y59" s="101"/>
      <c r="Z59" s="102"/>
      <c r="AA59" s="26"/>
      <c r="AB59" s="26"/>
      <c r="AC59" s="101"/>
      <c r="AD59" s="102"/>
      <c r="AE59" s="26"/>
      <c r="AF59" s="26"/>
      <c r="AG59" s="101"/>
      <c r="AH59" s="102"/>
      <c r="AI59" s="26"/>
      <c r="AJ59" s="26"/>
      <c r="AK59" s="101"/>
      <c r="AL59" s="102"/>
      <c r="AM59" s="26"/>
      <c r="AN59" s="26"/>
      <c r="AO59" s="101"/>
      <c r="AP59" s="102"/>
      <c r="AQ59" s="26"/>
      <c r="AR59" s="26"/>
      <c r="AS59" s="101"/>
      <c r="AT59" s="102"/>
      <c r="AU59" s="26"/>
      <c r="AV59" s="26"/>
      <c r="AW59" s="101"/>
      <c r="AX59" s="102"/>
      <c r="AY59" s="26"/>
      <c r="AZ59" s="26"/>
      <c r="BA59" s="101"/>
      <c r="BB59" s="102"/>
      <c r="BC59" s="26"/>
      <c r="BD59" s="26"/>
      <c r="BE59" s="101"/>
      <c r="BF59" s="102"/>
      <c r="BG59" s="26"/>
      <c r="BH59" s="26"/>
      <c r="BI59" s="101"/>
      <c r="BJ59" s="102"/>
      <c r="BK59" s="26"/>
      <c r="BL59" s="26"/>
      <c r="BM59" s="101"/>
      <c r="BN59" s="102"/>
      <c r="BO59" s="26"/>
      <c r="BP59" s="26"/>
      <c r="BQ59" s="101"/>
      <c r="BR59" s="102"/>
      <c r="BS59" s="26"/>
      <c r="BT59" s="26"/>
      <c r="BU59" s="101"/>
      <c r="BV59" s="102"/>
      <c r="BW59" s="26"/>
      <c r="BX59" s="26"/>
      <c r="BY59" s="101"/>
      <c r="BZ59" s="102"/>
      <c r="CA59" s="26"/>
      <c r="CB59" s="26"/>
      <c r="CC59" s="101"/>
      <c r="CD59" s="102"/>
      <c r="CE59" s="26"/>
      <c r="CF59" s="102"/>
      <c r="CG59" s="101"/>
      <c r="CH59" s="102"/>
      <c r="CI59" s="26"/>
      <c r="CJ59" s="102"/>
      <c r="CK59" s="101"/>
      <c r="CL59" s="102"/>
      <c r="CM59" s="26"/>
      <c r="CN59" s="102"/>
    </row>
    <row r="60" spans="1:92" ht="18.75" customHeight="1" thickBot="1">
      <c r="A60" s="277"/>
      <c r="B60" s="278"/>
      <c r="C60" s="26"/>
      <c r="D60" s="102"/>
      <c r="E60" s="26"/>
      <c r="F60" s="102"/>
      <c r="G60" s="26"/>
      <c r="H60" s="102"/>
      <c r="I60" s="26"/>
      <c r="J60" s="102"/>
      <c r="K60" s="26"/>
      <c r="L60" s="26"/>
      <c r="M60" s="101"/>
      <c r="N60" s="102"/>
      <c r="O60" s="26"/>
      <c r="P60" s="26"/>
      <c r="Q60" s="101"/>
      <c r="R60" s="102"/>
      <c r="S60" s="26"/>
      <c r="T60" s="26"/>
      <c r="U60" s="101"/>
      <c r="V60" s="102"/>
      <c r="W60" s="26"/>
      <c r="X60" s="26"/>
      <c r="Y60" s="101"/>
      <c r="Z60" s="102"/>
      <c r="AA60" s="26"/>
      <c r="AB60" s="26"/>
      <c r="AC60" s="101"/>
      <c r="AD60" s="102"/>
      <c r="AE60" s="26"/>
      <c r="AF60" s="26"/>
      <c r="AG60" s="101"/>
      <c r="AH60" s="102"/>
      <c r="AI60" s="26"/>
      <c r="AJ60" s="26"/>
      <c r="AK60" s="101"/>
      <c r="AL60" s="102"/>
      <c r="AM60" s="26"/>
      <c r="AN60" s="26"/>
      <c r="AO60" s="101"/>
      <c r="AP60" s="102"/>
      <c r="AQ60" s="26"/>
      <c r="AR60" s="26"/>
      <c r="AS60" s="101"/>
      <c r="AT60" s="102"/>
      <c r="AU60" s="26"/>
      <c r="AV60" s="26"/>
      <c r="AW60" s="101"/>
      <c r="AX60" s="102"/>
      <c r="AY60" s="26"/>
      <c r="AZ60" s="26"/>
      <c r="BA60" s="101"/>
      <c r="BB60" s="102"/>
      <c r="BC60" s="26"/>
      <c r="BD60" s="26"/>
      <c r="BE60" s="101"/>
      <c r="BF60" s="102"/>
      <c r="BG60" s="26"/>
      <c r="BH60" s="26"/>
      <c r="BI60" s="101"/>
      <c r="BJ60" s="102"/>
      <c r="BK60" s="26"/>
      <c r="BL60" s="26"/>
      <c r="BM60" s="101"/>
      <c r="BN60" s="102"/>
      <c r="BO60" s="26"/>
      <c r="BP60" s="26"/>
      <c r="BQ60" s="101"/>
      <c r="BR60" s="102"/>
      <c r="BS60" s="26"/>
      <c r="BT60" s="26"/>
      <c r="BU60" s="101"/>
      <c r="BV60" s="102"/>
      <c r="BW60" s="26"/>
      <c r="BX60" s="26"/>
      <c r="BY60" s="101"/>
      <c r="BZ60" s="102"/>
      <c r="CA60" s="26"/>
      <c r="CB60" s="26"/>
      <c r="CC60" s="101"/>
      <c r="CD60" s="102"/>
      <c r="CE60" s="26"/>
      <c r="CF60" s="102"/>
      <c r="CG60" s="101"/>
      <c r="CH60" s="102"/>
      <c r="CI60" s="26"/>
      <c r="CJ60" s="102"/>
      <c r="CK60" s="101"/>
      <c r="CL60" s="102"/>
      <c r="CM60" s="26"/>
      <c r="CN60" s="102"/>
    </row>
    <row r="61" spans="1:92" ht="18.75" customHeight="1" thickTop="1">
      <c r="A61" s="275">
        <v>46</v>
      </c>
      <c r="B61" s="276"/>
      <c r="C61" s="105"/>
      <c r="D61" s="100"/>
      <c r="E61" s="105"/>
      <c r="F61" s="100"/>
      <c r="G61" s="105"/>
      <c r="H61" s="100"/>
      <c r="I61" s="105"/>
      <c r="J61" s="100"/>
      <c r="K61" s="105"/>
      <c r="L61" s="105"/>
      <c r="M61" s="99"/>
      <c r="N61" s="100"/>
      <c r="O61" s="105"/>
      <c r="P61" s="105"/>
      <c r="Q61" s="99"/>
      <c r="R61" s="100"/>
      <c r="S61" s="105"/>
      <c r="T61" s="105"/>
      <c r="U61" s="99"/>
      <c r="V61" s="100"/>
      <c r="W61" s="105"/>
      <c r="X61" s="105"/>
      <c r="Y61" s="99"/>
      <c r="Z61" s="100"/>
      <c r="AA61" s="105"/>
      <c r="AB61" s="105"/>
      <c r="AC61" s="99"/>
      <c r="AD61" s="100"/>
      <c r="AE61" s="105"/>
      <c r="AF61" s="105"/>
      <c r="AG61" s="99"/>
      <c r="AH61" s="100"/>
      <c r="AI61" s="105"/>
      <c r="AJ61" s="105"/>
      <c r="AK61" s="99"/>
      <c r="AL61" s="100"/>
      <c r="AM61" s="105"/>
      <c r="AN61" s="105"/>
      <c r="AO61" s="99"/>
      <c r="AP61" s="100"/>
      <c r="AQ61" s="105"/>
      <c r="AR61" s="105"/>
      <c r="AS61" s="99"/>
      <c r="AT61" s="100"/>
      <c r="AU61" s="105"/>
      <c r="AV61" s="105"/>
      <c r="AW61" s="99"/>
      <c r="AX61" s="100"/>
      <c r="AY61" s="105"/>
      <c r="AZ61" s="105"/>
      <c r="BA61" s="99"/>
      <c r="BB61" s="100"/>
      <c r="BC61" s="105"/>
      <c r="BD61" s="105"/>
      <c r="BE61" s="99"/>
      <c r="BF61" s="100"/>
      <c r="BG61" s="105"/>
      <c r="BH61" s="105"/>
      <c r="BI61" s="99"/>
      <c r="BJ61" s="100"/>
      <c r="BK61" s="105"/>
      <c r="BL61" s="105"/>
      <c r="BM61" s="99"/>
      <c r="BN61" s="100"/>
      <c r="BO61" s="105"/>
      <c r="BP61" s="105"/>
      <c r="BQ61" s="99"/>
      <c r="BR61" s="100"/>
      <c r="BS61" s="105"/>
      <c r="BT61" s="105"/>
      <c r="BU61" s="99"/>
      <c r="BV61" s="100"/>
      <c r="BW61" s="105"/>
      <c r="BX61" s="105"/>
      <c r="BY61" s="99"/>
      <c r="BZ61" s="100"/>
      <c r="CA61" s="105"/>
      <c r="CB61" s="105"/>
      <c r="CC61" s="99"/>
      <c r="CD61" s="100"/>
      <c r="CE61" s="105"/>
      <c r="CF61" s="100"/>
      <c r="CG61" s="162"/>
      <c r="CH61" s="100"/>
      <c r="CI61" s="105"/>
      <c r="CJ61" s="100"/>
      <c r="CK61" s="162"/>
      <c r="CL61" s="100"/>
      <c r="CM61" s="105"/>
      <c r="CN61" s="100"/>
    </row>
    <row r="62" spans="1:92" ht="18.75" customHeight="1" thickBot="1">
      <c r="A62" s="277"/>
      <c r="B62" s="278"/>
      <c r="C62" s="106"/>
      <c r="D62" s="104"/>
      <c r="E62" s="106"/>
      <c r="F62" s="104"/>
      <c r="G62" s="106"/>
      <c r="H62" s="104"/>
      <c r="I62" s="106"/>
      <c r="J62" s="104"/>
      <c r="K62" s="106"/>
      <c r="L62" s="106"/>
      <c r="M62" s="103"/>
      <c r="N62" s="104"/>
      <c r="O62" s="106"/>
      <c r="P62" s="106"/>
      <c r="Q62" s="103"/>
      <c r="R62" s="104"/>
      <c r="S62" s="106"/>
      <c r="T62" s="106"/>
      <c r="U62" s="103"/>
      <c r="V62" s="104"/>
      <c r="W62" s="106"/>
      <c r="X62" s="106"/>
      <c r="Y62" s="103"/>
      <c r="Z62" s="104"/>
      <c r="AA62" s="106"/>
      <c r="AB62" s="106"/>
      <c r="AC62" s="103"/>
      <c r="AD62" s="104"/>
      <c r="AE62" s="106"/>
      <c r="AF62" s="106"/>
      <c r="AG62" s="103"/>
      <c r="AH62" s="104"/>
      <c r="AI62" s="106"/>
      <c r="AJ62" s="106"/>
      <c r="AK62" s="103"/>
      <c r="AL62" s="104"/>
      <c r="AM62" s="106"/>
      <c r="AN62" s="106"/>
      <c r="AO62" s="103"/>
      <c r="AP62" s="104"/>
      <c r="AQ62" s="106"/>
      <c r="AR62" s="106"/>
      <c r="AS62" s="103"/>
      <c r="AT62" s="104"/>
      <c r="AU62" s="106"/>
      <c r="AV62" s="106"/>
      <c r="AW62" s="103"/>
      <c r="AX62" s="104"/>
      <c r="AY62" s="106"/>
      <c r="AZ62" s="106"/>
      <c r="BA62" s="103"/>
      <c r="BB62" s="104"/>
      <c r="BC62" s="106"/>
      <c r="BD62" s="106"/>
      <c r="BE62" s="103"/>
      <c r="BF62" s="104"/>
      <c r="BG62" s="106"/>
      <c r="BH62" s="106"/>
      <c r="BI62" s="103"/>
      <c r="BJ62" s="104"/>
      <c r="BK62" s="106"/>
      <c r="BL62" s="106"/>
      <c r="BM62" s="103"/>
      <c r="BN62" s="104"/>
      <c r="BO62" s="106"/>
      <c r="BP62" s="106"/>
      <c r="BQ62" s="103"/>
      <c r="BR62" s="104"/>
      <c r="BS62" s="106"/>
      <c r="BT62" s="106"/>
      <c r="BU62" s="103"/>
      <c r="BV62" s="104"/>
      <c r="BW62" s="106"/>
      <c r="BX62" s="106"/>
      <c r="BY62" s="103"/>
      <c r="BZ62" s="104"/>
      <c r="CA62" s="106"/>
      <c r="CB62" s="106"/>
      <c r="CC62" s="103"/>
      <c r="CD62" s="104"/>
      <c r="CE62" s="106"/>
      <c r="CF62" s="104"/>
      <c r="CG62" s="103"/>
      <c r="CH62" s="104"/>
      <c r="CI62" s="106"/>
      <c r="CJ62" s="104"/>
      <c r="CK62" s="103"/>
      <c r="CL62" s="104"/>
      <c r="CM62" s="106"/>
      <c r="CN62" s="104"/>
    </row>
  </sheetData>
  <mergeCells count="183">
    <mergeCell ref="BY49:BZ50"/>
    <mergeCell ref="BY53:BZ54"/>
    <mergeCell ref="Y37:Z38"/>
    <mergeCell ref="AE39:AF40"/>
    <mergeCell ref="AG43:AH44"/>
    <mergeCell ref="AS51:AT52"/>
    <mergeCell ref="AM51:AN52"/>
    <mergeCell ref="AM53:AN54"/>
    <mergeCell ref="BS45:BT46"/>
    <mergeCell ref="BG43:BH44"/>
    <mergeCell ref="BI47:BJ48"/>
    <mergeCell ref="AG49:AH50"/>
    <mergeCell ref="BG9:BH10"/>
    <mergeCell ref="BQ15:BR16"/>
    <mergeCell ref="BE45:BF46"/>
    <mergeCell ref="AY45:AZ46"/>
    <mergeCell ref="AU41:AV42"/>
    <mergeCell ref="AQ5:AR6"/>
    <mergeCell ref="AK5:AL6"/>
    <mergeCell ref="AC13:AD14"/>
    <mergeCell ref="AA21:AB22"/>
    <mergeCell ref="AA31:AB32"/>
    <mergeCell ref="AQ41:AR42"/>
    <mergeCell ref="AW37:AX38"/>
    <mergeCell ref="AM11:AN12"/>
    <mergeCell ref="AO11:AP12"/>
    <mergeCell ref="AO7:AP8"/>
    <mergeCell ref="AO9:AP10"/>
    <mergeCell ref="AS11:AT12"/>
    <mergeCell ref="AU11:AV12"/>
    <mergeCell ref="AU13:AV14"/>
    <mergeCell ref="AY13:AZ14"/>
    <mergeCell ref="AU25:AV26"/>
    <mergeCell ref="BY31:BZ32"/>
    <mergeCell ref="BU41:BV42"/>
    <mergeCell ref="AK41:AL42"/>
    <mergeCell ref="AO47:AP48"/>
    <mergeCell ref="BO27:BP28"/>
    <mergeCell ref="AM15:AN16"/>
    <mergeCell ref="AQ17:AR18"/>
    <mergeCell ref="BC23:BD24"/>
    <mergeCell ref="BA17:BB18"/>
    <mergeCell ref="BA21:BB22"/>
    <mergeCell ref="AU21:AV22"/>
    <mergeCell ref="AU23:AV24"/>
    <mergeCell ref="AS19:AT20"/>
    <mergeCell ref="AQ23:AR24"/>
    <mergeCell ref="BS23:BT24"/>
    <mergeCell ref="BU21:BV22"/>
    <mergeCell ref="BY37:BZ38"/>
    <mergeCell ref="BY43:BZ44"/>
    <mergeCell ref="M19:N20"/>
    <mergeCell ref="W35:X36"/>
    <mergeCell ref="CA33:CB34"/>
    <mergeCell ref="BI25:BJ26"/>
    <mergeCell ref="BQ49:BR50"/>
    <mergeCell ref="AI27:AJ28"/>
    <mergeCell ref="AO39:AP40"/>
    <mergeCell ref="AK35:AL36"/>
    <mergeCell ref="AK33:AL34"/>
    <mergeCell ref="AO35:AP36"/>
    <mergeCell ref="AO33:AP34"/>
    <mergeCell ref="AQ35:AR36"/>
    <mergeCell ref="AS33:AT34"/>
    <mergeCell ref="BI27:BJ28"/>
    <mergeCell ref="AY31:AZ32"/>
    <mergeCell ref="BA31:BB32"/>
    <mergeCell ref="BG33:BH34"/>
    <mergeCell ref="BI31:BJ32"/>
    <mergeCell ref="AU27:AV28"/>
    <mergeCell ref="AM29:AN30"/>
    <mergeCell ref="AK27:AL28"/>
    <mergeCell ref="BO35:BP36"/>
    <mergeCell ref="BQ37:BR38"/>
    <mergeCell ref="AS25:AT26"/>
    <mergeCell ref="A17:B18"/>
    <mergeCell ref="A35:B36"/>
    <mergeCell ref="A33:B34"/>
    <mergeCell ref="A31:B32"/>
    <mergeCell ref="A29:B30"/>
    <mergeCell ref="A27:B28"/>
    <mergeCell ref="Y23:Z24"/>
    <mergeCell ref="BK33:BL34"/>
    <mergeCell ref="BM33:BN34"/>
    <mergeCell ref="AA19:AB20"/>
    <mergeCell ref="AE21:AF22"/>
    <mergeCell ref="AG31:AH32"/>
    <mergeCell ref="AG29:AH30"/>
    <mergeCell ref="AK19:AL20"/>
    <mergeCell ref="AE33:AF34"/>
    <mergeCell ref="A21:B22"/>
    <mergeCell ref="A19:B20"/>
    <mergeCell ref="BG27:BH28"/>
    <mergeCell ref="BK21:BL22"/>
    <mergeCell ref="BM19:BN20"/>
    <mergeCell ref="Y29:Z30"/>
    <mergeCell ref="W33:X34"/>
    <mergeCell ref="U33:V34"/>
    <mergeCell ref="AM27:AN28"/>
    <mergeCell ref="A45:B46"/>
    <mergeCell ref="A43:B44"/>
    <mergeCell ref="A41:B42"/>
    <mergeCell ref="A39:B40"/>
    <mergeCell ref="A37:B38"/>
    <mergeCell ref="S29:T30"/>
    <mergeCell ref="Q29:R30"/>
    <mergeCell ref="Q25:R26"/>
    <mergeCell ref="S23:T24"/>
    <mergeCell ref="S25:T26"/>
    <mergeCell ref="A25:B26"/>
    <mergeCell ref="A23:B24"/>
    <mergeCell ref="AI1:AJ2"/>
    <mergeCell ref="AG1:AH2"/>
    <mergeCell ref="AE1:AF2"/>
    <mergeCell ref="AC1:AD2"/>
    <mergeCell ref="AA1:AB2"/>
    <mergeCell ref="C1:D2"/>
    <mergeCell ref="E1:F2"/>
    <mergeCell ref="G1:H2"/>
    <mergeCell ref="A15:B16"/>
    <mergeCell ref="A13:B14"/>
    <mergeCell ref="A11:B12"/>
    <mergeCell ref="A9:B10"/>
    <mergeCell ref="A7:B8"/>
    <mergeCell ref="AI11:AJ12"/>
    <mergeCell ref="AI13:AJ14"/>
    <mergeCell ref="BA1:BB2"/>
    <mergeCell ref="AY1:AZ2"/>
    <mergeCell ref="AW1:AX2"/>
    <mergeCell ref="AU1:AV2"/>
    <mergeCell ref="AS1:AT2"/>
    <mergeCell ref="AQ1:AR2"/>
    <mergeCell ref="AO1:AP2"/>
    <mergeCell ref="AM1:AN2"/>
    <mergeCell ref="AK1:AL2"/>
    <mergeCell ref="BM1:BN2"/>
    <mergeCell ref="M23:N24"/>
    <mergeCell ref="BO1:BP2"/>
    <mergeCell ref="A49:B50"/>
    <mergeCell ref="A47:B48"/>
    <mergeCell ref="A3:B4"/>
    <mergeCell ref="BE1:BF2"/>
    <mergeCell ref="BG1:BH2"/>
    <mergeCell ref="BA37:BB38"/>
    <mergeCell ref="BC37:BD38"/>
    <mergeCell ref="BE39:BF40"/>
    <mergeCell ref="BG39:BH40"/>
    <mergeCell ref="O1:P2"/>
    <mergeCell ref="M1:N2"/>
    <mergeCell ref="K1:L2"/>
    <mergeCell ref="I1:J2"/>
    <mergeCell ref="A1:B2"/>
    <mergeCell ref="Y1:Z2"/>
    <mergeCell ref="W1:X2"/>
    <mergeCell ref="U1:V2"/>
    <mergeCell ref="S1:T2"/>
    <mergeCell ref="Q1:R2"/>
    <mergeCell ref="A5:B6"/>
    <mergeCell ref="BC1:BD2"/>
    <mergeCell ref="CG1:CH2"/>
    <mergeCell ref="CI1:CJ2"/>
    <mergeCell ref="CK1:CL2"/>
    <mergeCell ref="CM1:CN2"/>
    <mergeCell ref="A61:B62"/>
    <mergeCell ref="BY1:BZ2"/>
    <mergeCell ref="CA1:CB2"/>
    <mergeCell ref="CC1:CD2"/>
    <mergeCell ref="CE1:CF2"/>
    <mergeCell ref="A51:B52"/>
    <mergeCell ref="A53:B54"/>
    <mergeCell ref="A55:B56"/>
    <mergeCell ref="A57:B58"/>
    <mergeCell ref="A59:B60"/>
    <mergeCell ref="BK41:BL42"/>
    <mergeCell ref="BM41:BN42"/>
    <mergeCell ref="BM39:BN40"/>
    <mergeCell ref="BO45:BP46"/>
    <mergeCell ref="BQ1:BR2"/>
    <mergeCell ref="BS1:BT2"/>
    <mergeCell ref="BU1:BV2"/>
    <mergeCell ref="BW1:BX2"/>
    <mergeCell ref="BI1:BJ2"/>
    <mergeCell ref="BK1:BL2"/>
  </mergeCells>
  <conditionalFormatting sqref="AO35 AR9:AR22 AQ9:AQ23 AG45:AH1048576 AG31 AH21:AH28 AG21:AG29 AK35 AP37:AP38 AL21:AL32 AK21:AK33 AO37:AO39 AR25:AR34 AQ25:AQ35 AA33:AB1048576 AC15:AD1048576 AM7:BD8 O5:O23 AI29:AJ1048576 AJ21:AJ26 AI21:AI27 S31:T1048576 T27:T28 S25 S27:S29 BY55:BZ62 I5:AD8 AY5:AY31 BA31 AT5:AT32 AS5:AS33 AP5:AP32 BE47:BF62 AJ5:AJ12 AI5:AI13 AG5:AH18 AY13:AZ16 AB5:AB18 AA5:AA19 Z5:Z22 Y5:Y23 W37:X1048576 T5:T22 S5:S23 Q5:R1048576 P5:P22 A1 AW1 AU1 BE16:BL16 AG19:AJ20 BM1:BP2 A21 A23 AZ5:BB30 Y17:Z18 BH29:BH32 BC5:BD62 BC63:XFD1048576 BQ17:BR62 BS47:BT62 O23:P50 I57:BF58 I61:BF62 BG45:BH62 BG29:BG33 AW5:AX32 AK37:AL1048576 AO41:AP1048576 AQ37:AR1048576 AE41:AF1048576 AW33:BB1048576 AS53:AT1048576 AO5:AO33 AI13:AJ18 AO9:AP10 BA1 AY1 BC1 BE1:BN15 K1 O1 S1 W1 AA1 AE1 AI1 AM1 AQ1 I1 M1 Q1 U1 Y1 AC1 AG1 AK1 AO1 AS1 A3 A7 A11 A15 A19 A5 A9 A13 A17 A43 A45 A25 A47 A29 A51 A33 A55 A37 A59 A41 A27 A49 A31 A53 A35 A57 A39 A61 BM21:BN62 AS11:AV12 AU9:AV1048576 Y39:Z1048576 AK7:AK19 BH17:BH26 BG17:BG27 BN5:BN18 BM5:BM19 AM55:AN1048576 BR1:BR14 BO1:BP62 BQ1:BQ15 BF17:BF44 BE17:BE45 AL7:AL18 AM5:BF6 AE5:AJ6 AK5 AD5:AD12 AC5:AC13 AA21 AB23:AB30 AA23:AA31 Z25:Z28 Y25:Y29 U35:V1048576 V5:V32 U5:U33 X5:X34 W5:W35 Z31:Z36 Y31:Y37 AF17:AF38 AE17:AE39 AH33:AH42 AG33:AG43 AT35:AT50 AS35:AS51 AN5:AN50 AM5:AM51 AO53:BF54 I53:AL54 AM53 BI49:BJ62 BT1:BT44 BS1:BS45 BH35:BH42 BG35:BG43 BK5:BL62 BJ17:BJ46 BI17:BI47 BZ1:BZ36 BU1:BX62 BY1:BY37 BZ39:BZ42 BY39:BY43 BZ45:BZ48 BY45:BY49 BE51:BX62 AE5:AF16 BY51:BZ52 N5:N22 I5:L50 M25:N50 M5:M23 E1 C1 G1 CG1:CN1048576 CA1:XFD62">
    <cfRule type="cellIs" dxfId="28" priority="64" operator="equal">
      <formula>"Me"</formula>
    </cfRule>
    <cfRule type="cellIs" dxfId="27" priority="65" operator="equal">
      <formula>"C"</formula>
    </cfRule>
    <cfRule type="cellIs" dxfId="26" priority="66" operator="equal">
      <formula>"B"</formula>
    </cfRule>
    <cfRule type="cellIs" dxfId="25" priority="67" operator="equal">
      <formula>"S"</formula>
    </cfRule>
    <cfRule type="cellIs" dxfId="24" priority="68" operator="equal">
      <formula>"Mi"</formula>
    </cfRule>
    <cfRule type="cellIs" dxfId="23" priority="69" operator="equal">
      <formula>"G"</formula>
    </cfRule>
    <cfRule type="cellIs" dxfId="22" priority="70" operator="equal">
      <formula>"O"</formula>
    </cfRule>
  </conditionalFormatting>
  <conditionalFormatting sqref="G57:H58 G61:H62 G53:H54 G5:H50">
    <cfRule type="cellIs" dxfId="21" priority="15" operator="equal">
      <formula>"Me"</formula>
    </cfRule>
    <cfRule type="cellIs" dxfId="20" priority="16" operator="equal">
      <formula>"C"</formula>
    </cfRule>
    <cfRule type="cellIs" dxfId="19" priority="17" operator="equal">
      <formula>"B"</formula>
    </cfRule>
    <cfRule type="cellIs" dxfId="18" priority="18" operator="equal">
      <formula>"S"</formula>
    </cfRule>
    <cfRule type="cellIs" dxfId="17" priority="19" operator="equal">
      <formula>"Mi"</formula>
    </cfRule>
    <cfRule type="cellIs" dxfId="16" priority="20" operator="equal">
      <formula>"G"</formula>
    </cfRule>
    <cfRule type="cellIs" dxfId="15" priority="21" operator="equal">
      <formula>"O"</formula>
    </cfRule>
  </conditionalFormatting>
  <conditionalFormatting sqref="E57:F58 E61:F62 E53:F54 E5:F50">
    <cfRule type="cellIs" dxfId="14" priority="8" operator="equal">
      <formula>"Me"</formula>
    </cfRule>
    <cfRule type="cellIs" dxfId="13" priority="9" operator="equal">
      <formula>"C"</formula>
    </cfRule>
    <cfRule type="cellIs" dxfId="12" priority="10" operator="equal">
      <formula>"B"</formula>
    </cfRule>
    <cfRule type="cellIs" dxfId="11" priority="11" operator="equal">
      <formula>"S"</formula>
    </cfRule>
    <cfRule type="cellIs" dxfId="10" priority="12" operator="equal">
      <formula>"Mi"</formula>
    </cfRule>
    <cfRule type="cellIs" dxfId="9" priority="13" operator="equal">
      <formula>"G"</formula>
    </cfRule>
    <cfRule type="cellIs" dxfId="8" priority="14" operator="equal">
      <formula>"O"</formula>
    </cfRule>
  </conditionalFormatting>
  <conditionalFormatting sqref="C57:D58 C61:D62 C53:D54 C5:D50">
    <cfRule type="cellIs" dxfId="7" priority="1" operator="equal">
      <formula>"Me"</formula>
    </cfRule>
    <cfRule type="cellIs" dxfId="6" priority="2" operator="equal">
      <formula>"C"</formula>
    </cfRule>
    <cfRule type="cellIs" dxfId="5" priority="3" operator="equal">
      <formula>"B"</formula>
    </cfRule>
    <cfRule type="cellIs" dxfId="4" priority="4" operator="equal">
      <formula>"S"</formula>
    </cfRule>
    <cfRule type="cellIs" dxfId="3" priority="5" operator="equal">
      <formula>"Mi"</formula>
    </cfRule>
    <cfRule type="cellIs" dxfId="2" priority="6" operator="equal">
      <formula>"G"</formula>
    </cfRule>
    <cfRule type="cellIs" dxfId="1" priority="7" operator="equal">
      <formula>"O"</formula>
    </cfRule>
  </conditionalFormatting>
  <pageMargins left="0.7" right="0.7" top="0.75" bottom="0.75" header="0.3" footer="0.3"/>
  <pageSetup paperSize="9" orientation="portrait" horizontalDpi="300" r:id="rId1"/>
</worksheet>
</file>

<file path=xl/worksheets/sheet3.xml><?xml version="1.0" encoding="utf-8"?>
<worksheet xmlns="http://schemas.openxmlformats.org/spreadsheetml/2006/main" xmlns:r="http://schemas.openxmlformats.org/officeDocument/2006/relationships">
  <sheetPr codeName="Feuil3"/>
  <dimension ref="B1:W26"/>
  <sheetViews>
    <sheetView workbookViewId="0">
      <selection activeCell="O4" sqref="O4"/>
    </sheetView>
  </sheetViews>
  <sheetFormatPr baseColWidth="10" defaultRowHeight="15"/>
  <cols>
    <col min="2" max="2" width="11.42578125" style="30"/>
    <col min="3" max="9" width="4.5703125" style="30" customWidth="1"/>
    <col min="10" max="10" width="5" bestFit="1" customWidth="1"/>
    <col min="16" max="16" width="7" bestFit="1" customWidth="1"/>
    <col min="17" max="20" width="4" bestFit="1" customWidth="1"/>
    <col min="21" max="21" width="5" bestFit="1" customWidth="1"/>
    <col min="22" max="22" width="4" bestFit="1" customWidth="1"/>
  </cols>
  <sheetData>
    <row r="1" spans="2:23" ht="15.75" thickBot="1"/>
    <row r="2" spans="2:23" ht="18.75" customHeight="1" thickBot="1">
      <c r="C2" s="129"/>
      <c r="D2" s="130"/>
      <c r="E2" s="131"/>
      <c r="F2" s="130"/>
      <c r="G2" s="131"/>
      <c r="H2" s="130"/>
      <c r="I2" s="132"/>
      <c r="L2" t="s">
        <v>4</v>
      </c>
      <c r="M2" t="s">
        <v>129</v>
      </c>
      <c r="O2" s="30"/>
      <c r="P2" s="129"/>
      <c r="Q2" s="130"/>
      <c r="R2" s="131"/>
      <c r="S2" s="130"/>
      <c r="T2" s="131"/>
      <c r="U2" s="130"/>
      <c r="V2" s="132"/>
    </row>
    <row r="3" spans="2:23">
      <c r="B3" s="113" t="s">
        <v>26</v>
      </c>
      <c r="C3" s="116">
        <f>COUNTA(Ressources!G4:G8)</f>
        <v>4</v>
      </c>
      <c r="D3" s="117">
        <f>COUNTA(Ressources!J4:J8)</f>
        <v>3</v>
      </c>
      <c r="E3" s="116">
        <f>COUNTA(Ressources!O4:O8)</f>
        <v>5</v>
      </c>
      <c r="F3" s="117">
        <f>COUNTA(Ressources!T4:T8)</f>
        <v>2</v>
      </c>
      <c r="G3" s="116">
        <f>COUNTA(Ressources!Y4:Y8)</f>
        <v>1</v>
      </c>
      <c r="H3" s="117">
        <f>COUNTA(Ressources!AD4:AD8)</f>
        <v>1</v>
      </c>
      <c r="I3" s="118">
        <f>COUNTA(Ressources!AI4:AI8)</f>
        <v>0</v>
      </c>
      <c r="J3" s="27">
        <f>SUM(C3:I3)</f>
        <v>16</v>
      </c>
      <c r="L3" s="152">
        <f>SUM(Ressources!I4:I8)</f>
        <v>131780</v>
      </c>
      <c r="M3" s="155">
        <f t="shared" ref="M3:M17" si="0">L3/$L$18</f>
        <v>0.11939406019533585</v>
      </c>
      <c r="O3" s="163" t="s">
        <v>26</v>
      </c>
      <c r="P3" s="152">
        <v>131780</v>
      </c>
      <c r="Q3" s="117">
        <v>56.650400000000005</v>
      </c>
      <c r="R3" s="116">
        <v>69.639200000000002</v>
      </c>
      <c r="S3" s="117">
        <v>8.65</v>
      </c>
      <c r="T3" s="116">
        <v>5.5</v>
      </c>
      <c r="U3" s="117">
        <v>8.8000000000000007</v>
      </c>
      <c r="V3" s="118">
        <v>0</v>
      </c>
      <c r="W3" s="27"/>
    </row>
    <row r="4" spans="2:23">
      <c r="B4" s="125" t="s">
        <v>18</v>
      </c>
      <c r="C4" s="121">
        <f>COUNTA(Ressources!G9:G10)</f>
        <v>1</v>
      </c>
      <c r="D4" s="122">
        <f>COUNTA(Ressources!J9:J10)</f>
        <v>1</v>
      </c>
      <c r="E4" s="123">
        <f>COUNTA(Ressources!O9:O10)</f>
        <v>1</v>
      </c>
      <c r="F4" s="122">
        <f>COUNTA(Ressources!T9:T10)</f>
        <v>1</v>
      </c>
      <c r="G4" s="123">
        <f>COUNTA(Ressources!Y9:Y10)</f>
        <v>0</v>
      </c>
      <c r="H4" s="122">
        <f>COUNTA(Ressources!AD9:AD10)</f>
        <v>1</v>
      </c>
      <c r="I4" s="124">
        <f>COUNTA(Ressources!AI9:AI10)</f>
        <v>2</v>
      </c>
      <c r="J4" s="28">
        <f t="shared" ref="J4:J17" si="1">SUM(C4:I4)</f>
        <v>7</v>
      </c>
      <c r="L4" s="153">
        <f>SUM(Ressources!I9:I10)</f>
        <v>32120.000000000004</v>
      </c>
      <c r="M4" s="156">
        <f t="shared" si="0"/>
        <v>2.9101056408212082E-2</v>
      </c>
      <c r="O4" s="125" t="s">
        <v>18</v>
      </c>
      <c r="P4" s="153">
        <v>59840.000000000007</v>
      </c>
      <c r="Q4" s="122">
        <v>0</v>
      </c>
      <c r="R4" s="123">
        <v>0</v>
      </c>
      <c r="S4" s="122">
        <v>21.6</v>
      </c>
      <c r="T4" s="123">
        <v>0</v>
      </c>
      <c r="U4" s="122">
        <v>21.6</v>
      </c>
      <c r="V4" s="124">
        <v>0</v>
      </c>
      <c r="W4" s="28"/>
    </row>
    <row r="5" spans="2:23">
      <c r="B5" s="114" t="s">
        <v>23</v>
      </c>
      <c r="C5" s="33">
        <f>COUNTA(Ressources!G11:G13)</f>
        <v>1</v>
      </c>
      <c r="D5" s="119">
        <f>COUNTA(Ressources!J11:J13)</f>
        <v>1</v>
      </c>
      <c r="E5" s="33">
        <f>COUNTA(Ressources!O11:O13)</f>
        <v>1</v>
      </c>
      <c r="F5" s="119">
        <f>COUNTA(Ressources!T11:T13)</f>
        <v>0</v>
      </c>
      <c r="G5" s="33">
        <f>COUNTA(Ressources!Y11:Y13)</f>
        <v>2</v>
      </c>
      <c r="H5" s="119">
        <f>COUNTA(Ressources!AD11:AD13)</f>
        <v>0</v>
      </c>
      <c r="I5" s="120">
        <f>COUNTA(Ressources!AI11:AI13)</f>
        <v>0</v>
      </c>
      <c r="J5" s="28">
        <f t="shared" si="1"/>
        <v>5</v>
      </c>
      <c r="L5" s="153">
        <f>SUM(Ressources!I11:I13)</f>
        <v>26400.000000000004</v>
      </c>
      <c r="M5" s="156">
        <f t="shared" si="0"/>
        <v>2.3918676499900343E-2</v>
      </c>
      <c r="O5" s="164" t="s">
        <v>23</v>
      </c>
      <c r="P5" s="153">
        <v>2200</v>
      </c>
      <c r="Q5" s="119">
        <v>0</v>
      </c>
      <c r="R5" s="33">
        <v>0</v>
      </c>
      <c r="S5" s="119">
        <v>0</v>
      </c>
      <c r="T5" s="33">
        <v>9</v>
      </c>
      <c r="U5" s="119">
        <v>0</v>
      </c>
      <c r="V5" s="120">
        <v>0</v>
      </c>
      <c r="W5" s="28"/>
    </row>
    <row r="6" spans="2:23">
      <c r="B6" s="125" t="s">
        <v>41</v>
      </c>
      <c r="C6" s="121">
        <f>COUNTA(Ressources!G14:G16)</f>
        <v>2</v>
      </c>
      <c r="D6" s="122">
        <f>COUNTA(Ressources!J14:J16)</f>
        <v>1</v>
      </c>
      <c r="E6" s="123">
        <f>COUNTA(Ressources!O14:O16)</f>
        <v>1</v>
      </c>
      <c r="F6" s="122">
        <f>COUNTA(Ressources!T14:T16)</f>
        <v>1</v>
      </c>
      <c r="G6" s="123">
        <f>COUNTA(Ressources!Y14:Y16)</f>
        <v>1</v>
      </c>
      <c r="H6" s="122">
        <f>COUNTA(Ressources!AD14:AD16)</f>
        <v>0</v>
      </c>
      <c r="I6" s="124">
        <f>COUNTA(Ressources!AI14:AI16)</f>
        <v>0</v>
      </c>
      <c r="J6" s="28">
        <f t="shared" si="1"/>
        <v>6</v>
      </c>
      <c r="L6" s="153">
        <f>SUM(Ressources!I14:I16)</f>
        <v>41800</v>
      </c>
      <c r="M6" s="156">
        <f t="shared" si="0"/>
        <v>3.7871237791508867E-2</v>
      </c>
      <c r="O6" s="125" t="s">
        <v>41</v>
      </c>
      <c r="P6" s="153">
        <v>22000</v>
      </c>
      <c r="Q6" s="122">
        <v>0</v>
      </c>
      <c r="R6" s="123">
        <v>14</v>
      </c>
      <c r="S6" s="122">
        <v>8</v>
      </c>
      <c r="T6" s="123">
        <v>7</v>
      </c>
      <c r="U6" s="122">
        <v>0</v>
      </c>
      <c r="V6" s="124">
        <v>0</v>
      </c>
      <c r="W6" s="28"/>
    </row>
    <row r="7" spans="2:23">
      <c r="B7" s="114" t="s">
        <v>33</v>
      </c>
      <c r="C7" s="33">
        <f>COUNTA(Ressources!G17:G17)</f>
        <v>1</v>
      </c>
      <c r="D7" s="119">
        <f>COUNTA(Ressources!J17:J17)</f>
        <v>1</v>
      </c>
      <c r="E7" s="33">
        <f>COUNTA(Ressources!O17:O17)</f>
        <v>0</v>
      </c>
      <c r="F7" s="119">
        <f>COUNTA(Ressources!T17:T17)</f>
        <v>0</v>
      </c>
      <c r="G7" s="33">
        <f>COUNTA(Ressources!Y17:Y17)</f>
        <v>0</v>
      </c>
      <c r="H7" s="119">
        <f>COUNTA(Ressources!AD17:AD17)</f>
        <v>0</v>
      </c>
      <c r="I7" s="120">
        <f>COUNTA(Ressources!AI17:AI17)</f>
        <v>0</v>
      </c>
      <c r="J7" s="28">
        <f t="shared" si="1"/>
        <v>2</v>
      </c>
      <c r="L7" s="153">
        <f>SUM(Ressources!I17)</f>
        <v>8800</v>
      </c>
      <c r="M7" s="156">
        <f t="shared" si="0"/>
        <v>7.9728921666334471E-3</v>
      </c>
      <c r="O7" s="164" t="s">
        <v>37</v>
      </c>
      <c r="P7" s="153">
        <v>140140</v>
      </c>
      <c r="Q7" s="119">
        <v>41</v>
      </c>
      <c r="R7" s="33">
        <v>41.7</v>
      </c>
      <c r="S7" s="119">
        <v>15</v>
      </c>
      <c r="T7" s="33">
        <v>0</v>
      </c>
      <c r="U7" s="119">
        <v>25.7</v>
      </c>
      <c r="V7" s="120">
        <v>0</v>
      </c>
      <c r="W7" s="28"/>
    </row>
    <row r="8" spans="2:23">
      <c r="B8" s="125" t="s">
        <v>37</v>
      </c>
      <c r="C8" s="121">
        <f>COUNTA(Ressources!G18:G22)</f>
        <v>4</v>
      </c>
      <c r="D8" s="122">
        <f>COUNTA(Ressources!J18:J22)</f>
        <v>3</v>
      </c>
      <c r="E8" s="123">
        <f>COUNTA(Ressources!O18:O22)</f>
        <v>3</v>
      </c>
      <c r="F8" s="122">
        <f>COUNTA(Ressources!T18:T22)</f>
        <v>1</v>
      </c>
      <c r="G8" s="123">
        <f>COUNTA(Ressources!Y18:Y22)</f>
        <v>0</v>
      </c>
      <c r="H8" s="122">
        <f>COUNTA(Ressources!AD18:AD22)</f>
        <v>2</v>
      </c>
      <c r="I8" s="124">
        <f>COUNTA(Ressources!AI18:AI22)</f>
        <v>3</v>
      </c>
      <c r="J8" s="28">
        <f t="shared" si="1"/>
        <v>16</v>
      </c>
      <c r="L8" s="153">
        <f>SUM(Ressources!I18:I22)</f>
        <v>108680</v>
      </c>
      <c r="M8" s="156">
        <f t="shared" si="0"/>
        <v>9.8465218257923065E-2</v>
      </c>
      <c r="O8" s="125" t="s">
        <v>29</v>
      </c>
      <c r="P8" s="153">
        <v>65780.000000000015</v>
      </c>
      <c r="Q8" s="122">
        <v>35.534400000000005</v>
      </c>
      <c r="R8" s="123">
        <v>40.251199999999997</v>
      </c>
      <c r="S8" s="122">
        <v>12.100000000000001</v>
      </c>
      <c r="T8" s="123">
        <v>9.2064000000000004</v>
      </c>
      <c r="U8" s="122">
        <v>6.6000000000000005</v>
      </c>
      <c r="V8" s="124">
        <v>0</v>
      </c>
      <c r="W8" s="28"/>
    </row>
    <row r="9" spans="2:23">
      <c r="B9" s="114" t="s">
        <v>29</v>
      </c>
      <c r="C9" s="33">
        <f>COUNTA(Ressources!G23:G28)</f>
        <v>3</v>
      </c>
      <c r="D9" s="119">
        <f>COUNTA(Ressources!J23:J28)</f>
        <v>3</v>
      </c>
      <c r="E9" s="33">
        <f>COUNTA(Ressources!O23:O28)</f>
        <v>3</v>
      </c>
      <c r="F9" s="119">
        <f>COUNTA(Ressources!T23:T28)</f>
        <v>3</v>
      </c>
      <c r="G9" s="33">
        <f>COUNTA(Ressources!Y23:Y28)</f>
        <v>1</v>
      </c>
      <c r="H9" s="119">
        <f>COUNTA(Ressources!AD23:AD28)</f>
        <v>1</v>
      </c>
      <c r="I9" s="120">
        <f>COUNTA(Ressources!AI23:AI28)</f>
        <v>2</v>
      </c>
      <c r="J9" s="28">
        <f t="shared" si="1"/>
        <v>16</v>
      </c>
      <c r="L9" s="153">
        <f>SUM(Ressources!I23:I28)</f>
        <v>73700.000000000015</v>
      </c>
      <c r="M9" s="156">
        <f t="shared" si="0"/>
        <v>6.677297189555513E-2</v>
      </c>
      <c r="O9" s="164" t="s">
        <v>0</v>
      </c>
      <c r="P9" s="153">
        <v>149600</v>
      </c>
      <c r="Q9" s="119">
        <v>33.200000000000003</v>
      </c>
      <c r="R9" s="33">
        <v>30.2</v>
      </c>
      <c r="S9" s="119">
        <v>9.1</v>
      </c>
      <c r="T9" s="33">
        <v>15</v>
      </c>
      <c r="U9" s="119">
        <v>0</v>
      </c>
      <c r="V9" s="120">
        <v>0</v>
      </c>
      <c r="W9" s="28"/>
    </row>
    <row r="10" spans="2:23">
      <c r="B10" s="125" t="s">
        <v>0</v>
      </c>
      <c r="C10" s="121">
        <f>COUNTA(Ressources!G29:G34)</f>
        <v>6</v>
      </c>
      <c r="D10" s="122">
        <f>COUNTA(Ressources!J29:J34)</f>
        <v>3</v>
      </c>
      <c r="E10" s="123">
        <f>COUNTA(Ressources!O29:O34)</f>
        <v>3</v>
      </c>
      <c r="F10" s="122">
        <f>COUNTA(Ressources!T29:T34)</f>
        <v>1</v>
      </c>
      <c r="G10" s="123">
        <f>COUNTA(Ressources!Y29:Y34)</f>
        <v>2</v>
      </c>
      <c r="H10" s="122">
        <f>COUNTA(Ressources!AD29:AD34)</f>
        <v>0</v>
      </c>
      <c r="I10" s="124">
        <f>COUNTA(Ressources!AI29:AI34)</f>
        <v>1</v>
      </c>
      <c r="J10" s="28">
        <f t="shared" si="1"/>
        <v>16</v>
      </c>
      <c r="L10" s="153">
        <f>SUM(Ressources!I29:I34)</f>
        <v>155100</v>
      </c>
      <c r="M10" s="156">
        <f t="shared" si="0"/>
        <v>0.14052222443691448</v>
      </c>
      <c r="O10" s="125" t="s">
        <v>46</v>
      </c>
      <c r="P10" s="153">
        <v>48400.000000000007</v>
      </c>
      <c r="Q10" s="122">
        <v>0</v>
      </c>
      <c r="R10" s="123">
        <v>0</v>
      </c>
      <c r="S10" s="122">
        <v>0</v>
      </c>
      <c r="T10" s="123">
        <v>0</v>
      </c>
      <c r="U10" s="122">
        <v>0</v>
      </c>
      <c r="V10" s="124">
        <v>0</v>
      </c>
      <c r="W10" s="28"/>
    </row>
    <row r="11" spans="2:23">
      <c r="B11" s="114" t="s">
        <v>46</v>
      </c>
      <c r="C11" s="33">
        <f>COUNTA(Ressources!G35:G36)</f>
        <v>2</v>
      </c>
      <c r="D11" s="119">
        <f>COUNTA(Ressources!J35:J36)</f>
        <v>0</v>
      </c>
      <c r="E11" s="33">
        <f>COUNTA(Ressources!O35:O36)</f>
        <v>0</v>
      </c>
      <c r="F11" s="119">
        <f>COUNTA(Ressources!T35:T36)</f>
        <v>0</v>
      </c>
      <c r="G11" s="33">
        <f>COUNTA(Ressources!Y35:Y36)</f>
        <v>0</v>
      </c>
      <c r="H11" s="119">
        <f>COUNTA(Ressources!AD35:AD36)</f>
        <v>0</v>
      </c>
      <c r="I11" s="120">
        <f>COUNTA(Ressources!AI35:AI36)</f>
        <v>1</v>
      </c>
      <c r="J11" s="28">
        <f t="shared" si="1"/>
        <v>3</v>
      </c>
      <c r="L11" s="153">
        <f>SUM(Ressources!I35:I36)</f>
        <v>39600.000000000007</v>
      </c>
      <c r="M11" s="156">
        <f t="shared" si="0"/>
        <v>3.5878014749850515E-2</v>
      </c>
      <c r="O11" s="164" t="s">
        <v>38</v>
      </c>
      <c r="P11" s="153">
        <v>97240.000000000015</v>
      </c>
      <c r="Q11" s="119">
        <v>55.400000000000006</v>
      </c>
      <c r="R11" s="33">
        <v>44.5</v>
      </c>
      <c r="S11" s="119">
        <v>11</v>
      </c>
      <c r="T11" s="33">
        <v>11.700000000000001</v>
      </c>
      <c r="U11" s="119">
        <v>0</v>
      </c>
      <c r="V11" s="120">
        <v>0</v>
      </c>
      <c r="W11" s="28"/>
    </row>
    <row r="12" spans="2:23">
      <c r="B12" s="125" t="s">
        <v>38</v>
      </c>
      <c r="C12" s="121">
        <f>COUNTA(Ressources!G37:G40)</f>
        <v>4</v>
      </c>
      <c r="D12" s="122">
        <f>COUNTA(Ressources!J37:J40)</f>
        <v>3</v>
      </c>
      <c r="E12" s="123">
        <f>COUNTA(Ressources!O37:O40)</f>
        <v>4</v>
      </c>
      <c r="F12" s="122">
        <f>COUNTA(Ressources!T37:T40)</f>
        <v>1</v>
      </c>
      <c r="G12" s="123">
        <f>COUNTA(Ressources!Y37:Y40)</f>
        <v>3</v>
      </c>
      <c r="H12" s="122">
        <f>COUNTA(Ressources!AD37:AD40)</f>
        <v>0</v>
      </c>
      <c r="I12" s="124">
        <f>COUNTA(Ressources!AI37:AI40)</f>
        <v>1</v>
      </c>
      <c r="J12" s="28">
        <f t="shared" si="1"/>
        <v>16</v>
      </c>
      <c r="L12" s="153">
        <f>SUM(Ressources!I37:I40)</f>
        <v>105160</v>
      </c>
      <c r="M12" s="156">
        <f t="shared" si="0"/>
        <v>9.5276061391269679E-2</v>
      </c>
      <c r="O12" s="125" t="s">
        <v>20</v>
      </c>
      <c r="P12" s="153">
        <v>59400.000000000007</v>
      </c>
      <c r="Q12" s="122">
        <v>24</v>
      </c>
      <c r="R12" s="123">
        <v>36.4</v>
      </c>
      <c r="S12" s="122">
        <v>0</v>
      </c>
      <c r="T12" s="123">
        <v>0</v>
      </c>
      <c r="U12" s="122">
        <v>0</v>
      </c>
      <c r="V12" s="124">
        <v>0</v>
      </c>
      <c r="W12" s="28"/>
    </row>
    <row r="13" spans="2:23">
      <c r="B13" s="114" t="s">
        <v>20</v>
      </c>
      <c r="C13" s="33">
        <f>COUNTA(Ressources!G41:G42)</f>
        <v>1</v>
      </c>
      <c r="D13" s="119">
        <f>COUNTA(Ressources!J41:J42)</f>
        <v>2</v>
      </c>
      <c r="E13" s="33">
        <f>COUNTA(Ressources!O41:O42)</f>
        <v>1</v>
      </c>
      <c r="F13" s="119">
        <f>COUNTA(Ressources!T41:T42)</f>
        <v>0</v>
      </c>
      <c r="G13" s="33">
        <f>COUNTA(Ressources!Y41:Y42)</f>
        <v>1</v>
      </c>
      <c r="H13" s="119">
        <f>COUNTA(Ressources!AD41:AD42)</f>
        <v>1</v>
      </c>
      <c r="I13" s="120">
        <f>COUNTA(Ressources!AI41:AI42)</f>
        <v>2</v>
      </c>
      <c r="J13" s="28">
        <f t="shared" si="1"/>
        <v>8</v>
      </c>
      <c r="L13" s="153">
        <f>SUM(Ressources!I41:I42)</f>
        <v>31900.000000000004</v>
      </c>
      <c r="M13" s="156">
        <f t="shared" si="0"/>
        <v>2.8901734104046246E-2</v>
      </c>
      <c r="O13" s="164" t="s">
        <v>2</v>
      </c>
      <c r="P13" s="153">
        <v>74140</v>
      </c>
      <c r="Q13" s="119">
        <v>18</v>
      </c>
      <c r="R13" s="33">
        <v>48</v>
      </c>
      <c r="S13" s="119">
        <v>10.8</v>
      </c>
      <c r="T13" s="33">
        <v>25.7</v>
      </c>
      <c r="U13" s="119">
        <v>0</v>
      </c>
      <c r="V13" s="120">
        <v>0</v>
      </c>
      <c r="W13" s="28"/>
    </row>
    <row r="14" spans="2:23">
      <c r="B14" s="125" t="s">
        <v>2</v>
      </c>
      <c r="C14" s="121">
        <f>COUNTA(Ressources!G43:G46)</f>
        <v>3</v>
      </c>
      <c r="D14" s="122">
        <f>COUNTA(Ressources!J43:J46)</f>
        <v>2</v>
      </c>
      <c r="E14" s="123">
        <f>COUNTA(Ressources!O43:O46)</f>
        <v>2</v>
      </c>
      <c r="F14" s="122">
        <f>COUNTA(Ressources!T43:T46)</f>
        <v>2</v>
      </c>
      <c r="G14" s="123">
        <f>COUNTA(Ressources!Y43:Y46)</f>
        <v>2</v>
      </c>
      <c r="H14" s="122">
        <f>COUNTA(Ressources!AD43:AD46)</f>
        <v>1</v>
      </c>
      <c r="I14" s="124">
        <f>COUNTA(Ressources!AI43:AI46)</f>
        <v>0</v>
      </c>
      <c r="J14" s="28">
        <f t="shared" si="1"/>
        <v>12</v>
      </c>
      <c r="L14" s="153">
        <f>SUM(Ressources!I43:I46)</f>
        <v>83380</v>
      </c>
      <c r="M14" s="156">
        <f t="shared" si="0"/>
        <v>7.5543153278851902E-2</v>
      </c>
      <c r="O14" s="125" t="s">
        <v>1</v>
      </c>
      <c r="P14" s="153">
        <v>174020.00000000003</v>
      </c>
      <c r="Q14" s="122">
        <v>45.72</v>
      </c>
      <c r="R14" s="123">
        <v>21.694399999999998</v>
      </c>
      <c r="S14" s="122">
        <v>7.5</v>
      </c>
      <c r="T14" s="123">
        <v>9.1</v>
      </c>
      <c r="U14" s="122">
        <v>27.299999999999997</v>
      </c>
      <c r="V14" s="124">
        <v>0</v>
      </c>
      <c r="W14" s="28"/>
    </row>
    <row r="15" spans="2:23">
      <c r="B15" s="137" t="s">
        <v>1</v>
      </c>
      <c r="C15" s="33">
        <f>COUNTA(Ressources!G47:G52)</f>
        <v>6</v>
      </c>
      <c r="D15" s="119">
        <f>COUNTA(Ressources!J47:J52)</f>
        <v>3</v>
      </c>
      <c r="E15" s="33">
        <f>COUNTA(Ressources!O47:O52)</f>
        <v>2</v>
      </c>
      <c r="F15" s="119">
        <f>COUNTA(Ressources!T47:T52)</f>
        <v>1</v>
      </c>
      <c r="G15" s="33">
        <f>COUNTA(Ressources!Y47:Y52)</f>
        <v>1</v>
      </c>
      <c r="H15" s="119">
        <f>COUNTA(Ressources!AD47:AD52)</f>
        <v>2</v>
      </c>
      <c r="I15" s="120">
        <f>COUNTA(Ressources!AI47:AI52)</f>
        <v>1</v>
      </c>
      <c r="J15" s="28">
        <f t="shared" si="1"/>
        <v>16</v>
      </c>
      <c r="L15" s="153">
        <f>SUM(Ressources!I47:I52)</f>
        <v>174020.00000000003</v>
      </c>
      <c r="M15" s="156">
        <f t="shared" si="0"/>
        <v>0.15766394259517644</v>
      </c>
      <c r="O15" s="137" t="s">
        <v>77</v>
      </c>
      <c r="P15" s="153">
        <v>4400</v>
      </c>
      <c r="Q15" s="119">
        <v>0</v>
      </c>
      <c r="R15" s="33">
        <v>0</v>
      </c>
      <c r="S15" s="119">
        <v>0</v>
      </c>
      <c r="T15" s="33">
        <v>0</v>
      </c>
      <c r="U15" s="119">
        <v>0</v>
      </c>
      <c r="V15" s="120">
        <v>0</v>
      </c>
      <c r="W15" s="28"/>
    </row>
    <row r="16" spans="2:23">
      <c r="B16" s="125" t="s">
        <v>77</v>
      </c>
      <c r="C16" s="123">
        <f>COUNTA(Ressources!G53:G56)</f>
        <v>1</v>
      </c>
      <c r="D16" s="122">
        <f>COUNTA(Ressources!J53:J56)</f>
        <v>0</v>
      </c>
      <c r="E16" s="123">
        <f>COUNTA(Ressources!O53:O56)</f>
        <v>0</v>
      </c>
      <c r="F16" s="122">
        <f>COUNTA(Ressources!T53:T56)</f>
        <v>0</v>
      </c>
      <c r="G16" s="123">
        <f>COUNTA(Ressources!Y53:Y56)</f>
        <v>0</v>
      </c>
      <c r="H16" s="122">
        <f>COUNTA(Ressources!AD53:AD56)</f>
        <v>0</v>
      </c>
      <c r="I16" s="124">
        <f>COUNTA(Ressources!AI53:AI56)</f>
        <v>0</v>
      </c>
      <c r="J16" s="28">
        <f t="shared" si="1"/>
        <v>1</v>
      </c>
      <c r="L16" s="153">
        <f>SUM(Ressources!I53:I54)</f>
        <v>36300</v>
      </c>
      <c r="M16" s="156">
        <f t="shared" si="0"/>
        <v>3.2888180187362968E-2</v>
      </c>
      <c r="O16" s="125"/>
      <c r="P16" s="153"/>
      <c r="Q16" s="122"/>
      <c r="R16" s="123"/>
      <c r="S16" s="122"/>
      <c r="T16" s="123"/>
      <c r="U16" s="122"/>
      <c r="V16" s="124"/>
      <c r="W16" s="28"/>
    </row>
    <row r="17" spans="2:23" ht="15.75" thickBot="1">
      <c r="B17" s="115" t="s">
        <v>34</v>
      </c>
      <c r="C17" s="138">
        <f>COUNTA(Ressources!G57:G61)</f>
        <v>3</v>
      </c>
      <c r="D17" s="139">
        <f>COUNTA(Ressources!J57:J61)</f>
        <v>3</v>
      </c>
      <c r="E17" s="140">
        <f>COUNTA(Ressources!O57:O61)</f>
        <v>2</v>
      </c>
      <c r="F17" s="139">
        <f>COUNTA(Ressources!T57:T61)</f>
        <v>2</v>
      </c>
      <c r="G17" s="140">
        <f>COUNTA(Ressources!Y57:Y60)</f>
        <v>0</v>
      </c>
      <c r="H17" s="139">
        <f>COUNTA(Ressources!AD57:AD61)</f>
        <v>1</v>
      </c>
      <c r="I17" s="141">
        <f>COUNTA(Ressources!AI57:AI61)</f>
        <v>1</v>
      </c>
      <c r="J17" s="29">
        <f t="shared" si="1"/>
        <v>12</v>
      </c>
      <c r="L17" s="154">
        <f>SUM(Ressources!I57:I61)</f>
        <v>55000</v>
      </c>
      <c r="M17" s="157">
        <f t="shared" si="0"/>
        <v>4.9830576041459039E-2</v>
      </c>
      <c r="O17" s="165"/>
      <c r="P17" s="154"/>
      <c r="Q17" s="139"/>
      <c r="R17" s="140"/>
      <c r="S17" s="139"/>
      <c r="T17" s="140"/>
      <c r="U17" s="139"/>
      <c r="V17" s="141"/>
      <c r="W17" s="29"/>
    </row>
    <row r="18" spans="2:23" ht="15.75" thickBot="1">
      <c r="B18" s="126" t="s">
        <v>73</v>
      </c>
      <c r="C18" s="67">
        <f>SUM(C3:C17)</f>
        <v>42</v>
      </c>
      <c r="D18" s="67">
        <f t="shared" ref="D18:I18" si="2">SUM(D3:D17)</f>
        <v>29</v>
      </c>
      <c r="E18" s="67">
        <f t="shared" si="2"/>
        <v>28</v>
      </c>
      <c r="F18" s="67">
        <f t="shared" si="2"/>
        <v>15</v>
      </c>
      <c r="G18" s="67">
        <f t="shared" si="2"/>
        <v>14</v>
      </c>
      <c r="H18" s="67">
        <f t="shared" si="2"/>
        <v>10</v>
      </c>
      <c r="I18" s="68">
        <f t="shared" si="2"/>
        <v>14</v>
      </c>
      <c r="L18">
        <f>SUM(L3:L17)</f>
        <v>1103740</v>
      </c>
      <c r="O18" s="126" t="s">
        <v>73</v>
      </c>
      <c r="P18" s="67">
        <f>SUM(P3:P17)</f>
        <v>1028940</v>
      </c>
      <c r="Q18" s="67">
        <f t="shared" ref="Q18:V18" si="3">SUM(Q3:Q17)</f>
        <v>309.50480000000005</v>
      </c>
      <c r="R18" s="67">
        <f t="shared" si="3"/>
        <v>346.38479999999993</v>
      </c>
      <c r="S18" s="67">
        <f t="shared" si="3"/>
        <v>103.74999999999999</v>
      </c>
      <c r="T18" s="67">
        <f t="shared" si="3"/>
        <v>92.206400000000002</v>
      </c>
      <c r="U18" s="67">
        <f t="shared" si="3"/>
        <v>90</v>
      </c>
      <c r="V18" s="68">
        <f t="shared" si="3"/>
        <v>0</v>
      </c>
    </row>
    <row r="19" spans="2:23">
      <c r="B19" s="30" t="s">
        <v>80</v>
      </c>
      <c r="C19" s="30">
        <f>COUNTIF(Cartographie!1:1048576,"O")</f>
        <v>164</v>
      </c>
      <c r="D19" s="30">
        <f>COUNTIF(Cartographie!1:1048576,"B")</f>
        <v>224</v>
      </c>
      <c r="E19" s="30">
        <f>COUNTIF(Cartographie!1:1048576,"Mi")</f>
        <v>218</v>
      </c>
      <c r="F19" s="30">
        <f>COUNTIF(Cartographie!1:1048576,"Me")</f>
        <v>211</v>
      </c>
      <c r="G19" s="30">
        <f>COUNTIF(Cartographie!1:1048576,"C")</f>
        <v>203</v>
      </c>
      <c r="H19" s="30">
        <f>COUNTIF(Cartographie!1:1048576,"S")</f>
        <v>234</v>
      </c>
      <c r="I19" s="30">
        <f>COUNTIF(Cartographie!1:1048576,"G")</f>
        <v>210</v>
      </c>
      <c r="J19" s="142">
        <f>SUM(C19:I19)</f>
        <v>1464</v>
      </c>
      <c r="K19">
        <f>J19/4</f>
        <v>366</v>
      </c>
    </row>
    <row r="24" spans="2:23">
      <c r="C24" s="30" t="s">
        <v>83</v>
      </c>
      <c r="D24" s="30" t="s">
        <v>69</v>
      </c>
      <c r="E24" s="30" t="s">
        <v>125</v>
      </c>
      <c r="F24" s="30" t="s">
        <v>67</v>
      </c>
    </row>
    <row r="25" spans="2:23">
      <c r="C25" s="30">
        <f>COUNTIF(Ressources!E:E,"Necro")</f>
        <v>9</v>
      </c>
      <c r="D25" s="30">
        <f>COUNTIF(Ressources!C:E,"Academy")</f>
        <v>12</v>
      </c>
      <c r="E25" s="30">
        <f>COUNTIF(Ressources!D:F,"Inferno")</f>
        <v>2</v>
      </c>
      <c r="F25" s="30">
        <f>COUNTIF(Ressources!E:G,"Havre")</f>
        <v>23</v>
      </c>
      <c r="G25" s="30">
        <f>SUM(C25:F25)</f>
        <v>46</v>
      </c>
    </row>
    <row r="26" spans="2:23">
      <c r="C26" s="167">
        <f>C25/$G$25</f>
        <v>0.19565217391304349</v>
      </c>
      <c r="D26" s="167">
        <f t="shared" ref="D26:F26" si="4">D25/$G$25</f>
        <v>0.2608695652173913</v>
      </c>
      <c r="E26" s="167">
        <f t="shared" si="4"/>
        <v>4.3478260869565216E-2</v>
      </c>
      <c r="F26" s="167">
        <f t="shared" si="4"/>
        <v>0.5</v>
      </c>
    </row>
  </sheetData>
  <conditionalFormatting sqref="D19:I19 D1:D18 A1:A1048576 C1:C1048576 B1:B23 B25:B1048576 L19:N1048576 L1:N2 D20:D1048576 H1:K1048576 F1:G23 F25:G1048576 F24 E1:E1048576 D26:F26 O1:O1048576 Q1:XFD1048576 P1:P2 P18:P1048576">
    <cfRule type="cellIs" dxfId="0" priority="1" operator="equal">
      <formula>0</formula>
    </cfRule>
  </conditionalFormatting>
  <pageMargins left="0.7" right="0.7" top="0.75" bottom="0.75" header="0.3" footer="0.3"/>
  <pageSetup paperSize="9" orientation="portrait" horizontalDpi="300" verticalDpi="0" copies="0" r:id="rId1"/>
  <ignoredErrors>
    <ignoredError sqref="G17 C4:C7 D3:I7 D9:I15 C9:C15 C8:I8 C16:I16" formulaRange="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Ressources</vt:lpstr>
      <vt:lpstr>Cartographie</vt:lpstr>
      <vt:lpstr>Synthèse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Tibz</dc:creator>
  <cp:lastModifiedBy>Tibz</cp:lastModifiedBy>
  <dcterms:created xsi:type="dcterms:W3CDTF">2009-06-27T20:28:10Z</dcterms:created>
  <dcterms:modified xsi:type="dcterms:W3CDTF">2009-07-25T20:00:00Z</dcterms:modified>
</cp:coreProperties>
</file>